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mc:AlternateContent xmlns:mc="http://schemas.openxmlformats.org/markup-compatibility/2006">
    <mc:Choice Requires="x15">
      <x15ac:absPath xmlns:x15ac="http://schemas.microsoft.com/office/spreadsheetml/2010/11/ac" url="C:\Users\jm6421\Desktop\NYU Jul 23\GP Tool\"/>
    </mc:Choice>
  </mc:AlternateContent>
  <xr:revisionPtr revIDLastSave="0" documentId="13_ncr:1_{6EBE92D2-0FF4-4E2E-BE7E-017992157A84}" xr6:coauthVersionLast="36" xr6:coauthVersionMax="36" xr10:uidLastSave="{00000000-0000-0000-0000-000000000000}"/>
  <bookViews>
    <workbookView xWindow="0" yWindow="0" windowWidth="19200" windowHeight="6490" xr2:uid="{032DB4E8-9287-48B6-ADFB-56E3440EDA89}"/>
  </bookViews>
  <sheets>
    <sheet name="Cover" sheetId="11" r:id="rId1"/>
    <sheet name="Instructions" sheetId="39" r:id="rId2"/>
    <sheet name="Process Map" sheetId="55" r:id="rId3"/>
    <sheet name="Stage 1 &gt;" sheetId="27" r:id="rId4"/>
    <sheet name="CalcSheet (hide this)" sheetId="65" state="hidden" r:id="rId5"/>
    <sheet name="DD Assessment" sheetId="5" r:id="rId6"/>
    <sheet name="DD Guidance" sheetId="3" r:id="rId7"/>
    <sheet name="Ranked Table" sheetId="9" r:id="rId8"/>
    <sheet name="Lookup" sheetId="62" state="hidden" r:id="rId9"/>
    <sheet name="Backup &gt;" sheetId="35" r:id="rId10"/>
    <sheet name="Weightings" sheetId="58" r:id="rId11"/>
    <sheet name="Strategy &amp; KPI DB" sheetId="2" r:id="rId12"/>
    <sheet name="SASB DB" sheetId="1" r:id="rId13"/>
    <sheet name="ROSI" sheetId="60" r:id="rId14"/>
    <sheet name="Benchmarking" sheetId="36" r:id="rId15"/>
    <sheet name="Company Examples - DD" sheetId="44" r:id="rId16"/>
    <sheet name="SASB Sector &amp; Industry" sheetId="38" state="hidden" r:id="rId17"/>
    <sheet name="UPSLIDE_UndoFormatting" sheetId="57" state="hidden" r:id="rId18"/>
    <sheet name="UPSLIDE_Undo" sheetId="56" state="hidden"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0" hidden="1">Weightings!$B$6:$H$35</definedName>
    <definedName name="_UNDO_UPS_" hidden="1">'DD Assessment'!$U$9:$Z$9</definedName>
    <definedName name="_UNDO_UPS_SEL_" hidden="1">'DD Assessment'!$U$9:$Z$9</definedName>
    <definedName name="_UNDO31X31X_" hidden="1">'DD Assessment'!$U$9:$Z$9</definedName>
    <definedName name="billion" localSheetId="9">#REF!</definedName>
    <definedName name="billion" localSheetId="14">#REF!</definedName>
    <definedName name="billion" localSheetId="15">#REF!</definedName>
    <definedName name="billion" localSheetId="5">#REF!</definedName>
    <definedName name="billion" localSheetId="6">#REF!</definedName>
    <definedName name="billion" localSheetId="1">#REF!</definedName>
    <definedName name="billion" localSheetId="2">#REF!</definedName>
    <definedName name="billion" localSheetId="7">#REF!</definedName>
    <definedName name="billion" localSheetId="13">#REF!</definedName>
    <definedName name="billion" localSheetId="12">#REF!</definedName>
    <definedName name="billion" localSheetId="16">#REF!</definedName>
    <definedName name="billion" localSheetId="3">#REF!</definedName>
    <definedName name="billion" localSheetId="11">#REF!</definedName>
    <definedName name="billion" localSheetId="10">#REF!</definedName>
    <definedName name="billion">#REF!</definedName>
    <definedName name="days.per.month" localSheetId="9">#REF!</definedName>
    <definedName name="days.per.month" localSheetId="14">#REF!</definedName>
    <definedName name="days.per.month" localSheetId="15">#REF!</definedName>
    <definedName name="days.per.month" localSheetId="5">#REF!</definedName>
    <definedName name="days.per.month" localSheetId="6">#REF!</definedName>
    <definedName name="days.per.month" localSheetId="1">#REF!</definedName>
    <definedName name="days.per.month" localSheetId="2">#REF!</definedName>
    <definedName name="days.per.month" localSheetId="7">#REF!</definedName>
    <definedName name="days.per.month" localSheetId="13">#REF!</definedName>
    <definedName name="days.per.month" localSheetId="12">#REF!</definedName>
    <definedName name="days.per.month" localSheetId="16">#REF!</definedName>
    <definedName name="days.per.month" localSheetId="3">#REF!</definedName>
    <definedName name="days.per.month" localSheetId="11">#REF!</definedName>
    <definedName name="days.per.month" localSheetId="10">#REF!</definedName>
    <definedName name="days.per.month">#REF!</definedName>
    <definedName name="days.per.year" localSheetId="9">#REF!</definedName>
    <definedName name="days.per.year" localSheetId="14">#REF!</definedName>
    <definedName name="days.per.year" localSheetId="15">#REF!</definedName>
    <definedName name="days.per.year" localSheetId="5">#REF!</definedName>
    <definedName name="days.per.year" localSheetId="6">#REF!</definedName>
    <definedName name="days.per.year" localSheetId="1">#REF!</definedName>
    <definedName name="days.per.year" localSheetId="2">#REF!</definedName>
    <definedName name="days.per.year" localSheetId="7">#REF!</definedName>
    <definedName name="days.per.year" localSheetId="13">#REF!</definedName>
    <definedName name="days.per.year" localSheetId="12">#REF!</definedName>
    <definedName name="days.per.year" localSheetId="16">#REF!</definedName>
    <definedName name="days.per.year" localSheetId="3">#REF!</definedName>
    <definedName name="days.per.year" localSheetId="11">#REF!</definedName>
    <definedName name="days.per.year" localSheetId="10">#REF!</definedName>
    <definedName name="days.per.year">#REF!</definedName>
    <definedName name="discount_rate">'[1]Input data'!$F$11</definedName>
    <definedName name="exchange_rate">'[1]Input data'!$F$13</definedName>
    <definedName name="halala" localSheetId="9">[2]Lists!$B$19</definedName>
    <definedName name="halala" localSheetId="14">[2]Lists!$B$19</definedName>
    <definedName name="halala" localSheetId="15">[2]Lists!$B$19</definedName>
    <definedName name="halala" localSheetId="0">[2]Lists!$B$19</definedName>
    <definedName name="halala" localSheetId="5">[2]Lists!$B$19</definedName>
    <definedName name="halala" localSheetId="6">[2]Lists!$B$19</definedName>
    <definedName name="halala" localSheetId="1">[2]Lists!$B$19</definedName>
    <definedName name="halala" localSheetId="2">[2]Lists!$B$19</definedName>
    <definedName name="halala" localSheetId="7">[2]Lists!$B$19</definedName>
    <definedName name="halala" localSheetId="13">[2]Lists!$B$19</definedName>
    <definedName name="halala" localSheetId="16">[2]Lists!$B$19</definedName>
    <definedName name="halala" localSheetId="3">[2]Lists!$B$19</definedName>
    <definedName name="halala" localSheetId="10">[2]Lists!$B$19</definedName>
    <definedName name="halala">[3]Lists!$B$19</definedName>
    <definedName name="Hist_Year">'[4]Example of Valuation'!#REF!</definedName>
    <definedName name="hours.per.day" localSheetId="9">#REF!</definedName>
    <definedName name="hours.per.day" localSheetId="14">#REF!</definedName>
    <definedName name="hours.per.day" localSheetId="15">#REF!</definedName>
    <definedName name="hours.per.day" localSheetId="5">#REF!</definedName>
    <definedName name="hours.per.day" localSheetId="6">#REF!</definedName>
    <definedName name="hours.per.day" localSheetId="1">#REF!</definedName>
    <definedName name="hours.per.day" localSheetId="2">#REF!</definedName>
    <definedName name="hours.per.day" localSheetId="7">#REF!</definedName>
    <definedName name="hours.per.day" localSheetId="13">#REF!</definedName>
    <definedName name="hours.per.day" localSheetId="12">#REF!</definedName>
    <definedName name="hours.per.day" localSheetId="16">#REF!</definedName>
    <definedName name="hours.per.day" localSheetId="3">#REF!</definedName>
    <definedName name="hours.per.day" localSheetId="11">#REF!</definedName>
    <definedName name="hours.per.day" localSheetId="10">#REF!</definedName>
    <definedName name="hours.per.day">#REF!</definedName>
    <definedName name="hours.per.year" localSheetId="9">#REF!</definedName>
    <definedName name="hours.per.year" localSheetId="14">#REF!</definedName>
    <definedName name="hours.per.year" localSheetId="15">#REF!</definedName>
    <definedName name="hours.per.year" localSheetId="5">#REF!</definedName>
    <definedName name="hours.per.year" localSheetId="6">#REF!</definedName>
    <definedName name="hours.per.year" localSheetId="1">#REF!</definedName>
    <definedName name="hours.per.year" localSheetId="2">#REF!</definedName>
    <definedName name="hours.per.year" localSheetId="7">#REF!</definedName>
    <definedName name="hours.per.year" localSheetId="13">#REF!</definedName>
    <definedName name="hours.per.year" localSheetId="12">#REF!</definedName>
    <definedName name="hours.per.year" localSheetId="16">#REF!</definedName>
    <definedName name="hours.per.year" localSheetId="3">#REF!</definedName>
    <definedName name="hours.per.year" localSheetId="11">#REF!</definedName>
    <definedName name="hours.per.year" localSheetId="10">#REF!</definedName>
    <definedName name="hours.per.year">#REF!</definedName>
    <definedName name="inflation">'[1]Input data'!$F$12</definedName>
    <definedName name="INITIAL_LIBOR">'[4]LBO Model'!$D$29</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44014.5732407407</definedName>
    <definedName name="IQ_QTD" hidden="1">750000</definedName>
    <definedName name="IQ_TODAY" hidden="1">0</definedName>
    <definedName name="IQ_YTDMONTH" hidden="1">130000</definedName>
    <definedName name="JUNIOR_INTEREST_RATE">'[4]LBO Model'!$K$27</definedName>
    <definedName name="LIBOR_INCREASE">'[4]LBO Model'!$D$30</definedName>
    <definedName name="million" localSheetId="9">#REF!</definedName>
    <definedName name="million" localSheetId="14">#REF!</definedName>
    <definedName name="million" localSheetId="15">#REF!</definedName>
    <definedName name="million" localSheetId="5">#REF!</definedName>
    <definedName name="million" localSheetId="6">#REF!</definedName>
    <definedName name="million" localSheetId="1">#REF!</definedName>
    <definedName name="million" localSheetId="2">#REF!</definedName>
    <definedName name="million" localSheetId="7">#REF!</definedName>
    <definedName name="million" localSheetId="13">#REF!</definedName>
    <definedName name="million" localSheetId="12">#REF!</definedName>
    <definedName name="million" localSheetId="16">#REF!</definedName>
    <definedName name="million" localSheetId="3">#REF!</definedName>
    <definedName name="million" localSheetId="11">#REF!</definedName>
    <definedName name="million" localSheetId="10">#REF!</definedName>
    <definedName name="million">#REF!</definedName>
    <definedName name="minutes.per.hour" localSheetId="9">#REF!</definedName>
    <definedName name="minutes.per.hour" localSheetId="14">#REF!</definedName>
    <definedName name="minutes.per.hour" localSheetId="1">#REF!</definedName>
    <definedName name="minutes.per.hour" localSheetId="2">#REF!</definedName>
    <definedName name="minutes.per.hour" localSheetId="7">#REF!</definedName>
    <definedName name="minutes.per.hour" localSheetId="13">#REF!</definedName>
    <definedName name="minutes.per.hour" localSheetId="12">#REF!</definedName>
    <definedName name="minutes.per.hour" localSheetId="16">#REF!</definedName>
    <definedName name="minutes.per.hour" localSheetId="3">#REF!</definedName>
    <definedName name="minutes.per.hour">#REF!</definedName>
    <definedName name="MO_RIS_COGS">[5]Model!$224:$224</definedName>
    <definedName name="MO_RIS_DA">[5]Model!$232:$232</definedName>
    <definedName name="MO_RIS_DisCont">[5]Model!$245:$245</definedName>
    <definedName name="MO_RIS_Dividend_Prefs">[5]Model!$247:$247</definedName>
    <definedName name="MO_RIS_EBITDA">[5]Model!$228:$228</definedName>
    <definedName name="MO_RIS_EBT">[5]Model!$240:$240</definedName>
    <definedName name="MO_RIS_IE">[5]Model!$236:$236</definedName>
    <definedName name="MO_RIS_II">[5]Model!$237:$237</definedName>
    <definedName name="MO_RIS_NCI">[5]Model!$246:$246</definedName>
    <definedName name="MO_RIS_NI_ContinOp">[5]Model!$244:$244</definedName>
    <definedName name="MO_RIS_OI">[5]Model!$238:$238</definedName>
    <definedName name="MO_RIS_OTI">[5]Model!$239:$239</definedName>
    <definedName name="MO_RIS_REV">[5]Model!$221:$221</definedName>
    <definedName name="MO_RIS_SBC">[5]Model!$233:$233</definedName>
    <definedName name="MO_RIS_SGA">[5]Model!$227:$227</definedName>
    <definedName name="MO_RIS_Tax_Current">[5]Model!$242:$242</definedName>
    <definedName name="MO_RIS_Tax_Deferred">[5]Model!$243:$243</definedName>
    <definedName name="months.per.year" localSheetId="9">#REF!</definedName>
    <definedName name="months.per.year" localSheetId="14">#REF!</definedName>
    <definedName name="months.per.year" localSheetId="15">#REF!</definedName>
    <definedName name="months.per.year" localSheetId="0">#REF!</definedName>
    <definedName name="months.per.year" localSheetId="5">#REF!</definedName>
    <definedName name="months.per.year" localSheetId="6">#REF!</definedName>
    <definedName name="months.per.year" localSheetId="1">#REF!</definedName>
    <definedName name="months.per.year" localSheetId="2">#REF!</definedName>
    <definedName name="months.per.year" localSheetId="7">#REF!</definedName>
    <definedName name="months.per.year" localSheetId="13">#REF!</definedName>
    <definedName name="months.per.year" localSheetId="12">#REF!</definedName>
    <definedName name="months.per.year" localSheetId="16">#REF!</definedName>
    <definedName name="months.per.year" localSheetId="3">#REF!</definedName>
    <definedName name="months.per.year" localSheetId="11">#REF!</definedName>
    <definedName name="months.per.year">#REF!</definedName>
    <definedName name="_xlnm.Print_Area" localSheetId="14">Benchmarking!$B$2:$E$15</definedName>
    <definedName name="_xlnm.Print_Area" localSheetId="15">'Company Examples - DD'!$D$2:$AB$37</definedName>
    <definedName name="_xlnm.Print_Area" localSheetId="0">Cover!$A$1:$Y$215</definedName>
    <definedName name="_xlnm.Print_Area" localSheetId="5">'DD Assessment'!$D$2:$Z$38</definedName>
    <definedName name="_xlnm.Print_Area" localSheetId="6">'DD Guidance'!$B$2:$K$12</definedName>
    <definedName name="_xlnm.Print_Area" localSheetId="2">'Process Map'!$B$2:$I$220</definedName>
    <definedName name="_xlnm.Print_Area" localSheetId="7">'Ranked Table'!$D$2:$R$35</definedName>
    <definedName name="_xlnm.Print_Area" localSheetId="13">ROSI!$C$2:$S$33</definedName>
    <definedName name="_xlnm.Print_Area" localSheetId="12">'SASB DB'!$B$2:$AZ$93</definedName>
    <definedName name="_xlnm.Print_Area" localSheetId="11">'Strategy &amp; KPI DB'!$C$2:$U$53</definedName>
    <definedName name="_xlnm.Print_Area" localSheetId="10">Weightings!$B$2:$H$35</definedName>
    <definedName name="probability_of_events">'[1]Input data'!$C$23:$F$26</definedName>
    <definedName name="seconds.per.hour" localSheetId="9">#REF!</definedName>
    <definedName name="seconds.per.hour" localSheetId="14">#REF!</definedName>
    <definedName name="seconds.per.hour" localSheetId="15">#REF!</definedName>
    <definedName name="seconds.per.hour" localSheetId="5">#REF!</definedName>
    <definedName name="seconds.per.hour" localSheetId="6">#REF!</definedName>
    <definedName name="seconds.per.hour" localSheetId="1">#REF!</definedName>
    <definedName name="seconds.per.hour" localSheetId="2">#REF!</definedName>
    <definedName name="seconds.per.hour" localSheetId="7">#REF!</definedName>
    <definedName name="seconds.per.hour" localSheetId="13">#REF!</definedName>
    <definedName name="seconds.per.hour" localSheetId="12">#REF!</definedName>
    <definedName name="seconds.per.hour" localSheetId="16">#REF!</definedName>
    <definedName name="seconds.per.hour" localSheetId="3">#REF!</definedName>
    <definedName name="seconds.per.hour" localSheetId="11">#REF!</definedName>
    <definedName name="seconds.per.hour">#REF!</definedName>
    <definedName name="seconds.per.minute" localSheetId="9">#REF!</definedName>
    <definedName name="seconds.per.minute" localSheetId="14">#REF!</definedName>
    <definedName name="seconds.per.minute" localSheetId="1">#REF!</definedName>
    <definedName name="seconds.per.minute" localSheetId="2">#REF!</definedName>
    <definedName name="seconds.per.minute" localSheetId="7">#REF!</definedName>
    <definedName name="seconds.per.minute" localSheetId="13">#REF!</definedName>
    <definedName name="seconds.per.minute" localSheetId="12">#REF!</definedName>
    <definedName name="seconds.per.minute" localSheetId="16">#REF!</definedName>
    <definedName name="seconds.per.minute" localSheetId="3">#REF!</definedName>
    <definedName name="seconds.per.minute">#REF!</definedName>
    <definedName name="SENIOR_INT_RATE">'[4]LBO Model'!$K$26</definedName>
    <definedName name="SP_CS_ShareCount">'[6]DCF v2'!$5:$5</definedName>
    <definedName name="SP_GF_COGS">'[6]DCF v2'!$27:$27</definedName>
    <definedName name="SP_GF_DA">'[6]DCF v2'!$31:$31</definedName>
    <definedName name="SP_GF_DisCont">'[6]DCF v2'!$36:$36</definedName>
    <definedName name="SP_GF_Div_Prefs">'[6]DCF v2'!$38:$38</definedName>
    <definedName name="SP_GF_EBITDA">'[6]DCF v2'!$29:$29</definedName>
    <definedName name="SP_GF_EBT">'[6]DCF v2'!$34:$34</definedName>
    <definedName name="SP_GF_IE">'[6]DCF v2'!$32:$32</definedName>
    <definedName name="SP_GF_NCI">'[6]DCF v2'!$37:$37</definedName>
    <definedName name="SP_GF_NI">'[6]DCF v2'!$39:$39</definedName>
    <definedName name="SP_GF_OI">'[6]DCF v2'!$33:$33</definedName>
    <definedName name="SP_GF_Rev">'[6]DCF v2'!$26:$26</definedName>
    <definedName name="SP_GF_SBC">'[6]DCF v2'!$30:$30</definedName>
    <definedName name="SP_GF_SGA">'[6]DCF v2'!$28:$28</definedName>
    <definedName name="SP_GF_Tax">'[6]DCF v2'!$35:$35</definedName>
    <definedName name="term_length">'[1]Input data'!$C$17:$F$20</definedName>
    <definedName name="thousand" localSheetId="9">#REF!</definedName>
    <definedName name="thousand" localSheetId="14">#REF!</definedName>
    <definedName name="thousand" localSheetId="15">#REF!</definedName>
    <definedName name="thousand" localSheetId="5">#REF!</definedName>
    <definedName name="thousand" localSheetId="6">#REF!</definedName>
    <definedName name="thousand" localSheetId="1">#REF!</definedName>
    <definedName name="thousand" localSheetId="2">#REF!</definedName>
    <definedName name="thousand" localSheetId="7">#REF!</definedName>
    <definedName name="thousand" localSheetId="13">#REF!</definedName>
    <definedName name="thousand" localSheetId="12">#REF!</definedName>
    <definedName name="thousand" localSheetId="16">#REF!</definedName>
    <definedName name="thousand" localSheetId="3">#REF!</definedName>
    <definedName name="thousand" localSheetId="11">#REF!</definedName>
    <definedName name="thousand">#REF!</definedName>
    <definedName name="year.list" localSheetId="9">#REF!</definedName>
    <definedName name="year.list" localSheetId="14">#REF!</definedName>
    <definedName name="year.list" localSheetId="0">#REF!</definedName>
    <definedName name="year.list" localSheetId="1">#REF!</definedName>
    <definedName name="year.list" localSheetId="2">#REF!</definedName>
    <definedName name="year.list" localSheetId="7">#REF!</definedName>
    <definedName name="year.list" localSheetId="13">#REF!</definedName>
    <definedName name="year.list" localSheetId="12">#REF!</definedName>
    <definedName name="year.list" localSheetId="16">#REF!</definedName>
    <definedName name="year.list" localSheetId="3">#REF!</definedName>
    <definedName name="year.lis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Z1" i="1" l="1"/>
  <c r="EA1" i="1"/>
  <c r="EB1" i="1"/>
  <c r="EC1" i="1"/>
  <c r="ED1" i="1"/>
  <c r="EE1" i="1"/>
  <c r="EF1" i="1"/>
  <c r="EG1" i="1"/>
  <c r="EH1" i="1"/>
  <c r="EI1" i="1"/>
  <c r="EJ1" i="1"/>
  <c r="EK1" i="1" l="1"/>
  <c r="AC35" i="65"/>
  <c r="AC36" i="65" s="1"/>
  <c r="AC37" i="65" s="1"/>
  <c r="AC38" i="65" s="1"/>
  <c r="AC39" i="65" s="1"/>
  <c r="AC40" i="65" s="1"/>
  <c r="AC41" i="65" s="1"/>
  <c r="AC42" i="65" s="1"/>
  <c r="AC43" i="65" s="1"/>
  <c r="AC44" i="65" s="1"/>
  <c r="AC45" i="65" s="1"/>
  <c r="AC46" i="65" s="1"/>
  <c r="AC47" i="65" s="1"/>
  <c r="AC48" i="65" s="1"/>
  <c r="AC49" i="65" s="1"/>
  <c r="AC50" i="65" s="1"/>
  <c r="AC51" i="65" s="1"/>
  <c r="AC52" i="65" s="1"/>
  <c r="AC53" i="65" s="1"/>
  <c r="AC54" i="65" s="1"/>
  <c r="AC55" i="65" s="1"/>
  <c r="AC56" i="65" s="1"/>
  <c r="AC57" i="65" s="1"/>
  <c r="AC58" i="65" s="1"/>
  <c r="AC59" i="65" s="1"/>
  <c r="AC60" i="65" s="1"/>
  <c r="AC61" i="65" s="1"/>
  <c r="AC62" i="65" s="1"/>
  <c r="AC63" i="65" s="1"/>
  <c r="AC64" i="65" s="1"/>
  <c r="AC65" i="65" s="1"/>
  <c r="AC66" i="65" s="1"/>
  <c r="AC67" i="65" s="1"/>
  <c r="AC68" i="65" s="1"/>
  <c r="AC69" i="65" s="1"/>
  <c r="AC70" i="65" s="1"/>
  <c r="AC71" i="65" s="1"/>
  <c r="AC72" i="65" s="1"/>
  <c r="AC73" i="65" s="1"/>
  <c r="AC74" i="65" s="1"/>
  <c r="AC75" i="65" s="1"/>
  <c r="AC76" i="65" s="1"/>
  <c r="AC77" i="65" s="1"/>
  <c r="AC78" i="65" s="1"/>
  <c r="AC79" i="65" s="1"/>
  <c r="AC80" i="65" s="1"/>
  <c r="AC81" i="65" s="1"/>
  <c r="AC82" i="65" s="1"/>
  <c r="AC83" i="65" s="1"/>
  <c r="AC84" i="65" s="1"/>
  <c r="AC85" i="65" s="1"/>
  <c r="AC86" i="65" s="1"/>
  <c r="AC87" i="65" s="1"/>
  <c r="AC88" i="65" s="1"/>
  <c r="AC89" i="65" s="1"/>
  <c r="AC90" i="65" s="1"/>
  <c r="AC91" i="65" s="1"/>
  <c r="AC92" i="65" s="1"/>
  <c r="AC93" i="65" s="1"/>
  <c r="AC94" i="65" s="1"/>
  <c r="AC95" i="65" s="1"/>
  <c r="AC96" i="65" s="1"/>
  <c r="AC97" i="65" s="1"/>
  <c r="AC98" i="65" s="1"/>
  <c r="AC99" i="65" s="1"/>
  <c r="AC100" i="65" s="1"/>
  <c r="AC101" i="65" s="1"/>
  <c r="AC102" i="65" s="1"/>
  <c r="AC103" i="65" s="1"/>
  <c r="AC104" i="65" s="1"/>
  <c r="AC105" i="65" s="1"/>
  <c r="AC106" i="65" s="1"/>
  <c r="AC107" i="65" s="1"/>
  <c r="AI7" i="65" l="1"/>
  <c r="AI8" i="65" s="1"/>
  <c r="AI9" i="65" s="1"/>
  <c r="AI10" i="65" s="1"/>
  <c r="AI11" i="65" s="1"/>
  <c r="AI12" i="65" s="1"/>
  <c r="AI13" i="65" s="1"/>
  <c r="AI14" i="65" s="1"/>
  <c r="AI15" i="65" s="1"/>
  <c r="AI16" i="65" s="1"/>
  <c r="AI17" i="65" s="1"/>
  <c r="AI18" i="65" s="1"/>
  <c r="AI19" i="65" s="1"/>
  <c r="AI20" i="65" s="1"/>
  <c r="AI21" i="65" s="1"/>
  <c r="AI22" i="65" s="1"/>
  <c r="AI23" i="65" s="1"/>
  <c r="AI24" i="65" s="1"/>
  <c r="AI25" i="65" s="1"/>
  <c r="AI26" i="65" s="1"/>
  <c r="AI27" i="65" s="1"/>
  <c r="AI28" i="65" s="1"/>
  <c r="AI29" i="65" s="1"/>
  <c r="AI30" i="65" s="1"/>
  <c r="AI31" i="65" s="1"/>
  <c r="AI32" i="65" s="1"/>
  <c r="AI33" i="65" s="1"/>
  <c r="AI34" i="65" s="1"/>
  <c r="AI6" i="65"/>
  <c r="AC34" i="65"/>
  <c r="AC29" i="65"/>
  <c r="AC30" i="65" s="1"/>
  <c r="AC31" i="65" s="1"/>
  <c r="AC32" i="65" s="1"/>
  <c r="AC33" i="65" s="1"/>
  <c r="AC7" i="65"/>
  <c r="AC8" i="65" s="1"/>
  <c r="AC9" i="65" s="1"/>
  <c r="AC10" i="65" s="1"/>
  <c r="AC11" i="65" s="1"/>
  <c r="AC12" i="65" s="1"/>
  <c r="AC13" i="65" s="1"/>
  <c r="AC14" i="65" s="1"/>
  <c r="AC15" i="65" s="1"/>
  <c r="AC16" i="65" s="1"/>
  <c r="AC17" i="65" s="1"/>
  <c r="AC18" i="65" s="1"/>
  <c r="AC19" i="65" s="1"/>
  <c r="AC20" i="65" s="1"/>
  <c r="AC21" i="65" s="1"/>
  <c r="AC22" i="65" s="1"/>
  <c r="AC23" i="65" s="1"/>
  <c r="AC24" i="65" s="1"/>
  <c r="AC25" i="65" s="1"/>
  <c r="AC26" i="65" s="1"/>
  <c r="AC27" i="65" s="1"/>
  <c r="AC28" i="65" s="1"/>
  <c r="AC6"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34" i="65" s="1"/>
  <c r="B6" i="65"/>
  <c r="AJ37" i="65" l="1"/>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F79" i="65"/>
  <c r="AG79" i="65" s="1"/>
  <c r="AF80" i="65"/>
  <c r="AG80" i="65" s="1"/>
  <c r="AF81" i="65"/>
  <c r="AG81" i="65" s="1"/>
  <c r="AF82" i="65"/>
  <c r="AG82" i="65" s="1"/>
  <c r="AF83" i="65"/>
  <c r="AG83" i="65" s="1"/>
  <c r="AF84" i="65"/>
  <c r="AG84" i="65" s="1"/>
  <c r="AF85" i="65"/>
  <c r="AG85" i="65" s="1"/>
  <c r="AF86" i="65"/>
  <c r="AG86" i="65" s="1"/>
  <c r="AF87" i="65"/>
  <c r="AG87" i="65" s="1"/>
  <c r="AF88" i="65"/>
  <c r="AG88" i="65" s="1"/>
  <c r="AF89" i="65"/>
  <c r="AG89" i="65" s="1"/>
  <c r="AF90" i="65"/>
  <c r="AG90" i="65" s="1"/>
  <c r="AF91" i="65"/>
  <c r="AG91" i="65" s="1"/>
  <c r="AF92" i="65"/>
  <c r="AG92" i="65" s="1"/>
  <c r="AF93" i="65"/>
  <c r="AG93" i="65" s="1"/>
  <c r="AF94" i="65"/>
  <c r="AG94" i="65" s="1"/>
  <c r="AF95" i="65"/>
  <c r="AG95" i="65" s="1"/>
  <c r="AF96" i="65"/>
  <c r="AG96" i="65" s="1"/>
  <c r="AF97" i="65"/>
  <c r="AG97" i="65" s="1"/>
  <c r="AF98" i="65"/>
  <c r="AG98" i="65" s="1"/>
  <c r="AF99" i="65"/>
  <c r="AG99" i="65" s="1"/>
  <c r="AF100" i="65"/>
  <c r="AG100" i="65" s="1"/>
  <c r="AF101" i="65"/>
  <c r="AG101" i="65" s="1"/>
  <c r="AF102" i="65"/>
  <c r="AG102" i="65" s="1"/>
  <c r="AF103" i="65"/>
  <c r="AG103" i="65" s="1"/>
  <c r="AF104" i="65"/>
  <c r="AG104" i="65" s="1"/>
  <c r="AF105" i="65"/>
  <c r="AG105" i="65" s="1"/>
  <c r="AF106" i="65"/>
  <c r="AG106" i="65" s="1"/>
  <c r="AF107" i="65"/>
  <c r="AG107" i="65" s="1"/>
  <c r="AF108" i="65"/>
  <c r="AG108" i="65" s="1"/>
  <c r="AF109" i="65"/>
  <c r="AG109" i="65" s="1"/>
  <c r="AF110" i="65"/>
  <c r="AG110" i="65" s="1"/>
  <c r="AF111" i="65"/>
  <c r="AG111" i="65" s="1"/>
  <c r="AF112" i="65"/>
  <c r="AG112" i="65" s="1"/>
  <c r="AF113" i="65"/>
  <c r="AG113" i="65" s="1"/>
  <c r="AF114" i="65"/>
  <c r="AG114" i="65" s="1"/>
  <c r="AF115" i="65"/>
  <c r="AG115" i="65" s="1"/>
  <c r="AF116" i="65"/>
  <c r="AG116" i="65" s="1"/>
  <c r="AF117" i="65"/>
  <c r="AG117" i="65" s="1"/>
  <c r="AF118" i="65"/>
  <c r="AG118" i="65" s="1"/>
  <c r="AF119" i="65"/>
  <c r="AG119" i="65" s="1"/>
  <c r="AF120" i="65"/>
  <c r="AG120" i="65" s="1"/>
  <c r="AF121" i="65"/>
  <c r="AG121" i="65" s="1"/>
  <c r="AF122" i="65"/>
  <c r="AG122" i="65" s="1"/>
  <c r="AF123" i="65"/>
  <c r="AG123" i="65" s="1"/>
  <c r="AF124" i="65"/>
  <c r="AG124" i="65" s="1"/>
  <c r="AF125" i="65"/>
  <c r="AG125" i="65" s="1"/>
  <c r="AF126" i="65"/>
  <c r="AG126" i="65" s="1"/>
  <c r="AF127" i="65"/>
  <c r="AG127" i="65" s="1"/>
  <c r="AF128" i="65"/>
  <c r="AG128" i="65" s="1"/>
  <c r="AF129" i="65"/>
  <c r="AG129" i="65" s="1"/>
  <c r="AF130" i="65"/>
  <c r="AG130" i="65" s="1"/>
  <c r="AF131" i="65"/>
  <c r="AG131" i="65" s="1"/>
  <c r="AF132" i="65"/>
  <c r="AG132" i="65" s="1"/>
  <c r="AF133" i="65"/>
  <c r="AG133" i="65" s="1"/>
  <c r="AF134" i="65"/>
  <c r="AG134" i="65" s="1"/>
  <c r="AF135" i="65"/>
  <c r="AG135" i="65" s="1"/>
  <c r="AF136" i="65"/>
  <c r="AG136" i="65" s="1"/>
  <c r="AF137" i="65"/>
  <c r="AG137" i="65" s="1"/>
  <c r="AF138" i="65"/>
  <c r="AG138" i="65" s="1"/>
  <c r="AF139" i="65"/>
  <c r="AG139" i="65" s="1"/>
  <c r="AF140" i="65"/>
  <c r="AG140" i="65" s="1"/>
  <c r="AF141" i="65"/>
  <c r="AG141" i="65" s="1"/>
  <c r="AF142" i="65"/>
  <c r="AG142" i="65" s="1"/>
  <c r="AF143" i="65"/>
  <c r="AG143" i="65" s="1"/>
  <c r="AF144" i="65"/>
  <c r="AG144" i="65" s="1"/>
  <c r="AF145" i="65"/>
  <c r="AG145" i="65" s="1"/>
  <c r="AF146" i="65"/>
  <c r="AG146" i="65" s="1"/>
  <c r="AF147" i="65"/>
  <c r="AG147" i="65" s="1"/>
  <c r="AF148" i="65"/>
  <c r="AG148" i="65" s="1"/>
  <c r="AF149" i="65"/>
  <c r="AG149" i="65" s="1"/>
  <c r="AF150" i="65"/>
  <c r="AG150" i="65" s="1"/>
  <c r="AF151" i="65"/>
  <c r="AG151" i="65" s="1"/>
  <c r="AF152" i="65"/>
  <c r="AG152" i="65" s="1"/>
  <c r="AF153" i="65"/>
  <c r="AG153" i="65" s="1"/>
  <c r="AF154" i="65"/>
  <c r="AG154" i="65" s="1"/>
  <c r="AF155" i="65"/>
  <c r="AG155" i="65" s="1"/>
  <c r="AF156" i="65"/>
  <c r="AG156" i="65" s="1"/>
  <c r="AF157" i="65"/>
  <c r="AG157" i="65" s="1"/>
  <c r="AF158" i="65"/>
  <c r="AG158" i="65" s="1"/>
  <c r="AF159" i="65"/>
  <c r="AG159" i="65" s="1"/>
  <c r="AF160" i="65"/>
  <c r="AG160" i="65" s="1"/>
  <c r="AF161" i="65"/>
  <c r="AG161" i="65" s="1"/>
  <c r="AF162" i="65"/>
  <c r="AG162" i="65" s="1"/>
  <c r="AF163" i="65"/>
  <c r="AG163" i="65" s="1"/>
  <c r="AF164" i="65"/>
  <c r="AG164" i="65" s="1"/>
  <c r="AF165" i="65"/>
  <c r="AG165" i="65" s="1"/>
  <c r="AF166" i="65"/>
  <c r="AG166" i="65" s="1"/>
  <c r="AF167" i="65"/>
  <c r="AG167" i="65" s="1"/>
  <c r="AF168" i="65"/>
  <c r="AG168" i="65" s="1"/>
  <c r="AF169" i="65"/>
  <c r="AG169" i="65" s="1"/>
  <c r="AF170" i="65"/>
  <c r="AG170" i="65" s="1"/>
  <c r="AF171" i="65"/>
  <c r="AG171" i="65" s="1"/>
  <c r="AF172" i="65"/>
  <c r="AG172" i="65" s="1"/>
  <c r="AF173" i="65"/>
  <c r="AG173" i="65" s="1"/>
  <c r="AF174" i="65"/>
  <c r="AG174" i="65" s="1"/>
  <c r="AF175" i="65"/>
  <c r="AG175" i="65" s="1"/>
  <c r="AF176" i="65"/>
  <c r="AG176" i="65" s="1"/>
  <c r="AF177" i="65"/>
  <c r="AG177" i="65" s="1"/>
  <c r="AF178" i="65"/>
  <c r="AG178" i="65" s="1"/>
  <c r="AF179" i="65"/>
  <c r="AG179" i="65" s="1"/>
  <c r="AF180" i="65"/>
  <c r="AG180" i="65" s="1"/>
  <c r="AF181" i="65"/>
  <c r="AG181" i="65" s="1"/>
  <c r="AF182" i="65"/>
  <c r="AG182" i="65" s="1"/>
  <c r="AF183" i="65"/>
  <c r="AG183" i="65" s="1"/>
  <c r="AF184" i="65"/>
  <c r="AG184" i="65" s="1"/>
  <c r="AF185" i="65"/>
  <c r="AG185" i="65" s="1"/>
  <c r="AF186" i="65"/>
  <c r="AG186" i="65" s="1"/>
  <c r="AF187" i="65"/>
  <c r="AG187" i="65" s="1"/>
  <c r="AF188" i="65"/>
  <c r="AG188" i="65" s="1"/>
  <c r="AF189" i="65"/>
  <c r="AG189" i="65" s="1"/>
  <c r="AF190" i="65"/>
  <c r="AG190" i="65" s="1"/>
  <c r="AF191" i="65"/>
  <c r="AG191" i="65" s="1"/>
  <c r="AF192" i="65"/>
  <c r="AG192" i="65" s="1"/>
  <c r="AF193" i="65"/>
  <c r="AG193" i="65" s="1"/>
  <c r="AF194" i="65"/>
  <c r="AG194" i="65" s="1"/>
  <c r="AF195" i="65"/>
  <c r="AG195" i="65" s="1"/>
  <c r="AF196" i="65"/>
  <c r="AG196" i="65" s="1"/>
  <c r="AF197" i="65"/>
  <c r="AG197" i="65" s="1"/>
  <c r="AF198" i="65"/>
  <c r="AG198" i="65" s="1"/>
  <c r="AF199" i="65"/>
  <c r="AG199" i="65" s="1"/>
  <c r="AF200" i="65"/>
  <c r="AG200" i="65" s="1"/>
  <c r="AF201" i="65"/>
  <c r="AG201" i="65" s="1"/>
  <c r="AF202" i="65"/>
  <c r="AG202" i="65" s="1"/>
  <c r="AF203" i="65"/>
  <c r="AG203" i="65" s="1"/>
  <c r="AF204" i="65"/>
  <c r="AG204" i="65" s="1"/>
  <c r="AF205" i="65"/>
  <c r="AG205" i="65" s="1"/>
  <c r="AF206" i="65"/>
  <c r="AG206" i="65" s="1"/>
  <c r="AF207" i="65"/>
  <c r="AG207" i="65" s="1"/>
  <c r="AF208" i="65"/>
  <c r="AG208" i="65" s="1"/>
  <c r="AF209" i="65"/>
  <c r="AG209" i="65" s="1"/>
  <c r="AF210" i="65"/>
  <c r="AG210" i="65" s="1"/>
  <c r="AF211" i="65"/>
  <c r="AG211" i="65" s="1"/>
  <c r="AF212" i="65"/>
  <c r="AG212" i="65" s="1"/>
  <c r="AF213" i="65"/>
  <c r="AG213" i="65" s="1"/>
  <c r="AF214" i="65"/>
  <c r="AG214" i="65" s="1"/>
  <c r="AF215" i="65"/>
  <c r="AG215" i="65" s="1"/>
  <c r="AF216" i="65"/>
  <c r="AG216" i="65" s="1"/>
  <c r="AF217" i="65"/>
  <c r="AG217" i="65" s="1"/>
  <c r="AF218" i="65"/>
  <c r="AG218" i="65" s="1"/>
  <c r="AF219" i="65"/>
  <c r="AG219" i="65" s="1"/>
  <c r="AF220" i="65"/>
  <c r="AG220" i="65" s="1"/>
  <c r="AF221" i="65"/>
  <c r="AG221" i="65" s="1"/>
  <c r="AF222" i="65"/>
  <c r="AG222" i="65" s="1"/>
  <c r="AF223" i="65"/>
  <c r="AG223" i="65" s="1"/>
  <c r="AF224" i="65"/>
  <c r="AG224" i="65" s="1"/>
  <c r="AF225" i="65"/>
  <c r="AG225" i="65" s="1"/>
  <c r="AF226" i="65"/>
  <c r="AG226" i="65" s="1"/>
  <c r="AF227" i="65"/>
  <c r="AG227" i="65" s="1"/>
  <c r="AF228" i="65"/>
  <c r="AG228" i="65" s="1"/>
  <c r="AF229" i="65"/>
  <c r="AG229" i="65" s="1"/>
  <c r="AF230" i="65"/>
  <c r="AG230" i="65" s="1"/>
  <c r="AF231" i="65"/>
  <c r="AG231" i="65" s="1"/>
  <c r="AF232" i="65"/>
  <c r="AG232" i="65" s="1"/>
  <c r="AF233" i="65"/>
  <c r="AG233" i="65" s="1"/>
  <c r="AF234" i="65"/>
  <c r="AG234" i="65" s="1"/>
  <c r="AF235" i="65"/>
  <c r="AG235" i="65" s="1"/>
  <c r="AB108" i="65"/>
  <c r="AB109" i="65"/>
  <c r="AB110" i="65"/>
  <c r="AB111" i="65"/>
  <c r="AB112" i="65"/>
  <c r="AB113" i="65"/>
  <c r="AB114" i="65"/>
  <c r="AB115" i="65"/>
  <c r="AB116" i="65"/>
  <c r="AB117" i="65"/>
  <c r="AB118" i="65"/>
  <c r="AB119" i="65"/>
  <c r="AB120" i="65"/>
  <c r="AB121" i="65"/>
  <c r="AB122" i="65"/>
  <c r="AB123" i="65"/>
  <c r="AB124" i="65"/>
  <c r="AB125" i="65"/>
  <c r="AB126" i="65"/>
  <c r="AB127" i="65"/>
  <c r="AB128" i="65"/>
  <c r="AB129" i="65"/>
  <c r="AB130" i="65"/>
  <c r="AB131" i="65"/>
  <c r="AB132" i="65"/>
  <c r="AB133" i="65"/>
  <c r="AB134" i="65"/>
  <c r="AB135" i="65"/>
  <c r="AB136" i="65"/>
  <c r="AB137" i="65"/>
  <c r="AB138" i="65"/>
  <c r="AB139" i="65"/>
  <c r="AB140" i="65"/>
  <c r="AB141" i="65"/>
  <c r="AB142" i="65"/>
  <c r="AB143" i="65"/>
  <c r="AB144" i="65"/>
  <c r="AB145" i="65"/>
  <c r="AB146" i="65"/>
  <c r="AB147" i="65"/>
  <c r="AB148" i="65"/>
  <c r="AB149" i="65"/>
  <c r="AB150" i="65"/>
  <c r="AB151" i="65"/>
  <c r="AB152" i="65"/>
  <c r="AB153" i="65"/>
  <c r="AB154" i="65"/>
  <c r="AB155" i="65"/>
  <c r="AB156" i="65"/>
  <c r="AB157" i="65"/>
  <c r="AB158" i="65"/>
  <c r="AB159" i="65"/>
  <c r="AB160" i="65"/>
  <c r="AB161" i="65"/>
  <c r="AB162" i="65"/>
  <c r="AB163" i="65"/>
  <c r="AB164" i="65"/>
  <c r="AB165" i="65"/>
  <c r="AB166" i="65"/>
  <c r="AB167" i="65"/>
  <c r="AB168" i="65"/>
  <c r="AB169" i="65"/>
  <c r="AB170" i="65"/>
  <c r="AB171" i="65"/>
  <c r="AB172" i="65"/>
  <c r="AB173" i="65"/>
  <c r="AB174" i="65"/>
  <c r="AB175" i="65"/>
  <c r="AB176" i="65"/>
  <c r="AB177" i="65"/>
  <c r="AB178" i="65"/>
  <c r="AB179" i="65"/>
  <c r="AB180" i="65"/>
  <c r="AB181" i="65"/>
  <c r="AB182" i="65"/>
  <c r="AB183" i="65"/>
  <c r="AB184" i="65"/>
  <c r="AB185" i="65"/>
  <c r="AB186" i="65"/>
  <c r="AB187" i="65"/>
  <c r="AB188" i="65"/>
  <c r="AB189" i="65"/>
  <c r="AB190" i="65"/>
  <c r="AB191" i="65"/>
  <c r="AB192" i="65"/>
  <c r="AB193" i="65"/>
  <c r="AB194" i="65"/>
  <c r="AB195" i="65"/>
  <c r="AB196" i="65"/>
  <c r="AB197" i="65"/>
  <c r="AB198" i="65"/>
  <c r="AB199" i="65"/>
  <c r="AB200" i="65"/>
  <c r="AB201" i="65"/>
  <c r="AB202" i="65"/>
  <c r="AB203" i="65"/>
  <c r="AB204" i="65"/>
  <c r="AB205" i="65"/>
  <c r="AB206" i="65"/>
  <c r="AB207" i="65"/>
  <c r="AB208" i="65"/>
  <c r="AB209" i="65"/>
  <c r="AB210" i="65"/>
  <c r="AB211" i="65"/>
  <c r="AB212" i="65"/>
  <c r="AB213" i="65"/>
  <c r="AB214" i="65"/>
  <c r="AB215" i="65"/>
  <c r="AB216" i="65"/>
  <c r="AB217" i="65"/>
  <c r="AB218" i="65"/>
  <c r="AB219" i="65"/>
  <c r="AB220" i="65"/>
  <c r="AB221" i="65"/>
  <c r="AB222" i="65"/>
  <c r="AB223" i="65"/>
  <c r="AB224" i="65"/>
  <c r="AB225" i="65"/>
  <c r="AB226" i="65"/>
  <c r="AB227" i="65"/>
  <c r="AB228" i="65"/>
  <c r="AB229" i="65"/>
  <c r="AB230" i="65"/>
  <c r="AB231" i="65"/>
  <c r="AB232" i="65"/>
  <c r="AB233" i="65"/>
  <c r="AB234" i="65"/>
  <c r="AB235" i="65"/>
  <c r="T4" i="65"/>
  <c r="N6" i="65"/>
  <c r="W6" i="65" s="1"/>
  <c r="O6" i="65"/>
  <c r="X6" i="65" s="1"/>
  <c r="P6" i="65"/>
  <c r="Y6" i="65" s="1"/>
  <c r="Q6" i="65"/>
  <c r="Z6" i="65" s="1"/>
  <c r="N7" i="65"/>
  <c r="W7" i="65" s="1"/>
  <c r="O7" i="65"/>
  <c r="X7" i="65" s="1"/>
  <c r="P7" i="65"/>
  <c r="Y7" i="65" s="1"/>
  <c r="Q7" i="65"/>
  <c r="Z7" i="65" s="1"/>
  <c r="N8" i="65"/>
  <c r="W8" i="65" s="1"/>
  <c r="O8" i="65"/>
  <c r="X8" i="65" s="1"/>
  <c r="P8" i="65"/>
  <c r="Y8" i="65" s="1"/>
  <c r="Q8" i="65"/>
  <c r="Z8" i="65" s="1"/>
  <c r="N9" i="65"/>
  <c r="W9" i="65" s="1"/>
  <c r="O9" i="65"/>
  <c r="X9" i="65" s="1"/>
  <c r="P9" i="65"/>
  <c r="Y9" i="65" s="1"/>
  <c r="Q9" i="65"/>
  <c r="Z9" i="65" s="1"/>
  <c r="N10" i="65"/>
  <c r="W10" i="65" s="1"/>
  <c r="O10" i="65"/>
  <c r="X10" i="65" s="1"/>
  <c r="P10" i="65"/>
  <c r="Y10" i="65" s="1"/>
  <c r="Q10" i="65"/>
  <c r="Z10" i="65" s="1"/>
  <c r="N11" i="65"/>
  <c r="W11" i="65" s="1"/>
  <c r="O11" i="65"/>
  <c r="X11" i="65" s="1"/>
  <c r="P11" i="65"/>
  <c r="Y11" i="65" s="1"/>
  <c r="Q11" i="65"/>
  <c r="Z11" i="65" s="1"/>
  <c r="N12" i="65"/>
  <c r="W12" i="65" s="1"/>
  <c r="O12" i="65"/>
  <c r="X12" i="65" s="1"/>
  <c r="P12" i="65"/>
  <c r="Y12" i="65" s="1"/>
  <c r="Q12" i="65"/>
  <c r="Z12" i="65" s="1"/>
  <c r="N13" i="65"/>
  <c r="W13" i="65" s="1"/>
  <c r="O13" i="65"/>
  <c r="X13" i="65" s="1"/>
  <c r="P13" i="65"/>
  <c r="Y13" i="65" s="1"/>
  <c r="Q13" i="65"/>
  <c r="Z13" i="65" s="1"/>
  <c r="N14" i="65"/>
  <c r="W14" i="65" s="1"/>
  <c r="O14" i="65"/>
  <c r="X14" i="65" s="1"/>
  <c r="P14" i="65"/>
  <c r="Y14" i="65" s="1"/>
  <c r="Q14" i="65"/>
  <c r="Z14" i="65" s="1"/>
  <c r="N15" i="65"/>
  <c r="W15" i="65" s="1"/>
  <c r="O15" i="65"/>
  <c r="X15" i="65" s="1"/>
  <c r="P15" i="65"/>
  <c r="Y15" i="65" s="1"/>
  <c r="Q15" i="65"/>
  <c r="Z15" i="65" s="1"/>
  <c r="N16" i="65"/>
  <c r="W16" i="65" s="1"/>
  <c r="O16" i="65"/>
  <c r="X16" i="65" s="1"/>
  <c r="P16" i="65"/>
  <c r="Y16" i="65" s="1"/>
  <c r="Q16" i="65"/>
  <c r="Z16" i="65" s="1"/>
  <c r="N17" i="65"/>
  <c r="W17" i="65" s="1"/>
  <c r="O17" i="65"/>
  <c r="X17" i="65" s="1"/>
  <c r="P17" i="65"/>
  <c r="Y17" i="65" s="1"/>
  <c r="Q17" i="65"/>
  <c r="Z17" i="65" s="1"/>
  <c r="N18" i="65"/>
  <c r="W18" i="65" s="1"/>
  <c r="O18" i="65"/>
  <c r="X18" i="65" s="1"/>
  <c r="P18" i="65"/>
  <c r="Y18" i="65" s="1"/>
  <c r="Q18" i="65"/>
  <c r="Z18" i="65" s="1"/>
  <c r="N19" i="65"/>
  <c r="W19" i="65" s="1"/>
  <c r="O19" i="65"/>
  <c r="X19" i="65" s="1"/>
  <c r="P19" i="65"/>
  <c r="Y19" i="65" s="1"/>
  <c r="Q19" i="65"/>
  <c r="Z19" i="65" s="1"/>
  <c r="N20" i="65"/>
  <c r="W20" i="65" s="1"/>
  <c r="O20" i="65"/>
  <c r="X20" i="65" s="1"/>
  <c r="P20" i="65"/>
  <c r="Y20" i="65" s="1"/>
  <c r="Q20" i="65"/>
  <c r="Z20" i="65" s="1"/>
  <c r="N21" i="65"/>
  <c r="W21" i="65" s="1"/>
  <c r="O21" i="65"/>
  <c r="X21" i="65" s="1"/>
  <c r="P21" i="65"/>
  <c r="Y21" i="65" s="1"/>
  <c r="Q21" i="65"/>
  <c r="Z21" i="65" s="1"/>
  <c r="N22" i="65"/>
  <c r="W22" i="65" s="1"/>
  <c r="O22" i="65"/>
  <c r="X22" i="65" s="1"/>
  <c r="P22" i="65"/>
  <c r="Y22" i="65" s="1"/>
  <c r="Q22" i="65"/>
  <c r="Z22" i="65" s="1"/>
  <c r="N23" i="65"/>
  <c r="W23" i="65" s="1"/>
  <c r="O23" i="65"/>
  <c r="X23" i="65" s="1"/>
  <c r="P23" i="65"/>
  <c r="Y23" i="65" s="1"/>
  <c r="Q23" i="65"/>
  <c r="Z23" i="65" s="1"/>
  <c r="N24" i="65"/>
  <c r="W24" i="65" s="1"/>
  <c r="O24" i="65"/>
  <c r="X24" i="65" s="1"/>
  <c r="P24" i="65"/>
  <c r="Y24" i="65" s="1"/>
  <c r="Q24" i="65"/>
  <c r="Z24" i="65" s="1"/>
  <c r="N25" i="65"/>
  <c r="W25" i="65" s="1"/>
  <c r="O25" i="65"/>
  <c r="X25" i="65" s="1"/>
  <c r="P25" i="65"/>
  <c r="Y25" i="65" s="1"/>
  <c r="Q25" i="65"/>
  <c r="Z25" i="65" s="1"/>
  <c r="N26" i="65"/>
  <c r="W26" i="65" s="1"/>
  <c r="O26" i="65"/>
  <c r="X26" i="65" s="1"/>
  <c r="P26" i="65"/>
  <c r="Y26" i="65" s="1"/>
  <c r="Q26" i="65"/>
  <c r="Z26" i="65" s="1"/>
  <c r="N27" i="65"/>
  <c r="W27" i="65" s="1"/>
  <c r="O27" i="65"/>
  <c r="X27" i="65" s="1"/>
  <c r="P27" i="65"/>
  <c r="Y27" i="65" s="1"/>
  <c r="Q27" i="65"/>
  <c r="Z27" i="65" s="1"/>
  <c r="N28" i="65"/>
  <c r="W28" i="65" s="1"/>
  <c r="O28" i="65"/>
  <c r="X28" i="65" s="1"/>
  <c r="P28" i="65"/>
  <c r="Y28" i="65" s="1"/>
  <c r="Q28" i="65"/>
  <c r="Z28" i="65" s="1"/>
  <c r="N29" i="65"/>
  <c r="W29" i="65" s="1"/>
  <c r="O29" i="65"/>
  <c r="X29" i="65" s="1"/>
  <c r="P29" i="65"/>
  <c r="Y29" i="65" s="1"/>
  <c r="Q29" i="65"/>
  <c r="Z29" i="65" s="1"/>
  <c r="N30" i="65"/>
  <c r="W30" i="65" s="1"/>
  <c r="O30" i="65"/>
  <c r="X30" i="65" s="1"/>
  <c r="P30" i="65"/>
  <c r="Y30" i="65" s="1"/>
  <c r="Q30" i="65"/>
  <c r="Z30" i="65" s="1"/>
  <c r="N31" i="65"/>
  <c r="W31" i="65" s="1"/>
  <c r="O31" i="65"/>
  <c r="X31" i="65" s="1"/>
  <c r="P31" i="65"/>
  <c r="Y31" i="65" s="1"/>
  <c r="Q31" i="65"/>
  <c r="Z31" i="65" s="1"/>
  <c r="N32" i="65"/>
  <c r="W32" i="65" s="1"/>
  <c r="O32" i="65"/>
  <c r="X32" i="65" s="1"/>
  <c r="P32" i="65"/>
  <c r="Y32" i="65" s="1"/>
  <c r="Q32" i="65"/>
  <c r="Z32" i="65" s="1"/>
  <c r="N33" i="65"/>
  <c r="W33" i="65" s="1"/>
  <c r="O33" i="65"/>
  <c r="X33" i="65" s="1"/>
  <c r="P33" i="65"/>
  <c r="Y33" i="65" s="1"/>
  <c r="Q33" i="65"/>
  <c r="Z33" i="65" s="1"/>
  <c r="N34" i="65"/>
  <c r="W34" i="65" s="1"/>
  <c r="O34" i="65"/>
  <c r="X34" i="65" s="1"/>
  <c r="P34" i="65"/>
  <c r="Y34" i="65" s="1"/>
  <c r="Q34" i="65"/>
  <c r="Z34" i="65" s="1"/>
  <c r="N35" i="65"/>
  <c r="W35" i="65" s="1"/>
  <c r="O35" i="65"/>
  <c r="X35" i="65" s="1"/>
  <c r="P35" i="65"/>
  <c r="Y35" i="65" s="1"/>
  <c r="Q35" i="65"/>
  <c r="Z35" i="65" s="1"/>
  <c r="N36" i="65"/>
  <c r="W36" i="65" s="1"/>
  <c r="O36" i="65"/>
  <c r="X36" i="65" s="1"/>
  <c r="P36" i="65"/>
  <c r="Y36" i="65" s="1"/>
  <c r="Q36" i="65"/>
  <c r="Z36" i="65" s="1"/>
  <c r="N37" i="65"/>
  <c r="W37" i="65" s="1"/>
  <c r="O37" i="65"/>
  <c r="X37" i="65" s="1"/>
  <c r="P37" i="65"/>
  <c r="Y37" i="65" s="1"/>
  <c r="Q37" i="65"/>
  <c r="Z37" i="65" s="1"/>
  <c r="L4" i="65"/>
  <c r="U4" i="65" s="1"/>
  <c r="N5" i="65"/>
  <c r="W5" i="65" s="1"/>
  <c r="O5" i="65"/>
  <c r="X5" i="65" s="1"/>
  <c r="P5" i="65"/>
  <c r="Y5" i="65" s="1"/>
  <c r="Q5" i="65"/>
  <c r="BB10" i="1"/>
  <c r="BB11" i="1" s="1"/>
  <c r="BB12" i="1" s="1"/>
  <c r="BB13" i="1" s="1"/>
  <c r="BB14" i="1" s="1"/>
  <c r="BB15" i="1" s="1"/>
  <c r="BB16" i="1" s="1"/>
  <c r="BB17" i="1" s="1"/>
  <c r="BB18" i="1" s="1"/>
  <c r="BB19" i="1" s="1"/>
  <c r="BB20" i="1" s="1"/>
  <c r="BB21" i="1" s="1"/>
  <c r="BB22" i="1" s="1"/>
  <c r="BB23" i="1"/>
  <c r="BB24" i="1"/>
  <c r="BB25" i="1"/>
  <c r="BB26" i="1"/>
  <c r="BB27" i="1"/>
  <c r="BB28" i="1"/>
  <c r="BB29" i="1"/>
  <c r="BB30" i="1"/>
  <c r="BB31" i="1"/>
  <c r="BB32" i="1"/>
  <c r="BB33" i="1"/>
  <c r="BB34" i="1"/>
  <c r="BB35" i="1"/>
  <c r="BB36" i="1"/>
  <c r="BB37" i="1"/>
  <c r="BB38" i="1"/>
  <c r="BB39" i="1"/>
  <c r="BB40" i="1"/>
  <c r="BB9" i="1"/>
  <c r="D3" i="65"/>
  <c r="E3" i="65" s="1"/>
  <c r="F3" i="65" s="1"/>
  <c r="G3" i="65" s="1"/>
  <c r="H3" i="65" s="1"/>
  <c r="I3" i="65" s="1"/>
  <c r="D4" i="65"/>
  <c r="D18" i="65" s="1" a="1"/>
  <c r="D18" i="65" s="1"/>
  <c r="L18" i="65" s="1"/>
  <c r="U18" i="65" s="1"/>
  <c r="E4" i="65"/>
  <c r="E18" i="65" s="1" a="1"/>
  <c r="E18" i="65" s="1"/>
  <c r="M18" i="65" s="1"/>
  <c r="V18" i="65" s="1"/>
  <c r="C4" i="65"/>
  <c r="C17" i="65" s="1" a="1"/>
  <c r="C17" i="65" s="1"/>
  <c r="K17" i="65" s="1"/>
  <c r="T17" i="65" s="1"/>
  <c r="C18" i="65" l="1" a="1"/>
  <c r="C18" i="65" s="1"/>
  <c r="K18" i="65" s="1"/>
  <c r="T18" i="65" s="1"/>
  <c r="D17" i="65" a="1"/>
  <c r="D17" i="65" s="1"/>
  <c r="L17" i="65" s="1"/>
  <c r="U17" i="65" s="1"/>
  <c r="D19" i="65" a="1"/>
  <c r="D19" i="65" s="1"/>
  <c r="L19" i="65" s="1"/>
  <c r="U19" i="65" s="1"/>
  <c r="E17" i="65" a="1"/>
  <c r="E17" i="65" s="1"/>
  <c r="M17" i="65" s="1"/>
  <c r="V17" i="65" s="1"/>
  <c r="E19" i="65" a="1"/>
  <c r="E19" i="65" s="1"/>
  <c r="M19" i="65" s="1"/>
  <c r="V19" i="65" s="1"/>
  <c r="Y3" i="65"/>
  <c r="Y2" i="65" s="1"/>
  <c r="Q3" i="65"/>
  <c r="X3" i="65"/>
  <c r="X2" i="65" s="1"/>
  <c r="W3" i="65"/>
  <c r="W2" i="65" s="1"/>
  <c r="M4" i="65"/>
  <c r="Z5" i="65"/>
  <c r="Z3" i="65" s="1"/>
  <c r="Z2" i="65" s="1"/>
  <c r="P3" i="65"/>
  <c r="O3" i="65"/>
  <c r="N3" i="65"/>
  <c r="D20" i="65" a="1"/>
  <c r="D20" i="65" s="1"/>
  <c r="L20" i="65" s="1"/>
  <c r="U20" i="65" s="1"/>
  <c r="E20" i="65" a="1"/>
  <c r="E20" i="65" s="1"/>
  <c r="M20" i="65" s="1"/>
  <c r="V20" i="65" s="1"/>
  <c r="C20" i="65" a="1"/>
  <c r="C20" i="65" s="1"/>
  <c r="K20" i="65" s="1"/>
  <c r="T20" i="65" s="1"/>
  <c r="C19" i="65" a="1"/>
  <c r="C19" i="65" s="1"/>
  <c r="K19" i="65" s="1"/>
  <c r="T19" i="65" s="1"/>
  <c r="N4" i="65" l="1"/>
  <c r="V4" i="65"/>
  <c r="C21" i="65" a="1"/>
  <c r="C21" i="65" s="1"/>
  <c r="K21" i="65" s="1"/>
  <c r="T21" i="65" s="1"/>
  <c r="D21" i="65" a="1"/>
  <c r="D21" i="65" s="1"/>
  <c r="L21" i="65" s="1"/>
  <c r="U21" i="65" s="1"/>
  <c r="E21" i="65" a="1"/>
  <c r="E21" i="65" s="1"/>
  <c r="M21" i="65" s="1"/>
  <c r="V21" i="65" s="1"/>
  <c r="O4" i="65" l="1"/>
  <c r="W4" i="65"/>
  <c r="C22" i="65" a="1"/>
  <c r="C22" i="65" s="1"/>
  <c r="K22" i="65" s="1"/>
  <c r="T22" i="65" s="1"/>
  <c r="D22" i="65" a="1"/>
  <c r="D22" i="65" s="1"/>
  <c r="L22" i="65" s="1"/>
  <c r="U22" i="65" s="1"/>
  <c r="E22" i="65" a="1"/>
  <c r="E22" i="65" s="1"/>
  <c r="M22" i="65" s="1"/>
  <c r="V22" i="65" s="1"/>
  <c r="P4" i="65" l="1"/>
  <c r="X4" i="65"/>
  <c r="C23" i="65" a="1"/>
  <c r="C23" i="65" s="1"/>
  <c r="K23" i="65" s="1"/>
  <c r="T23" i="65" s="1"/>
  <c r="D23" i="65" a="1"/>
  <c r="D23" i="65" s="1"/>
  <c r="L23" i="65" s="1"/>
  <c r="U23" i="65" s="1"/>
  <c r="E23" i="65" a="1"/>
  <c r="E23" i="65" s="1"/>
  <c r="M23" i="65" s="1"/>
  <c r="V23" i="65" s="1"/>
  <c r="Q4" i="65" l="1"/>
  <c r="Z4" i="65" s="1"/>
  <c r="Y4" i="65"/>
  <c r="C24" i="65" a="1"/>
  <c r="C24" i="65" s="1"/>
  <c r="K24" i="65" s="1"/>
  <c r="T24" i="65" s="1"/>
  <c r="E24" i="65" a="1"/>
  <c r="E24" i="65" s="1"/>
  <c r="M24" i="65" s="1"/>
  <c r="V24" i="65" s="1"/>
  <c r="D24" i="65" a="1"/>
  <c r="D24" i="65" s="1"/>
  <c r="L24" i="65" s="1"/>
  <c r="U24" i="65" s="1"/>
  <c r="E25" i="65" l="1" a="1"/>
  <c r="E25" i="65" s="1"/>
  <c r="M25" i="65" s="1"/>
  <c r="V25" i="65" s="1"/>
  <c r="C25" i="65" a="1"/>
  <c r="C25" i="65" s="1"/>
  <c r="K25" i="65" s="1"/>
  <c r="T25" i="65" s="1"/>
  <c r="D25" i="65" a="1"/>
  <c r="D25" i="65" s="1"/>
  <c r="L25" i="65" s="1"/>
  <c r="U25" i="65" s="1"/>
  <c r="C26" i="65" l="1" a="1"/>
  <c r="C26" i="65" s="1"/>
  <c r="K26" i="65" s="1"/>
  <c r="T26" i="65" s="1"/>
  <c r="D26" i="65" a="1"/>
  <c r="D26" i="65" s="1"/>
  <c r="L26" i="65" s="1"/>
  <c r="U26" i="65" s="1"/>
  <c r="E26" i="65" a="1"/>
  <c r="E26" i="65" s="1"/>
  <c r="M26" i="65" s="1"/>
  <c r="V26" i="65" s="1"/>
  <c r="D27" i="65" l="1" a="1"/>
  <c r="D27" i="65" s="1"/>
  <c r="L27" i="65" s="1"/>
  <c r="U27" i="65" s="1"/>
  <c r="C27" i="65" a="1"/>
  <c r="C27" i="65" s="1"/>
  <c r="K27" i="65" s="1"/>
  <c r="T27" i="65" s="1"/>
  <c r="E27" i="65" a="1"/>
  <c r="E27" i="65" s="1"/>
  <c r="M27" i="65" s="1"/>
  <c r="V27" i="65" s="1"/>
  <c r="C28" i="65" l="1" a="1"/>
  <c r="C28" i="65" s="1"/>
  <c r="K28" i="65" s="1"/>
  <c r="T28" i="65" s="1"/>
  <c r="D28" i="65" a="1"/>
  <c r="D28" i="65" s="1"/>
  <c r="L28" i="65" s="1"/>
  <c r="U28" i="65" s="1"/>
  <c r="E28" i="65" a="1"/>
  <c r="E28" i="65" s="1"/>
  <c r="M28" i="65" s="1"/>
  <c r="V28" i="65" s="1"/>
  <c r="C29" i="65" l="1" a="1"/>
  <c r="C29" i="65" s="1"/>
  <c r="K29" i="65" s="1"/>
  <c r="T29" i="65" s="1"/>
  <c r="E29" i="65" a="1"/>
  <c r="E29" i="65" s="1"/>
  <c r="M29" i="65" s="1"/>
  <c r="V29" i="65" s="1"/>
  <c r="D29" i="65" a="1"/>
  <c r="D29" i="65" s="1"/>
  <c r="L29" i="65" s="1"/>
  <c r="U29" i="65" s="1"/>
  <c r="C30" i="65" l="1" a="1"/>
  <c r="C30" i="65" s="1"/>
  <c r="K30" i="65" s="1"/>
  <c r="T30" i="65" s="1"/>
  <c r="E30" i="65" a="1"/>
  <c r="E30" i="65" s="1"/>
  <c r="M30" i="65" s="1"/>
  <c r="V30" i="65" s="1"/>
  <c r="D30" i="65" a="1"/>
  <c r="D30" i="65" s="1"/>
  <c r="L30" i="65" s="1"/>
  <c r="U30" i="65" s="1"/>
  <c r="C31" i="65" l="1" a="1"/>
  <c r="C31" i="65" s="1"/>
  <c r="K31" i="65" s="1"/>
  <c r="T31" i="65" s="1"/>
  <c r="E31" i="65" a="1"/>
  <c r="E31" i="65" s="1"/>
  <c r="M31" i="65" s="1"/>
  <c r="V31" i="65" s="1"/>
  <c r="D31" i="65" a="1"/>
  <c r="D31" i="65" s="1"/>
  <c r="L31" i="65" s="1"/>
  <c r="U31" i="65" s="1"/>
  <c r="D32" i="65" l="1" a="1"/>
  <c r="D32" i="65" s="1"/>
  <c r="L32" i="65" s="1"/>
  <c r="U32" i="65" s="1"/>
  <c r="E32" i="65" a="1"/>
  <c r="E32" i="65" s="1"/>
  <c r="M32" i="65" s="1"/>
  <c r="V32" i="65" s="1"/>
  <c r="C32" i="65" a="1"/>
  <c r="C32" i="65" s="1"/>
  <c r="K32" i="65" s="1"/>
  <c r="T32" i="65" s="1"/>
  <c r="E33" i="65" l="1" a="1"/>
  <c r="E33" i="65" s="1"/>
  <c r="M33" i="65" s="1"/>
  <c r="V33" i="65" s="1"/>
  <c r="C33" i="65" a="1"/>
  <c r="C33" i="65" s="1"/>
  <c r="K33" i="65" s="1"/>
  <c r="T33" i="65" s="1"/>
  <c r="D33" i="65" a="1"/>
  <c r="D33" i="65" s="1"/>
  <c r="L33" i="65" s="1"/>
  <c r="U33" i="65" s="1"/>
  <c r="C34" i="65" l="1" a="1"/>
  <c r="C34" i="65" s="1"/>
  <c r="K34" i="65" s="1"/>
  <c r="T34" i="65" s="1"/>
  <c r="D34" i="65" a="1"/>
  <c r="D34" i="65" s="1"/>
  <c r="L34" i="65" s="1"/>
  <c r="U34" i="65" s="1"/>
  <c r="E34" i="65" a="1"/>
  <c r="E34" i="65" s="1"/>
  <c r="M34" i="65" s="1"/>
  <c r="V34" i="65" s="1"/>
  <c r="C35" i="65" l="1" a="1"/>
  <c r="C35" i="65" s="1"/>
  <c r="K35" i="65" s="1"/>
  <c r="T35" i="65" s="1"/>
  <c r="E35" i="65" a="1"/>
  <c r="E35" i="65" s="1"/>
  <c r="M35" i="65" s="1"/>
  <c r="V35" i="65" s="1"/>
  <c r="D35" i="65" a="1"/>
  <c r="D35" i="65" s="1"/>
  <c r="L35" i="65" s="1"/>
  <c r="U35" i="65" s="1"/>
  <c r="C36" i="65" l="1" a="1"/>
  <c r="C36" i="65" s="1"/>
  <c r="K36" i="65" s="1"/>
  <c r="T36" i="65" s="1"/>
  <c r="E36" i="65" a="1"/>
  <c r="E36" i="65" s="1"/>
  <c r="M36" i="65" s="1"/>
  <c r="V36" i="65" s="1"/>
  <c r="D36" i="65" a="1"/>
  <c r="D36" i="65" s="1"/>
  <c r="L36" i="65" s="1"/>
  <c r="U36" i="65" s="1"/>
  <c r="EL1" i="1"/>
  <c r="BO1" i="1"/>
  <c r="BP1" i="1"/>
  <c r="BQ1" i="1"/>
  <c r="BR1" i="1"/>
  <c r="BS1" i="1"/>
  <c r="BT1" i="1"/>
  <c r="BU1" i="1"/>
  <c r="BV1" i="1"/>
  <c r="BW1" i="1"/>
  <c r="BX1" i="1"/>
  <c r="BY1" i="1"/>
  <c r="BZ1" i="1"/>
  <c r="CA1" i="1"/>
  <c r="CB1" i="1"/>
  <c r="CC1" i="1"/>
  <c r="CD1" i="1"/>
  <c r="CE1" i="1"/>
  <c r="CF1" i="1"/>
  <c r="CG1" i="1"/>
  <c r="CH1" i="1"/>
  <c r="CI1" i="1"/>
  <c r="CJ1" i="1"/>
  <c r="CK1" i="1"/>
  <c r="CL1" i="1"/>
  <c r="CM1" i="1"/>
  <c r="CN1" i="1"/>
  <c r="CO1" i="1"/>
  <c r="CP1" i="1"/>
  <c r="CQ1" i="1"/>
  <c r="CR1" i="1"/>
  <c r="CS1" i="1"/>
  <c r="CT1" i="1"/>
  <c r="CU1" i="1"/>
  <c r="CV1" i="1"/>
  <c r="CW1" i="1"/>
  <c r="CX1" i="1"/>
  <c r="CY1" i="1"/>
  <c r="CZ1" i="1"/>
  <c r="DA1" i="1"/>
  <c r="DB1" i="1"/>
  <c r="DC1" i="1"/>
  <c r="DD1" i="1"/>
  <c r="DE1" i="1"/>
  <c r="DF1" i="1"/>
  <c r="DG1" i="1"/>
  <c r="DH1" i="1"/>
  <c r="DI1" i="1"/>
  <c r="DJ1" i="1"/>
  <c r="DK1" i="1"/>
  <c r="DL1" i="1"/>
  <c r="DM1" i="1"/>
  <c r="DN1" i="1"/>
  <c r="DO1" i="1"/>
  <c r="DP1" i="1"/>
  <c r="DQ1" i="1"/>
  <c r="DR1" i="1"/>
  <c r="DS1" i="1"/>
  <c r="DT1" i="1"/>
  <c r="DU1" i="1"/>
  <c r="DV1" i="1"/>
  <c r="DW1" i="1"/>
  <c r="DX1" i="1"/>
  <c r="DY1" i="1"/>
  <c r="C37" i="65" l="1" a="1"/>
  <c r="C37" i="65" s="1"/>
  <c r="K37" i="65" s="1"/>
  <c r="T37" i="65" s="1"/>
  <c r="E37" i="65" a="1"/>
  <c r="E37" i="65" s="1"/>
  <c r="M37" i="65" s="1"/>
  <c r="V37" i="65" s="1"/>
  <c r="D37" i="65" a="1"/>
  <c r="D37" i="65" s="1"/>
  <c r="L37" i="65" s="1"/>
  <c r="U37" i="65" s="1"/>
  <c r="BN1" i="1"/>
  <c r="BM1" i="1"/>
  <c r="BL1" i="1"/>
  <c r="BK1" i="1"/>
  <c r="BJ1" i="1"/>
  <c r="BI1" i="1"/>
  <c r="BH1" i="1"/>
  <c r="BG1" i="1"/>
  <c r="BF1" i="1"/>
  <c r="BE1" i="1"/>
  <c r="BD1" i="1"/>
  <c r="BC1" i="1"/>
  <c r="C8" i="65" l="1" a="1"/>
  <c r="C8" i="65" s="1"/>
  <c r="K8" i="65" s="1"/>
  <c r="T8" i="65" s="1"/>
  <c r="C10" i="65" a="1"/>
  <c r="C10" i="65" s="1"/>
  <c r="K10" i="65" s="1"/>
  <c r="T10" i="65" s="1"/>
  <c r="D12" i="65" a="1"/>
  <c r="D12" i="65" s="1"/>
  <c r="L12" i="65" s="1"/>
  <c r="D14" i="65" a="1"/>
  <c r="D14" i="65" s="1"/>
  <c r="L14" i="65" s="1"/>
  <c r="D10" i="65" a="1"/>
  <c r="D10" i="65" s="1"/>
  <c r="L10" i="65" s="1"/>
  <c r="D6" i="65" a="1"/>
  <c r="D6" i="65" s="1"/>
  <c r="L6" i="65" s="1"/>
  <c r="E10" i="65" a="1"/>
  <c r="E10" i="65" s="1"/>
  <c r="M10" i="65" s="1"/>
  <c r="V10" i="65" s="1"/>
  <c r="E12" i="65" a="1"/>
  <c r="E12" i="65" s="1"/>
  <c r="M12" i="65" s="1"/>
  <c r="V12" i="65" s="1"/>
  <c r="C15" i="65" a="1"/>
  <c r="C15" i="65" s="1"/>
  <c r="K15" i="65" s="1"/>
  <c r="T15" i="65" s="1"/>
  <c r="E7" i="65" a="1"/>
  <c r="E7" i="65" s="1"/>
  <c r="M7" i="65" s="1"/>
  <c r="D8" i="65" a="1"/>
  <c r="D8" i="65" s="1"/>
  <c r="L8" i="65" s="1"/>
  <c r="E6" i="65" a="1"/>
  <c r="E6" i="65" s="1"/>
  <c r="M6" i="65" s="1"/>
  <c r="E8" i="65" a="1"/>
  <c r="E8" i="65" s="1"/>
  <c r="M8" i="65" s="1"/>
  <c r="C11" i="65" a="1"/>
  <c r="C11" i="65" s="1"/>
  <c r="K11" i="65" s="1"/>
  <c r="T11" i="65" s="1"/>
  <c r="C13" i="65" a="1"/>
  <c r="C13" i="65" s="1"/>
  <c r="K13" i="65" s="1"/>
  <c r="T13" i="65" s="1"/>
  <c r="C12" i="65" a="1"/>
  <c r="C12" i="65" s="1"/>
  <c r="K12" i="65" s="1"/>
  <c r="T12" i="65" s="1"/>
  <c r="E16" i="65" a="1"/>
  <c r="E16" i="65" s="1"/>
  <c r="M16" i="65" s="1"/>
  <c r="V16" i="65" s="1"/>
  <c r="C7" i="65" a="1"/>
  <c r="C7" i="65" s="1"/>
  <c r="K7" i="65" s="1"/>
  <c r="T7" i="65" s="1"/>
  <c r="C9" i="65" a="1"/>
  <c r="C9" i="65" s="1"/>
  <c r="K9" i="65" s="1"/>
  <c r="T9" i="65" s="1"/>
  <c r="D13" i="65" a="1"/>
  <c r="D13" i="65" s="1"/>
  <c r="L13" i="65" s="1"/>
  <c r="D15" i="65" a="1"/>
  <c r="D15" i="65" s="1"/>
  <c r="L15" i="65" s="1"/>
  <c r="U15" i="65" s="1"/>
  <c r="E14" i="65" a="1"/>
  <c r="E14" i="65" s="1"/>
  <c r="M14" i="65" s="1"/>
  <c r="V14" i="65" s="1"/>
  <c r="D9" i="65" a="1"/>
  <c r="D9" i="65" s="1"/>
  <c r="L9" i="65" s="1"/>
  <c r="D11" i="65" a="1"/>
  <c r="D11" i="65" s="1"/>
  <c r="L11" i="65" s="1"/>
  <c r="E13" i="65" a="1"/>
  <c r="E13" i="65" s="1"/>
  <c r="M13" i="65" s="1"/>
  <c r="V13" i="65" s="1"/>
  <c r="E15" i="65" a="1"/>
  <c r="E15" i="65" s="1"/>
  <c r="M15" i="65" s="1"/>
  <c r="V15" i="65" s="1"/>
  <c r="D16" i="65" a="1"/>
  <c r="D16" i="65" s="1"/>
  <c r="L16" i="65" s="1"/>
  <c r="U16" i="65" s="1"/>
  <c r="C6" i="65" a="1"/>
  <c r="C6" i="65" s="1"/>
  <c r="K6" i="65" s="1"/>
  <c r="T6" i="65" s="1"/>
  <c r="D7" i="65" a="1"/>
  <c r="D7" i="65" s="1"/>
  <c r="L7" i="65" s="1"/>
  <c r="E9" i="65" a="1"/>
  <c r="E9" i="65" s="1"/>
  <c r="M9" i="65" s="1"/>
  <c r="E11" i="65" a="1"/>
  <c r="E11" i="65" s="1"/>
  <c r="M11" i="65" s="1"/>
  <c r="V11" i="65" s="1"/>
  <c r="C16" i="65" a="1"/>
  <c r="C16" i="65" s="1"/>
  <c r="K16" i="65" s="1"/>
  <c r="T16" i="65" s="1"/>
  <c r="C14" i="65" a="1"/>
  <c r="C14" i="65" s="1"/>
  <c r="K14" i="65" s="1"/>
  <c r="T14" i="65" s="1"/>
  <c r="D5" i="65" l="1" a="1"/>
  <c r="D5" i="65" s="1"/>
  <c r="L5" i="65" s="1"/>
  <c r="E5" i="65" a="1"/>
  <c r="E5" i="65" s="1"/>
  <c r="M5" i="65" s="1"/>
  <c r="C5" i="65" a="1"/>
  <c r="C5" i="65" s="1"/>
  <c r="K5" i="65" s="1"/>
  <c r="M3" i="65" l="1"/>
  <c r="L3" i="65"/>
  <c r="V9" i="65" s="1"/>
  <c r="K3" i="65"/>
  <c r="T5" i="65"/>
  <c r="AP6" i="1"/>
  <c r="AQ6" i="1"/>
  <c r="AR6" i="1"/>
  <c r="AS6" i="1"/>
  <c r="AT6" i="1"/>
  <c r="AU6" i="1"/>
  <c r="AV6" i="1"/>
  <c r="AW6" i="1"/>
  <c r="AX6" i="1"/>
  <c r="AY6" i="1"/>
  <c r="AZ6" i="1"/>
  <c r="AO6" i="1"/>
  <c r="B96" i="55"/>
  <c r="B33" i="55"/>
  <c r="B34" i="55" s="1"/>
  <c r="T3" i="65" l="1"/>
  <c r="T2" i="65" s="1"/>
  <c r="AD5" i="65" a="1"/>
  <c r="AD5" i="65" s="1"/>
  <c r="U11" i="65"/>
  <c r="U10" i="65"/>
  <c r="U13" i="65"/>
  <c r="V6" i="65"/>
  <c r="V8" i="65"/>
  <c r="U14" i="65"/>
  <c r="U9" i="65"/>
  <c r="U6" i="65"/>
  <c r="U7" i="65"/>
  <c r="V7" i="65"/>
  <c r="U8" i="65"/>
  <c r="U12" i="65"/>
  <c r="U5" i="65"/>
  <c r="V5" i="65"/>
  <c r="V3" i="65" l="1"/>
  <c r="V2" i="65" s="1"/>
  <c r="U3" i="65"/>
  <c r="U2" i="65" s="1"/>
  <c r="U7" i="9"/>
  <c r="U8" i="9" s="1"/>
  <c r="U9" i="9" s="1"/>
  <c r="U10" i="9" s="1"/>
  <c r="U11" i="9" s="1"/>
  <c r="U12" i="9" s="1"/>
  <c r="U13" i="9" s="1"/>
  <c r="U14" i="9" s="1"/>
  <c r="U15" i="9" s="1"/>
  <c r="U16" i="9" s="1"/>
  <c r="U17" i="9" s="1"/>
  <c r="U18" i="9" s="1"/>
  <c r="U19" i="9" s="1"/>
  <c r="U20" i="9" s="1"/>
  <c r="U21" i="9" s="1"/>
  <c r="U22" i="9" s="1"/>
  <c r="U23" i="9" s="1"/>
  <c r="U24" i="9" s="1"/>
  <c r="U25" i="9" s="1"/>
  <c r="U26" i="9" s="1"/>
  <c r="U27" i="9" s="1"/>
  <c r="U28" i="9" s="1"/>
  <c r="U29" i="9" s="1"/>
  <c r="U30" i="9" s="1"/>
  <c r="U31" i="9" s="1"/>
  <c r="U32" i="9" s="1"/>
  <c r="U33" i="9" s="1"/>
  <c r="U34" i="9" s="1"/>
  <c r="U35" i="9" s="1"/>
  <c r="AG9" i="5"/>
  <c r="AG10" i="5" s="1"/>
  <c r="AH9" i="5" l="1"/>
  <c r="AG11" i="5"/>
  <c r="AH11" i="5" s="1"/>
  <c r="AH10" i="5"/>
  <c r="AG12" i="5" l="1"/>
  <c r="AG13" i="5" s="1"/>
  <c r="AG14" i="5" s="1"/>
  <c r="AG15" i="5" s="1"/>
  <c r="AF5" i="65" l="1"/>
  <c r="AG5" i="65" s="1"/>
  <c r="AH14" i="5"/>
  <c r="AH13" i="5"/>
  <c r="AH12" i="5"/>
  <c r="AG16" i="5"/>
  <c r="AH15" i="5"/>
  <c r="AL6" i="9"/>
  <c r="AL7" i="9" s="1"/>
  <c r="AL8" i="9" s="1"/>
  <c r="AH16" i="5" l="1"/>
  <c r="AG17" i="5"/>
  <c r="AM7" i="9"/>
  <c r="AM6" i="9"/>
  <c r="AM8" i="9"/>
  <c r="AL9" i="9"/>
  <c r="D3" i="9"/>
  <c r="AG18" i="5" l="1"/>
  <c r="AH17" i="5"/>
  <c r="AL10" i="9"/>
  <c r="AL11" i="9" s="1"/>
  <c r="AM9" i="9"/>
  <c r="AH18" i="5" l="1"/>
  <c r="AG19" i="5"/>
  <c r="AM10" i="9"/>
  <c r="AL12" i="9"/>
  <c r="AM11" i="9"/>
  <c r="AG20" i="5" l="1"/>
  <c r="AH19" i="5"/>
  <c r="AL13" i="9"/>
  <c r="AM12" i="9"/>
  <c r="AG21" i="5" l="1"/>
  <c r="AH20" i="5"/>
  <c r="AL14" i="9"/>
  <c r="AL15" i="9" s="1"/>
  <c r="AM13" i="9"/>
  <c r="C7" i="9"/>
  <c r="AH21" i="5" l="1"/>
  <c r="AG22" i="5"/>
  <c r="AM14" i="9"/>
  <c r="AL16" i="9"/>
  <c r="AM15" i="9"/>
  <c r="C8" i="9"/>
  <c r="AG23" i="5" l="1"/>
  <c r="AH22" i="5"/>
  <c r="AL17" i="9"/>
  <c r="AM16" i="9"/>
  <c r="C9" i="9"/>
  <c r="AG24" i="5" l="1"/>
  <c r="AH23" i="5"/>
  <c r="AL18" i="9"/>
  <c r="AM17" i="9"/>
  <c r="C10" i="9"/>
  <c r="AH24" i="5" l="1"/>
  <c r="AG25" i="5"/>
  <c r="AL19" i="9"/>
  <c r="AM18" i="9"/>
  <c r="C11" i="9"/>
  <c r="AH25" i="5" l="1"/>
  <c r="AG26" i="5"/>
  <c r="AL20" i="9"/>
  <c r="AM19" i="9"/>
  <c r="C12" i="9"/>
  <c r="AG27" i="5" l="1"/>
  <c r="AH26" i="5"/>
  <c r="AL21" i="9"/>
  <c r="AM20" i="9"/>
  <c r="C13" i="9"/>
  <c r="C10" i="5"/>
  <c r="B8" i="3"/>
  <c r="B9" i="3" s="1"/>
  <c r="B10" i="3" s="1"/>
  <c r="B11" i="3" s="1"/>
  <c r="B12" i="3" s="1"/>
  <c r="AH27" i="5" l="1"/>
  <c r="AG28" i="5"/>
  <c r="AL22" i="9"/>
  <c r="AM21" i="9"/>
  <c r="C14" i="9"/>
  <c r="C11" i="5"/>
  <c r="AB7" i="1"/>
  <c r="AC7" i="1" s="1"/>
  <c r="AD7" i="1" s="1"/>
  <c r="AE7" i="1" s="1"/>
  <c r="AF7" i="1" s="1"/>
  <c r="AG7" i="1" s="1"/>
  <c r="AH7" i="1" s="1"/>
  <c r="AI7" i="1" s="1"/>
  <c r="AJ7" i="1" s="1"/>
  <c r="AK7" i="1" s="1"/>
  <c r="AL7" i="1"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N9" i="1"/>
  <c r="AN10" i="1" s="1"/>
  <c r="AN11" i="1" s="1"/>
  <c r="AN12" i="1" s="1"/>
  <c r="AN13" i="1" s="1"/>
  <c r="AN14" i="1" s="1"/>
  <c r="AN15" i="1" s="1"/>
  <c r="AN16" i="1" s="1"/>
  <c r="AN17" i="1" s="1"/>
  <c r="AG29" i="5" l="1"/>
  <c r="AH28" i="5"/>
  <c r="AN18" i="1"/>
  <c r="AN19" i="1" s="1"/>
  <c r="AN20" i="1" s="1"/>
  <c r="AN21" i="1" s="1"/>
  <c r="AN22" i="1" s="1"/>
  <c r="AN23" i="1" s="1"/>
  <c r="AN24" i="1" s="1"/>
  <c r="AN25" i="1" s="1"/>
  <c r="AN26" i="1" s="1"/>
  <c r="AN27" i="1" s="1"/>
  <c r="AN28" i="1" s="1"/>
  <c r="AN29" i="1" s="1"/>
  <c r="AN30" i="1" s="1"/>
  <c r="AN31" i="1" s="1"/>
  <c r="AN32" i="1" s="1"/>
  <c r="AN33" i="1" s="1"/>
  <c r="AN34" i="1" s="1"/>
  <c r="AN35" i="1" s="1"/>
  <c r="AN36" i="1" s="1"/>
  <c r="AL23" i="9"/>
  <c r="AM22" i="9"/>
  <c r="C15" i="9"/>
  <c r="C12" i="5"/>
  <c r="AH29" i="5" l="1"/>
  <c r="AG30" i="5"/>
  <c r="AL24" i="9"/>
  <c r="AM23" i="9"/>
  <c r="C16" i="9"/>
  <c r="C13" i="5"/>
  <c r="AG31" i="5" l="1"/>
  <c r="AH30" i="5"/>
  <c r="AL25" i="9"/>
  <c r="AM24" i="9"/>
  <c r="C17" i="9"/>
  <c r="C14" i="5"/>
  <c r="AG32" i="5" l="1"/>
  <c r="AH31" i="5"/>
  <c r="AL26" i="9"/>
  <c r="AM25" i="9"/>
  <c r="C18" i="9"/>
  <c r="C15" i="5"/>
  <c r="AH32" i="5" l="1"/>
  <c r="AG33" i="5"/>
  <c r="AL27" i="9"/>
  <c r="AM26" i="9"/>
  <c r="C19" i="9"/>
  <c r="C16" i="5"/>
  <c r="AG34" i="5" l="1"/>
  <c r="AH33" i="5"/>
  <c r="AL28" i="9"/>
  <c r="AM27" i="9"/>
  <c r="C20" i="9"/>
  <c r="C17" i="5"/>
  <c r="AH34" i="5" l="1"/>
  <c r="AG35" i="5"/>
  <c r="AL29" i="9"/>
  <c r="AM28" i="9"/>
  <c r="C21" i="9"/>
  <c r="C18" i="5"/>
  <c r="AG36" i="5" l="1"/>
  <c r="AH35" i="5"/>
  <c r="AL30" i="9"/>
  <c r="AM29" i="9"/>
  <c r="C22" i="9"/>
  <c r="C19" i="5"/>
  <c r="AM30" i="9" l="1"/>
  <c r="AL31" i="9"/>
  <c r="AG37" i="5"/>
  <c r="AH36" i="5"/>
  <c r="C23" i="9"/>
  <c r="C20" i="5"/>
  <c r="AH37" i="5" l="1"/>
  <c r="AG38" i="5"/>
  <c r="AH38" i="5" s="1"/>
  <c r="AL32" i="9"/>
  <c r="AM31" i="9"/>
  <c r="C24" i="9"/>
  <c r="C21" i="5"/>
  <c r="W26" i="9" l="1"/>
  <c r="V34" i="9"/>
  <c r="W33" i="9"/>
  <c r="W32" i="9"/>
  <c r="V27" i="9"/>
  <c r="V33" i="9"/>
  <c r="W34" i="9"/>
  <c r="V31" i="9"/>
  <c r="W31" i="9"/>
  <c r="W24" i="9"/>
  <c r="W28" i="9"/>
  <c r="V25" i="9"/>
  <c r="W30" i="9"/>
  <c r="W27" i="9"/>
  <c r="V26" i="9"/>
  <c r="W35" i="9"/>
  <c r="V35" i="9"/>
  <c r="V24" i="9"/>
  <c r="V29" i="9"/>
  <c r="V30" i="9"/>
  <c r="W25" i="9"/>
  <c r="V32" i="9"/>
  <c r="V28" i="9"/>
  <c r="W29" i="9"/>
  <c r="AM32" i="9"/>
  <c r="AL33" i="9"/>
  <c r="C25" i="9"/>
  <c r="C22" i="5"/>
  <c r="AA24" i="9" l="1"/>
  <c r="AB24" i="9"/>
  <c r="AC24" i="9"/>
  <c r="AF24" i="9"/>
  <c r="AD24" i="9"/>
  <c r="Y24" i="9"/>
  <c r="Z24" i="9"/>
  <c r="AA32" i="9"/>
  <c r="AB32" i="9"/>
  <c r="Z32" i="9"/>
  <c r="AC32" i="9"/>
  <c r="AF32" i="9"/>
  <c r="AD32" i="9"/>
  <c r="Y32" i="9"/>
  <c r="Y31" i="9"/>
  <c r="Z31" i="9"/>
  <c r="AF31" i="9"/>
  <c r="AA31" i="9"/>
  <c r="AB31" i="9"/>
  <c r="AC31" i="9"/>
  <c r="AD31" i="9"/>
  <c r="AC25" i="9"/>
  <c r="AD25" i="9"/>
  <c r="AB25" i="9"/>
  <c r="AF25" i="9"/>
  <c r="Y25" i="9"/>
  <c r="Z25" i="9"/>
  <c r="AA25" i="9"/>
  <c r="Y27" i="9"/>
  <c r="Z27" i="9"/>
  <c r="AA27" i="9"/>
  <c r="AB27" i="9"/>
  <c r="AC27" i="9"/>
  <c r="AD27" i="9"/>
  <c r="AF27" i="9"/>
  <c r="Y26" i="9"/>
  <c r="Z26" i="9"/>
  <c r="AA26" i="9"/>
  <c r="AF26" i="9"/>
  <c r="AB26" i="9"/>
  <c r="AD26" i="9"/>
  <c r="AC26" i="9"/>
  <c r="AD30" i="9"/>
  <c r="AF30" i="9"/>
  <c r="Y30" i="9"/>
  <c r="Z30" i="9"/>
  <c r="AA30" i="9"/>
  <c r="AB30" i="9"/>
  <c r="AC30" i="9"/>
  <c r="AF29" i="9"/>
  <c r="AC29" i="9"/>
  <c r="AD29" i="9"/>
  <c r="AB29" i="9"/>
  <c r="Y29" i="9"/>
  <c r="Z29" i="9"/>
  <c r="AA29" i="9"/>
  <c r="AC33" i="9"/>
  <c r="AD33" i="9"/>
  <c r="AF33" i="9"/>
  <c r="Y33" i="9"/>
  <c r="Z33" i="9"/>
  <c r="AA33" i="9"/>
  <c r="AB33" i="9"/>
  <c r="Y35" i="9"/>
  <c r="Z35" i="9"/>
  <c r="AA35" i="9"/>
  <c r="AB35" i="9"/>
  <c r="AC35" i="9"/>
  <c r="AD35" i="9"/>
  <c r="AF35" i="9"/>
  <c r="Y34" i="9"/>
  <c r="Z34" i="9"/>
  <c r="AD34" i="9"/>
  <c r="AA34" i="9"/>
  <c r="AF34" i="9"/>
  <c r="AB34" i="9"/>
  <c r="AC34" i="9"/>
  <c r="AA28" i="9"/>
  <c r="AB28" i="9"/>
  <c r="AC28" i="9"/>
  <c r="AD28" i="9"/>
  <c r="Z28" i="9"/>
  <c r="AF28" i="9"/>
  <c r="Y28" i="9"/>
  <c r="AL34" i="9"/>
  <c r="AM33" i="9"/>
  <c r="C26" i="9"/>
  <c r="C23" i="5"/>
  <c r="AL35" i="9" l="1"/>
  <c r="AM35" i="9" s="1"/>
  <c r="AM34" i="9"/>
  <c r="C27" i="9"/>
  <c r="C24" i="5"/>
  <c r="C28" i="9" l="1"/>
  <c r="C25" i="5"/>
  <c r="C29" i="9" l="1"/>
  <c r="C26" i="5"/>
  <c r="V23" i="9" l="1"/>
  <c r="C27" i="5"/>
  <c r="C30" i="9"/>
  <c r="C31" i="9" s="1"/>
  <c r="C32" i="9" s="1"/>
  <c r="C33" i="9" s="1"/>
  <c r="C34" i="9" s="1"/>
  <c r="C35" i="9" s="1"/>
  <c r="C28" i="5" l="1"/>
  <c r="C29" i="5" l="1"/>
  <c r="AA23" i="9" l="1"/>
  <c r="AB23" i="9"/>
  <c r="Z23" i="9"/>
  <c r="Y23" i="9"/>
  <c r="AD23" i="9"/>
  <c r="AF23" i="9"/>
  <c r="C30" i="5"/>
  <c r="C31" i="5" l="1"/>
  <c r="C32" i="5" l="1"/>
  <c r="C33" i="5" l="1"/>
  <c r="C34" i="5" l="1"/>
  <c r="C35" i="5" l="1"/>
  <c r="C36" i="5" l="1"/>
  <c r="C37" i="5" l="1"/>
  <c r="C38" i="5" l="1"/>
  <c r="AB6" i="65" l="1"/>
  <c r="AB7" i="65" l="1"/>
  <c r="AD6" i="65" a="1"/>
  <c r="AD6" i="65" s="1"/>
  <c r="AF6" i="65" l="1"/>
  <c r="AG6" i="65" s="1"/>
  <c r="AB8" i="65"/>
  <c r="AD7" i="65" a="1"/>
  <c r="AD7" i="65" s="1"/>
  <c r="AF7" i="65" s="1"/>
  <c r="AG7" i="65" l="1"/>
  <c r="AB9" i="65"/>
  <c r="AD8" i="65" a="1"/>
  <c r="AD8" i="65" s="1"/>
  <c r="AF8" i="65" s="1"/>
  <c r="AG8" i="65" s="1"/>
  <c r="AB10" i="65" l="1"/>
  <c r="AD9" i="65" a="1"/>
  <c r="AD9" i="65" s="1"/>
  <c r="AF9" i="65" l="1"/>
  <c r="AG9" i="65" s="1"/>
  <c r="AB11" i="65"/>
  <c r="AD10" i="65" a="1"/>
  <c r="AD10" i="65" s="1"/>
  <c r="AF10" i="65" s="1"/>
  <c r="AG10" i="65" l="1"/>
  <c r="AB12" i="65"/>
  <c r="AD11" i="65" a="1"/>
  <c r="AD11" i="65" s="1"/>
  <c r="W23" i="9"/>
  <c r="AF11" i="65" l="1"/>
  <c r="AG11" i="65" s="1"/>
  <c r="AB13" i="65"/>
  <c r="AD12" i="65" a="1"/>
  <c r="AD12" i="65" s="1"/>
  <c r="AF12" i="65" s="1"/>
  <c r="AG12" i="65" l="1"/>
  <c r="AB14" i="65"/>
  <c r="AD13" i="65" a="1"/>
  <c r="AD13" i="65" s="1"/>
  <c r="AF13" i="65" s="1"/>
  <c r="AG13" i="65" s="1"/>
  <c r="AB15" i="65" l="1"/>
  <c r="AD14" i="65" a="1"/>
  <c r="AD14" i="65" s="1"/>
  <c r="AF14" i="65" s="1"/>
  <c r="AG14" i="65" s="1"/>
  <c r="AB16" i="65" l="1"/>
  <c r="AD15" i="65" a="1"/>
  <c r="AD15" i="65" s="1"/>
  <c r="AF15" i="65" s="1"/>
  <c r="AG15" i="65" s="1"/>
  <c r="AB17" i="65" l="1"/>
  <c r="AD16" i="65" a="1"/>
  <c r="AD16" i="65" s="1"/>
  <c r="AF16" i="65" s="1"/>
  <c r="AG16" i="65" s="1"/>
  <c r="AB18" i="65" l="1"/>
  <c r="AD17" i="65" a="1"/>
  <c r="AD17" i="65" s="1"/>
  <c r="AF17" i="65" s="1"/>
  <c r="AG17" i="65" s="1"/>
  <c r="AB19" i="65" l="1"/>
  <c r="AD18" i="65" a="1"/>
  <c r="AD18" i="65" s="1"/>
  <c r="AF18" i="65" s="1"/>
  <c r="AG18" i="65" s="1"/>
  <c r="AB20" i="65" l="1"/>
  <c r="AD19" i="65" a="1"/>
  <c r="AD19" i="65" s="1"/>
  <c r="AF19" i="65" s="1"/>
  <c r="AG19" i="65" s="1"/>
  <c r="AB21" i="65" l="1"/>
  <c r="AD20" i="65" a="1"/>
  <c r="AD20" i="65" s="1"/>
  <c r="AF20" i="65" s="1"/>
  <c r="AG20" i="65" s="1"/>
  <c r="AB22" i="65" l="1"/>
  <c r="AD21" i="65" a="1"/>
  <c r="AD21" i="65" s="1"/>
  <c r="AF21" i="65" s="1"/>
  <c r="AG21" i="65" s="1"/>
  <c r="AB23" i="65" l="1"/>
  <c r="AD22" i="65" a="1"/>
  <c r="AD22" i="65" s="1"/>
  <c r="AF22" i="65" s="1"/>
  <c r="AG22" i="65" s="1"/>
  <c r="AB24" i="65" l="1"/>
  <c r="AD23" i="65" a="1"/>
  <c r="AD23" i="65" s="1"/>
  <c r="AF23" i="65" s="1"/>
  <c r="AG23" i="65" s="1"/>
  <c r="AB25" i="65" l="1"/>
  <c r="AD24" i="65" a="1"/>
  <c r="AD24" i="65" s="1"/>
  <c r="AF24" i="65" s="1"/>
  <c r="AG24" i="65" s="1"/>
  <c r="AB26" i="65" l="1"/>
  <c r="AD25" i="65" a="1"/>
  <c r="AD25" i="65" s="1"/>
  <c r="AF25" i="65" s="1"/>
  <c r="AG25" i="65" s="1"/>
  <c r="AB27" i="65" l="1"/>
  <c r="AD26" i="65" a="1"/>
  <c r="AD26" i="65" s="1"/>
  <c r="AF26" i="65" s="1"/>
  <c r="AG26" i="65" s="1"/>
  <c r="AB28" i="65" l="1"/>
  <c r="AD27" i="65" a="1"/>
  <c r="AD27" i="65" s="1"/>
  <c r="AF27" i="65" s="1"/>
  <c r="AG27" i="65" s="1"/>
  <c r="AD28" i="65" l="1" a="1"/>
  <c r="AD28" i="65" s="1"/>
  <c r="AF28" i="65" s="1"/>
  <c r="AG28" i="65" s="1"/>
  <c r="AB29" i="65"/>
  <c r="AB30" i="65" l="1"/>
  <c r="AD29" i="65" a="1"/>
  <c r="AD29" i="65" s="1"/>
  <c r="AF29" i="65" s="1"/>
  <c r="AG29" i="65" s="1"/>
  <c r="AB31" i="65" l="1"/>
  <c r="AD30" i="65" a="1"/>
  <c r="AD30" i="65" s="1"/>
  <c r="AF30" i="65" s="1"/>
  <c r="AG30" i="65" s="1"/>
  <c r="AB32" i="65" l="1"/>
  <c r="AD31" i="65" a="1"/>
  <c r="AD31" i="65" s="1"/>
  <c r="AF31" i="65" s="1"/>
  <c r="AG31" i="65" s="1"/>
  <c r="AB33" i="65" l="1"/>
  <c r="AD32" i="65" a="1"/>
  <c r="AD32" i="65" s="1"/>
  <c r="AF32" i="65" s="1"/>
  <c r="AG32" i="65" s="1"/>
  <c r="AB34" i="65" l="1"/>
  <c r="AD33" i="65" a="1"/>
  <c r="AD33" i="65" s="1"/>
  <c r="AF33" i="65" s="1"/>
  <c r="AG33" i="65" s="1"/>
  <c r="AD34" i="65" l="1" a="1"/>
  <c r="AD34" i="65" s="1"/>
  <c r="AF34" i="65" s="1"/>
  <c r="AG34" i="65" s="1"/>
  <c r="AB35" i="65"/>
  <c r="AB36" i="65" l="1"/>
  <c r="AD35" i="65" a="1"/>
  <c r="AD35" i="65" s="1"/>
  <c r="AF35" i="65" s="1"/>
  <c r="AG35" i="65" s="1"/>
  <c r="AB37" i="65" l="1"/>
  <c r="AD36" i="65" a="1"/>
  <c r="AD36" i="65" s="1"/>
  <c r="AF36" i="65" s="1"/>
  <c r="AG36" i="65" s="1"/>
  <c r="AB38" i="65" l="1"/>
  <c r="AD37" i="65" a="1"/>
  <c r="AD37" i="65" s="1"/>
  <c r="AF37" i="65" s="1"/>
  <c r="AG37" i="65" s="1"/>
  <c r="AB39" i="65" l="1"/>
  <c r="AD38" i="65" a="1"/>
  <c r="AD38" i="65" s="1"/>
  <c r="AF38" i="65" s="1"/>
  <c r="AG38" i="65" s="1"/>
  <c r="AB40" i="65" l="1"/>
  <c r="AD39" i="65" a="1"/>
  <c r="AD39" i="65" s="1"/>
  <c r="AF39" i="65" s="1"/>
  <c r="AG39" i="65" s="1"/>
  <c r="AB41" i="65" l="1"/>
  <c r="AD40" i="65" a="1"/>
  <c r="AD40" i="65" s="1"/>
  <c r="AF40" i="65" s="1"/>
  <c r="AG40" i="65" s="1"/>
  <c r="AB42" i="65" l="1"/>
  <c r="AD41" i="65" a="1"/>
  <c r="AD41" i="65" s="1"/>
  <c r="AF41" i="65" s="1"/>
  <c r="AG41" i="65" s="1"/>
  <c r="AB43" i="65" l="1"/>
  <c r="AD42" i="65" a="1"/>
  <c r="AD42" i="65" s="1"/>
  <c r="AF42" i="65" s="1"/>
  <c r="AG42" i="65" s="1"/>
  <c r="AB44" i="65" l="1"/>
  <c r="AD43" i="65" a="1"/>
  <c r="AD43" i="65" s="1"/>
  <c r="AF43" i="65" s="1"/>
  <c r="AG43" i="65" s="1"/>
  <c r="AB45" i="65" l="1"/>
  <c r="AD44" i="65" a="1"/>
  <c r="AD44" i="65" s="1"/>
  <c r="AF44" i="65" s="1"/>
  <c r="AG44" i="65" s="1"/>
  <c r="AB46" i="65" l="1"/>
  <c r="AD45" i="65" a="1"/>
  <c r="AD45" i="65" s="1"/>
  <c r="AF45" i="65" s="1"/>
  <c r="AG45" i="65" s="1"/>
  <c r="AB47" i="65" l="1"/>
  <c r="AD46" i="65" a="1"/>
  <c r="AD46" i="65" s="1"/>
  <c r="AF46" i="65" s="1"/>
  <c r="AG46" i="65" s="1"/>
  <c r="AB48" i="65" l="1"/>
  <c r="AD47" i="65" a="1"/>
  <c r="AD47" i="65" s="1"/>
  <c r="AF47" i="65" s="1"/>
  <c r="AG47" i="65" s="1"/>
  <c r="AB49" i="65" l="1"/>
  <c r="AD48" i="65" a="1"/>
  <c r="AD48" i="65" s="1"/>
  <c r="AF48" i="65" s="1"/>
  <c r="AG48" i="65" s="1"/>
  <c r="AB50" i="65" l="1"/>
  <c r="AD49" i="65" a="1"/>
  <c r="AD49" i="65" s="1"/>
  <c r="AF49" i="65" s="1"/>
  <c r="AG49" i="65" s="1"/>
  <c r="AB51" i="65" l="1"/>
  <c r="AD50" i="65" a="1"/>
  <c r="AD50" i="65" s="1"/>
  <c r="AF50" i="65" s="1"/>
  <c r="AG50" i="65" s="1"/>
  <c r="AB52" i="65" l="1"/>
  <c r="AD51" i="65" a="1"/>
  <c r="AD51" i="65" s="1"/>
  <c r="AF51" i="65" s="1"/>
  <c r="AG51" i="65" s="1"/>
  <c r="AB53" i="65" l="1"/>
  <c r="AD52" i="65" a="1"/>
  <c r="AD52" i="65" s="1"/>
  <c r="AF52" i="65" s="1"/>
  <c r="AG52" i="65" s="1"/>
  <c r="AB54" i="65" l="1"/>
  <c r="AD53" i="65" a="1"/>
  <c r="AD53" i="65" s="1"/>
  <c r="AF53" i="65" s="1"/>
  <c r="AG53" i="65" s="1"/>
  <c r="AB55" i="65" l="1"/>
  <c r="AD54" i="65" a="1"/>
  <c r="AD54" i="65" s="1"/>
  <c r="AF54" i="65" s="1"/>
  <c r="AG54" i="65" s="1"/>
  <c r="AB56" i="65" l="1"/>
  <c r="AD55" i="65" a="1"/>
  <c r="AD55" i="65" s="1"/>
  <c r="AF55" i="65" s="1"/>
  <c r="AG55" i="65" s="1"/>
  <c r="AB57" i="65" l="1"/>
  <c r="AD56" i="65" a="1"/>
  <c r="AD56" i="65" s="1"/>
  <c r="AF56" i="65" s="1"/>
  <c r="AG56" i="65" s="1"/>
  <c r="AB58" i="65" l="1"/>
  <c r="AD57" i="65" a="1"/>
  <c r="AD57" i="65" s="1"/>
  <c r="AF57" i="65" s="1"/>
  <c r="AG57" i="65" s="1"/>
  <c r="AB59" i="65" l="1"/>
  <c r="AD58" i="65" a="1"/>
  <c r="AD58" i="65" s="1"/>
  <c r="AF58" i="65" s="1"/>
  <c r="AG58" i="65" s="1"/>
  <c r="AB60" i="65" l="1"/>
  <c r="AD59" i="65" a="1"/>
  <c r="AD59" i="65" s="1"/>
  <c r="AF59" i="65" s="1"/>
  <c r="AG59" i="65" s="1"/>
  <c r="AB61" i="65" l="1"/>
  <c r="AD60" i="65" a="1"/>
  <c r="AD60" i="65" s="1"/>
  <c r="AF60" i="65" s="1"/>
  <c r="AG60" i="65" s="1"/>
  <c r="AB62" i="65" l="1"/>
  <c r="AD61" i="65" a="1"/>
  <c r="AD61" i="65" s="1"/>
  <c r="AF61" i="65" s="1"/>
  <c r="AG61" i="65" s="1"/>
  <c r="AB63" i="65" l="1"/>
  <c r="AD62" i="65" a="1"/>
  <c r="AD62" i="65" s="1"/>
  <c r="AF62" i="65" s="1"/>
  <c r="AG62" i="65" s="1"/>
  <c r="AB64" i="65" l="1"/>
  <c r="AD63" i="65" a="1"/>
  <c r="AD63" i="65" s="1"/>
  <c r="AF63" i="65" s="1"/>
  <c r="AG63" i="65" s="1"/>
  <c r="AB65" i="65" l="1"/>
  <c r="AD64" i="65" a="1"/>
  <c r="AD64" i="65" s="1"/>
  <c r="AF64" i="65" s="1"/>
  <c r="AG64" i="65" s="1"/>
  <c r="AB66" i="65" l="1"/>
  <c r="AD65" i="65" a="1"/>
  <c r="AD65" i="65" s="1"/>
  <c r="AF65" i="65" s="1"/>
  <c r="AG65" i="65" s="1"/>
  <c r="AB67" i="65" l="1"/>
  <c r="AD66" i="65" a="1"/>
  <c r="AD66" i="65" s="1"/>
  <c r="AF66" i="65" s="1"/>
  <c r="AG66" i="65" s="1"/>
  <c r="AB68" i="65" l="1"/>
  <c r="AD67" i="65" a="1"/>
  <c r="AD67" i="65" s="1"/>
  <c r="AF67" i="65" s="1"/>
  <c r="AG67" i="65" s="1"/>
  <c r="AB69" i="65" l="1"/>
  <c r="AD68" i="65" a="1"/>
  <c r="AD68" i="65" s="1"/>
  <c r="AF68" i="65" s="1"/>
  <c r="AG68" i="65" s="1"/>
  <c r="AB70" i="65" l="1"/>
  <c r="AD69" i="65" a="1"/>
  <c r="AD69" i="65" s="1"/>
  <c r="AF69" i="65" s="1"/>
  <c r="AG69" i="65" s="1"/>
  <c r="AB71" i="65" l="1"/>
  <c r="AD70" i="65" a="1"/>
  <c r="AD70" i="65" s="1"/>
  <c r="AF70" i="65" s="1"/>
  <c r="AG70" i="65" s="1"/>
  <c r="AB72" i="65" l="1"/>
  <c r="AD71" i="65" a="1"/>
  <c r="AD71" i="65" s="1"/>
  <c r="AF71" i="65" s="1"/>
  <c r="AG71" i="65" s="1"/>
  <c r="AB73" i="65" l="1"/>
  <c r="AD72" i="65" a="1"/>
  <c r="AD72" i="65" s="1"/>
  <c r="AF72" i="65" s="1"/>
  <c r="AG72" i="65" s="1"/>
  <c r="AB74" i="65" l="1"/>
  <c r="AD73" i="65" a="1"/>
  <c r="AD73" i="65" s="1"/>
  <c r="AF73" i="65" s="1"/>
  <c r="AG73" i="65" s="1"/>
  <c r="AB75" i="65" l="1"/>
  <c r="AD74" i="65" a="1"/>
  <c r="AD74" i="65" s="1"/>
  <c r="AF74" i="65" s="1"/>
  <c r="AG74" i="65" s="1"/>
  <c r="AB76" i="65" l="1"/>
  <c r="AD75" i="65" a="1"/>
  <c r="AD75" i="65" s="1"/>
  <c r="AF75" i="65" s="1"/>
  <c r="AG75" i="65" s="1"/>
  <c r="AB77" i="65" l="1"/>
  <c r="AD76" i="65" a="1"/>
  <c r="AD76" i="65" s="1"/>
  <c r="AF76" i="65" s="1"/>
  <c r="AG76" i="65" s="1"/>
  <c r="AB78" i="65" l="1"/>
  <c r="AD77" i="65" a="1"/>
  <c r="AD77" i="65" s="1"/>
  <c r="AF77" i="65" s="1"/>
  <c r="AG77" i="65" s="1"/>
  <c r="AB79" i="65" l="1"/>
  <c r="AB80" i="65" s="1"/>
  <c r="AB81" i="65" s="1"/>
  <c r="AB82" i="65" s="1"/>
  <c r="AB83" i="65" s="1"/>
  <c r="AB84" i="65" s="1"/>
  <c r="AB85" i="65" s="1"/>
  <c r="AB86" i="65" s="1"/>
  <c r="AB87" i="65" s="1"/>
  <c r="AB88" i="65" s="1"/>
  <c r="AB89" i="65" s="1"/>
  <c r="AB90" i="65" s="1"/>
  <c r="AB91" i="65" s="1"/>
  <c r="AB92" i="65" s="1"/>
  <c r="AB93" i="65" s="1"/>
  <c r="AB94" i="65" s="1"/>
  <c r="AB95" i="65" s="1"/>
  <c r="AB96" i="65" s="1"/>
  <c r="AB97" i="65" s="1"/>
  <c r="AB98" i="65" s="1"/>
  <c r="AB99" i="65" s="1"/>
  <c r="AB100" i="65" s="1"/>
  <c r="AB101" i="65" s="1"/>
  <c r="AB102" i="65" s="1"/>
  <c r="AB103" i="65" s="1"/>
  <c r="AB104" i="65" s="1"/>
  <c r="AB105" i="65" s="1"/>
  <c r="AB106" i="65" s="1"/>
  <c r="AB107" i="65" s="1"/>
  <c r="AD78" i="65" a="1"/>
  <c r="AD78" i="65" s="1"/>
  <c r="AF78" i="65" s="1"/>
  <c r="AG78" i="65" s="1"/>
  <c r="AJ5" i="65" l="1"/>
  <c r="D9" i="5" s="1"/>
  <c r="AJ6" i="65"/>
  <c r="D10" i="5" s="1"/>
  <c r="AJ7" i="65"/>
  <c r="D11" i="5" s="1"/>
  <c r="AJ8" i="65"/>
  <c r="D12" i="5" s="1"/>
  <c r="AJ11" i="65"/>
  <c r="D15" i="5" s="1"/>
  <c r="AJ10" i="65"/>
  <c r="D14" i="5" s="1"/>
  <c r="AJ9" i="65"/>
  <c r="D13" i="5" s="1"/>
  <c r="AJ12" i="65"/>
  <c r="D16" i="5" s="1"/>
  <c r="AJ13" i="65"/>
  <c r="D17" i="5" s="1"/>
  <c r="AJ14" i="65"/>
  <c r="D18" i="5" s="1"/>
  <c r="AJ32" i="65"/>
  <c r="D36" i="5" s="1"/>
  <c r="AJ24" i="65"/>
  <c r="D28" i="5" s="1"/>
  <c r="AJ25" i="65"/>
  <c r="D29" i="5" s="1"/>
  <c r="AJ18" i="65"/>
  <c r="D22" i="5" s="1"/>
  <c r="V19" i="9" s="1"/>
  <c r="AJ16" i="65"/>
  <c r="D20" i="5" s="1"/>
  <c r="V17" i="9" s="1"/>
  <c r="AJ26" i="65"/>
  <c r="D30" i="5" s="1"/>
  <c r="AJ31" i="65"/>
  <c r="D35" i="5" s="1"/>
  <c r="AJ22" i="65"/>
  <c r="D26" i="5" s="1"/>
  <c r="AJ21" i="65"/>
  <c r="D25" i="5" s="1"/>
  <c r="V22" i="9" s="1"/>
  <c r="AJ20" i="65"/>
  <c r="D24" i="5" s="1"/>
  <c r="V21" i="9" s="1"/>
  <c r="AJ15" i="65"/>
  <c r="D19" i="5" s="1"/>
  <c r="V16" i="9" s="1"/>
  <c r="AJ34" i="65"/>
  <c r="D38" i="5" s="1"/>
  <c r="AJ30" i="65"/>
  <c r="D34" i="5" s="1"/>
  <c r="AJ33" i="65"/>
  <c r="D37" i="5" s="1"/>
  <c r="AJ29" i="65"/>
  <c r="D33" i="5" s="1"/>
  <c r="AJ17" i="65"/>
  <c r="D21" i="5" s="1"/>
  <c r="V18" i="9" s="1"/>
  <c r="AJ19" i="65"/>
  <c r="D23" i="5" s="1"/>
  <c r="V20" i="9" s="1"/>
  <c r="AJ27" i="65"/>
  <c r="D31" i="5" s="1"/>
  <c r="AJ28" i="65"/>
  <c r="D32" i="5" s="1"/>
  <c r="AJ23" i="65"/>
  <c r="D27" i="5" s="1"/>
  <c r="Y16" i="5" l="1"/>
  <c r="V13" i="9"/>
  <c r="H16" i="5"/>
  <c r="X16" i="5"/>
  <c r="E16" i="5"/>
  <c r="W16" i="5"/>
  <c r="V16" i="5"/>
  <c r="Z16" i="5"/>
  <c r="U16" i="5"/>
  <c r="X13" i="5"/>
  <c r="V10" i="9"/>
  <c r="Y13" i="5"/>
  <c r="E13" i="5"/>
  <c r="U13" i="5"/>
  <c r="V13" i="5"/>
  <c r="W13" i="5"/>
  <c r="Z13" i="5"/>
  <c r="H13" i="5"/>
  <c r="Y14" i="5"/>
  <c r="U14" i="5"/>
  <c r="E14" i="5"/>
  <c r="X14" i="5"/>
  <c r="W14" i="5"/>
  <c r="H14" i="5"/>
  <c r="V11" i="9"/>
  <c r="V14" i="5"/>
  <c r="Z14" i="5"/>
  <c r="Y15" i="5"/>
  <c r="X15" i="5"/>
  <c r="E15" i="5"/>
  <c r="Z15" i="5"/>
  <c r="U15" i="5"/>
  <c r="V12" i="9"/>
  <c r="V15" i="5"/>
  <c r="H15" i="5"/>
  <c r="W15" i="5"/>
  <c r="V12" i="5"/>
  <c r="H12" i="5"/>
  <c r="U12" i="5"/>
  <c r="X12" i="5"/>
  <c r="V9" i="9"/>
  <c r="Y12" i="5"/>
  <c r="E12" i="5"/>
  <c r="W12" i="5"/>
  <c r="Z12" i="5"/>
  <c r="X11" i="5"/>
  <c r="U11" i="5"/>
  <c r="Z11" i="5"/>
  <c r="Y11" i="5"/>
  <c r="W11" i="5"/>
  <c r="V8" i="9"/>
  <c r="E11" i="5"/>
  <c r="A11" i="5" s="1"/>
  <c r="V11" i="5"/>
  <c r="H11" i="5"/>
  <c r="E18" i="5"/>
  <c r="A18" i="5" s="1"/>
  <c r="Z18" i="5"/>
  <c r="W18" i="5"/>
  <c r="Y18" i="5"/>
  <c r="X18" i="5"/>
  <c r="H18" i="5"/>
  <c r="U18" i="5"/>
  <c r="V15" i="9"/>
  <c r="V18" i="5"/>
  <c r="V10" i="5"/>
  <c r="H10" i="5"/>
  <c r="Z10" i="5"/>
  <c r="V7" i="9"/>
  <c r="W10" i="5"/>
  <c r="X10" i="5"/>
  <c r="U10" i="5"/>
  <c r="E10" i="5"/>
  <c r="Y10" i="5"/>
  <c r="V14" i="9"/>
  <c r="E17" i="5"/>
  <c r="Y17" i="5"/>
  <c r="W17" i="5"/>
  <c r="H17" i="5"/>
  <c r="U17" i="5"/>
  <c r="V17" i="5"/>
  <c r="X17" i="5"/>
  <c r="Z17" i="5"/>
  <c r="X9" i="5"/>
  <c r="V6" i="9"/>
  <c r="V9" i="5"/>
  <c r="W9" i="5"/>
  <c r="Z9" i="5"/>
  <c r="U9" i="5"/>
  <c r="Y9" i="5"/>
  <c r="H9" i="5"/>
  <c r="E9" i="5"/>
  <c r="A9" i="5" s="1"/>
  <c r="U21" i="5"/>
  <c r="E21" i="5"/>
  <c r="W18" i="9" s="1"/>
  <c r="Z21" i="5"/>
  <c r="Y21" i="5"/>
  <c r="V21" i="5"/>
  <c r="X21" i="5"/>
  <c r="H21" i="5"/>
  <c r="W21" i="5"/>
  <c r="E37" i="5"/>
  <c r="H37" i="5"/>
  <c r="X37" i="5"/>
  <c r="U37" i="5"/>
  <c r="V37" i="5"/>
  <c r="Z37" i="5"/>
  <c r="W37" i="5"/>
  <c r="Y37" i="5"/>
  <c r="U30" i="5"/>
  <c r="E30" i="5"/>
  <c r="Z30" i="5"/>
  <c r="Y30" i="5"/>
  <c r="V30" i="5"/>
  <c r="X30" i="5"/>
  <c r="W30" i="5"/>
  <c r="H30" i="5"/>
  <c r="Y33" i="5"/>
  <c r="H33" i="5"/>
  <c r="X33" i="5"/>
  <c r="W33" i="5"/>
  <c r="E33" i="5"/>
  <c r="A33" i="5" s="1"/>
  <c r="U33" i="5"/>
  <c r="V33" i="5"/>
  <c r="Z33" i="5"/>
  <c r="Z34" i="5"/>
  <c r="Y34" i="5"/>
  <c r="H34" i="5"/>
  <c r="V34" i="5"/>
  <c r="X34" i="5"/>
  <c r="U34" i="5"/>
  <c r="E34" i="5"/>
  <c r="W34" i="5"/>
  <c r="Y20" i="5"/>
  <c r="H20" i="5"/>
  <c r="E20" i="5"/>
  <c r="X20" i="5"/>
  <c r="Z20" i="5"/>
  <c r="V20" i="5"/>
  <c r="W20" i="5"/>
  <c r="U20" i="5"/>
  <c r="Z27" i="5"/>
  <c r="Y27" i="5"/>
  <c r="E27" i="5"/>
  <c r="U27" i="5"/>
  <c r="X27" i="5"/>
  <c r="H27" i="5"/>
  <c r="W27" i="5"/>
  <c r="V27" i="5"/>
  <c r="U38" i="5"/>
  <c r="Y38" i="5"/>
  <c r="E38" i="5"/>
  <c r="W38" i="5"/>
  <c r="X38" i="5"/>
  <c r="H38" i="5"/>
  <c r="V38" i="5"/>
  <c r="Z38" i="5"/>
  <c r="W22" i="5"/>
  <c r="Y22" i="5"/>
  <c r="X22" i="5"/>
  <c r="H22" i="5"/>
  <c r="V22" i="5"/>
  <c r="Z22" i="5"/>
  <c r="U22" i="5"/>
  <c r="E22" i="5"/>
  <c r="E32" i="5"/>
  <c r="A32" i="5" s="1"/>
  <c r="X32" i="5"/>
  <c r="W32" i="5"/>
  <c r="V32" i="5"/>
  <c r="H32" i="5"/>
  <c r="U32" i="5"/>
  <c r="Y32" i="5"/>
  <c r="Z32" i="5"/>
  <c r="Z19" i="5"/>
  <c r="U19" i="5"/>
  <c r="X19" i="5"/>
  <c r="W19" i="5"/>
  <c r="E19" i="5"/>
  <c r="V19" i="5"/>
  <c r="Y19" i="5"/>
  <c r="H19" i="5"/>
  <c r="Y29" i="5"/>
  <c r="X29" i="5"/>
  <c r="W29" i="5"/>
  <c r="V29" i="5"/>
  <c r="E29" i="5"/>
  <c r="A29" i="5" s="1"/>
  <c r="U29" i="5"/>
  <c r="Z29" i="5"/>
  <c r="H29" i="5"/>
  <c r="Z26" i="5"/>
  <c r="W26" i="5"/>
  <c r="H26" i="5"/>
  <c r="X26" i="5"/>
  <c r="E26" i="5"/>
  <c r="A26" i="5" s="1"/>
  <c r="AC23" i="9" s="1"/>
  <c r="V26" i="5"/>
  <c r="U26" i="5"/>
  <c r="Y26" i="5"/>
  <c r="Y31" i="5"/>
  <c r="V31" i="5"/>
  <c r="H31" i="5"/>
  <c r="U31" i="5"/>
  <c r="Z31" i="5"/>
  <c r="X31" i="5"/>
  <c r="W31" i="5"/>
  <c r="E31" i="5"/>
  <c r="A31" i="5" s="1"/>
  <c r="W24" i="5"/>
  <c r="V24" i="5"/>
  <c r="U24" i="5"/>
  <c r="Z24" i="5"/>
  <c r="E24" i="5"/>
  <c r="H24" i="5"/>
  <c r="Y24" i="5"/>
  <c r="X24" i="5"/>
  <c r="X28" i="5"/>
  <c r="U28" i="5"/>
  <c r="W28" i="5"/>
  <c r="H28" i="5"/>
  <c r="Z28" i="5"/>
  <c r="E28" i="5"/>
  <c r="A28" i="5" s="1"/>
  <c r="V28" i="5"/>
  <c r="Y28" i="5"/>
  <c r="V35" i="5"/>
  <c r="Z35" i="5"/>
  <c r="X35" i="5"/>
  <c r="U35" i="5"/>
  <c r="Y35" i="5"/>
  <c r="W35" i="5"/>
  <c r="H35" i="5"/>
  <c r="E35" i="5"/>
  <c r="X23" i="5"/>
  <c r="U23" i="5"/>
  <c r="Z23" i="5"/>
  <c r="Y23" i="5"/>
  <c r="W23" i="5"/>
  <c r="E23" i="5"/>
  <c r="H23" i="5"/>
  <c r="V23" i="5"/>
  <c r="V25" i="5"/>
  <c r="X25" i="5"/>
  <c r="Y25" i="5"/>
  <c r="E25" i="5"/>
  <c r="U25" i="5"/>
  <c r="H25" i="5"/>
  <c r="Z25" i="5"/>
  <c r="W25" i="5"/>
  <c r="Y36" i="5"/>
  <c r="V36" i="5"/>
  <c r="U36" i="5"/>
  <c r="Z36" i="5"/>
  <c r="H36" i="5"/>
  <c r="W36" i="5"/>
  <c r="E36" i="5"/>
  <c r="X36" i="5"/>
  <c r="A25" i="5" l="1"/>
  <c r="W22" i="9"/>
  <c r="A24" i="5"/>
  <c r="W21" i="9"/>
  <c r="A23" i="5"/>
  <c r="W20" i="9"/>
  <c r="A22" i="5"/>
  <c r="W19" i="9"/>
  <c r="A20" i="5"/>
  <c r="W17" i="9"/>
  <c r="A19" i="5"/>
  <c r="W16" i="9"/>
  <c r="Q11" i="5"/>
  <c r="Q12" i="5"/>
  <c r="Q16" i="5"/>
  <c r="Q18" i="5"/>
  <c r="A15" i="5"/>
  <c r="G15" i="5"/>
  <c r="F15" i="5"/>
  <c r="W12" i="9"/>
  <c r="A14" i="5"/>
  <c r="F14" i="5"/>
  <c r="G14" i="5"/>
  <c r="W11" i="9"/>
  <c r="Q13" i="5"/>
  <c r="F9" i="5"/>
  <c r="G9" i="5"/>
  <c r="W6" i="9"/>
  <c r="Y6" i="9" s="1"/>
  <c r="A17" i="5"/>
  <c r="G17" i="5"/>
  <c r="W14" i="9"/>
  <c r="F17" i="5"/>
  <c r="W8" i="9"/>
  <c r="G11" i="5"/>
  <c r="F11" i="5"/>
  <c r="Q14" i="5"/>
  <c r="W10" i="9"/>
  <c r="G13" i="5"/>
  <c r="F13" i="5"/>
  <c r="A12" i="5"/>
  <c r="G12" i="5"/>
  <c r="W9" i="9"/>
  <c r="F12" i="5"/>
  <c r="F16" i="5"/>
  <c r="W13" i="9"/>
  <c r="G16" i="5"/>
  <c r="A13" i="5"/>
  <c r="Q9" i="5"/>
  <c r="A10" i="5"/>
  <c r="W7" i="9"/>
  <c r="F10" i="5"/>
  <c r="G10" i="5"/>
  <c r="Q17" i="5"/>
  <c r="Q10" i="5"/>
  <c r="F18" i="5"/>
  <c r="W15" i="9"/>
  <c r="G18" i="5"/>
  <c r="Q15" i="5"/>
  <c r="A16" i="5"/>
  <c r="Q26" i="5"/>
  <c r="Q36" i="5"/>
  <c r="Q35" i="5"/>
  <c r="Q32" i="5"/>
  <c r="Q22" i="5"/>
  <c r="Q19" i="5"/>
  <c r="F34" i="5"/>
  <c r="G34" i="5"/>
  <c r="G24" i="5"/>
  <c r="F24" i="5"/>
  <c r="F38" i="5"/>
  <c r="G38" i="5"/>
  <c r="Q27" i="5"/>
  <c r="Q34" i="5"/>
  <c r="Q23" i="5"/>
  <c r="F32" i="5"/>
  <c r="G32" i="5"/>
  <c r="F27" i="5"/>
  <c r="G27" i="5"/>
  <c r="Q33" i="5"/>
  <c r="Q28" i="5"/>
  <c r="Q24" i="5"/>
  <c r="Q31" i="5"/>
  <c r="G26" i="5"/>
  <c r="F26" i="5"/>
  <c r="Q29" i="5"/>
  <c r="Q38" i="5"/>
  <c r="F20" i="5"/>
  <c r="G20" i="5"/>
  <c r="F33" i="5"/>
  <c r="G33" i="5"/>
  <c r="G35" i="5"/>
  <c r="F35" i="5"/>
  <c r="G29" i="5"/>
  <c r="F29" i="5"/>
  <c r="F22" i="5"/>
  <c r="G22" i="5"/>
  <c r="A27" i="5"/>
  <c r="Q37" i="5"/>
  <c r="G36" i="5"/>
  <c r="F36" i="5"/>
  <c r="F19" i="5"/>
  <c r="G19" i="5"/>
  <c r="Q25" i="5"/>
  <c r="G23" i="5"/>
  <c r="F23" i="5"/>
  <c r="Q20" i="5"/>
  <c r="A34" i="5"/>
  <c r="A30" i="5"/>
  <c r="G30" i="5"/>
  <c r="F30" i="5"/>
  <c r="A21" i="5"/>
  <c r="G21" i="5"/>
  <c r="F21" i="5"/>
  <c r="F25" i="5"/>
  <c r="G25" i="5"/>
  <c r="F28" i="5"/>
  <c r="G28" i="5"/>
  <c r="F31" i="5"/>
  <c r="G31" i="5"/>
  <c r="Q30" i="5"/>
  <c r="F37" i="5"/>
  <c r="G37" i="5"/>
  <c r="Q21" i="5"/>
  <c r="AB8" i="9" l="1"/>
  <c r="AA18" i="9"/>
  <c r="AC22" i="9"/>
  <c r="AB22" i="9"/>
  <c r="Y22" i="9"/>
  <c r="AF22" i="9"/>
  <c r="AD22" i="9"/>
  <c r="AA22" i="9"/>
  <c r="Z22" i="9"/>
  <c r="AB21" i="9"/>
  <c r="Z21" i="9"/>
  <c r="AA21" i="9"/>
  <c r="AF21" i="9"/>
  <c r="AD21" i="9"/>
  <c r="Y21" i="9"/>
  <c r="AC21" i="9"/>
  <c r="AF20" i="9"/>
  <c r="AC20" i="9"/>
  <c r="AB20" i="9"/>
  <c r="AA20" i="9"/>
  <c r="Z20" i="9"/>
  <c r="Y20" i="9"/>
  <c r="AD20" i="9"/>
  <c r="AF19" i="9"/>
  <c r="Z19" i="9"/>
  <c r="AD19" i="9"/>
  <c r="Y19" i="9"/>
  <c r="AC19" i="9"/>
  <c r="AB19" i="9"/>
  <c r="AA19" i="9"/>
  <c r="AB18" i="9"/>
  <c r="Z18" i="9"/>
  <c r="AC18" i="9"/>
  <c r="AD18" i="9"/>
  <c r="AF18" i="9"/>
  <c r="Y18" i="9"/>
  <c r="AA17" i="9"/>
  <c r="Z17" i="9"/>
  <c r="AF17" i="9"/>
  <c r="AD17" i="9"/>
  <c r="Y17" i="9"/>
  <c r="AB17" i="9"/>
  <c r="AC17" i="9"/>
  <c r="AA12" i="9"/>
  <c r="AF16" i="9"/>
  <c r="AD16" i="9"/>
  <c r="Y16" i="9"/>
  <c r="Z16" i="9"/>
  <c r="AA16" i="9"/>
  <c r="AC16" i="9"/>
  <c r="AB16" i="9"/>
  <c r="AF15" i="9"/>
  <c r="AD13" i="9"/>
  <c r="AC13" i="9"/>
  <c r="AC8" i="9"/>
  <c r="AD8" i="9"/>
  <c r="AF13" i="9"/>
  <c r="AA11" i="9"/>
  <c r="AF11" i="9"/>
  <c r="Y13" i="9"/>
  <c r="Z11" i="9"/>
  <c r="AD7" i="9"/>
  <c r="AA13" i="9"/>
  <c r="Z12" i="9"/>
  <c r="Y8" i="9"/>
  <c r="AD14" i="9"/>
  <c r="AB13" i="9"/>
  <c r="Y11" i="9"/>
  <c r="AC12" i="9"/>
  <c r="Z13" i="9"/>
  <c r="AB11" i="9"/>
  <c r="Y12" i="9"/>
  <c r="AD10" i="9"/>
  <c r="AB9" i="9"/>
  <c r="AA15" i="9"/>
  <c r="AC11" i="9"/>
  <c r="AD12" i="9"/>
  <c r="Z10" i="9"/>
  <c r="AA7" i="9"/>
  <c r="AD11" i="9"/>
  <c r="AA10" i="9"/>
  <c r="AA6" i="9"/>
  <c r="AB12" i="9"/>
  <c r="AC15" i="9"/>
  <c r="AC9" i="9"/>
  <c r="Z15" i="9"/>
  <c r="Z9" i="9"/>
  <c r="AB10" i="9"/>
  <c r="Z14" i="9"/>
  <c r="AD6" i="9"/>
  <c r="AB15" i="9"/>
  <c r="AF12" i="9"/>
  <c r="Y9" i="9"/>
  <c r="AA8" i="9"/>
  <c r="AA14" i="9"/>
  <c r="Z7" i="9"/>
  <c r="Z6" i="9"/>
  <c r="AD15" i="9"/>
  <c r="AA9" i="9"/>
  <c r="Y10" i="9"/>
  <c r="Z8" i="9"/>
  <c r="AC14" i="9"/>
  <c r="AF7" i="9"/>
  <c r="AC6" i="9"/>
  <c r="Y15" i="9"/>
  <c r="AF9" i="9"/>
  <c r="AF10" i="9"/>
  <c r="AF8" i="9"/>
  <c r="AB14" i="9"/>
  <c r="AC7" i="9"/>
  <c r="AF6" i="9"/>
  <c r="AD9" i="9"/>
  <c r="AC10" i="9"/>
  <c r="AF14" i="9"/>
  <c r="AB7" i="9"/>
  <c r="AB6" i="9"/>
  <c r="Y14" i="9"/>
  <c r="Y7" i="9"/>
  <c r="AH14" i="9" l="1"/>
  <c r="AH22" i="9"/>
  <c r="AH11" i="9"/>
  <c r="AH35" i="9"/>
  <c r="AH28" i="9"/>
  <c r="AH26" i="9"/>
  <c r="AH19" i="9"/>
  <c r="AH33" i="9"/>
  <c r="AH25" i="9"/>
  <c r="AH24" i="9"/>
  <c r="AH16" i="9"/>
  <c r="AH7" i="9"/>
  <c r="AH20" i="9"/>
  <c r="AH30" i="9"/>
  <c r="AH32" i="9"/>
  <c r="AH12" i="9"/>
  <c r="AH21" i="9"/>
  <c r="AH29" i="9"/>
  <c r="AH31" i="9"/>
  <c r="AH6" i="9"/>
  <c r="AH27" i="9"/>
  <c r="AH13" i="9"/>
  <c r="AH34" i="9"/>
  <c r="AH18" i="9"/>
  <c r="AH15" i="9"/>
  <c r="AH17" i="9"/>
  <c r="AH23" i="9"/>
  <c r="AH10" i="9"/>
  <c r="AH9" i="9"/>
  <c r="AH8" i="9"/>
  <c r="E7" i="9" l="1"/>
  <c r="D7" i="9"/>
  <c r="D9" i="9"/>
  <c r="E6" i="9"/>
  <c r="D6" i="9"/>
  <c r="E9" i="9"/>
  <c r="E8" i="9"/>
  <c r="E21" i="9"/>
  <c r="D8" i="9"/>
  <c r="D18" i="9"/>
  <c r="E16" i="9"/>
  <c r="E28" i="9"/>
  <c r="E26" i="9"/>
  <c r="E20" i="9"/>
  <c r="D19" i="9"/>
  <c r="E10" i="9"/>
  <c r="D27" i="9"/>
  <c r="J27" i="9" s="1"/>
  <c r="D14" i="9"/>
  <c r="D29" i="9"/>
  <c r="H29" i="9" s="1"/>
  <c r="D15" i="9"/>
  <c r="D32" i="9"/>
  <c r="K32" i="9" s="1"/>
  <c r="E24" i="9"/>
  <c r="D20" i="9"/>
  <c r="D16" i="9"/>
  <c r="D34" i="9"/>
  <c r="J34" i="9" s="1"/>
  <c r="E27" i="9"/>
  <c r="E23" i="9"/>
  <c r="D13" i="9"/>
  <c r="E15" i="9"/>
  <c r="D21" i="9"/>
  <c r="E29" i="9"/>
  <c r="D31" i="9"/>
  <c r="N31" i="9" s="1"/>
  <c r="D12" i="9"/>
  <c r="D22" i="9"/>
  <c r="E13" i="9"/>
  <c r="E35" i="9"/>
  <c r="D17" i="9"/>
  <c r="E31" i="9"/>
  <c r="E12" i="9"/>
  <c r="E25" i="9"/>
  <c r="E11" i="9"/>
  <c r="D35" i="9"/>
  <c r="N35" i="9" s="1"/>
  <c r="E32" i="9"/>
  <c r="D10" i="9"/>
  <c r="E34" i="9"/>
  <c r="E22" i="9"/>
  <c r="D33" i="9"/>
  <c r="I33" i="9" s="1"/>
  <c r="E14" i="9"/>
  <c r="D24" i="9"/>
  <c r="N24" i="9" s="1"/>
  <c r="D26" i="9"/>
  <c r="N26" i="9" s="1"/>
  <c r="D30" i="9"/>
  <c r="J30" i="9" s="1"/>
  <c r="D23" i="9"/>
  <c r="N23" i="9" s="1"/>
  <c r="E18" i="9"/>
  <c r="D25" i="9"/>
  <c r="N25" i="9" s="1"/>
  <c r="D11" i="9"/>
  <c r="E17" i="9"/>
  <c r="E30" i="9"/>
  <c r="D28" i="9"/>
  <c r="I28" i="9" s="1"/>
  <c r="E19" i="9"/>
  <c r="E33" i="9"/>
  <c r="I30" i="9" l="1"/>
  <c r="K30" i="9"/>
  <c r="H30" i="9"/>
  <c r="I16" i="9"/>
  <c r="H34" i="9"/>
  <c r="I34" i="9"/>
  <c r="G7" i="9"/>
  <c r="N29" i="9"/>
  <c r="I29" i="9"/>
  <c r="L30" i="9"/>
  <c r="J29" i="9"/>
  <c r="I27" i="9"/>
  <c r="A29" i="9"/>
  <c r="G29" i="9"/>
  <c r="G30" i="9"/>
  <c r="N30" i="9"/>
  <c r="L13" i="9"/>
  <c r="K29" i="9"/>
  <c r="H27" i="9"/>
  <c r="L29" i="9"/>
  <c r="G27" i="9"/>
  <c r="I24" i="9"/>
  <c r="G34" i="9"/>
  <c r="K34" i="9"/>
  <c r="P30" i="9"/>
  <c r="P13" i="9"/>
  <c r="N6" i="9"/>
  <c r="K13" i="9"/>
  <c r="I23" i="9"/>
  <c r="K23" i="9"/>
  <c r="L23" i="9"/>
  <c r="H13" i="9"/>
  <c r="A23" i="9"/>
  <c r="A6" i="9"/>
  <c r="J13" i="9"/>
  <c r="A13" i="9"/>
  <c r="H23" i="9"/>
  <c r="K24" i="9"/>
  <c r="I13" i="9"/>
  <c r="N13" i="9"/>
  <c r="P23" i="9"/>
  <c r="J24" i="9"/>
  <c r="G13" i="9"/>
  <c r="H24" i="9"/>
  <c r="J23" i="9"/>
  <c r="G23" i="9"/>
  <c r="K6" i="9"/>
  <c r="L7" i="9"/>
  <c r="K7" i="9"/>
  <c r="I7" i="9"/>
  <c r="A7" i="9"/>
  <c r="G24" i="9"/>
  <c r="N34" i="9"/>
  <c r="K27" i="9"/>
  <c r="P7" i="9"/>
  <c r="L11" i="9"/>
  <c r="A30" i="9"/>
  <c r="L24" i="9"/>
  <c r="L27" i="9"/>
  <c r="N7" i="9"/>
  <c r="H7" i="9"/>
  <c r="P34" i="9"/>
  <c r="L34" i="9"/>
  <c r="N27" i="9"/>
  <c r="J7" i="9"/>
  <c r="I6" i="9"/>
  <c r="N8" i="9"/>
  <c r="J8" i="9"/>
  <c r="K8" i="9"/>
  <c r="A8" i="9"/>
  <c r="L8" i="9"/>
  <c r="H8" i="9"/>
  <c r="P8" i="9"/>
  <c r="I8" i="9"/>
  <c r="G8" i="9"/>
  <c r="P9" i="9"/>
  <c r="I9" i="9"/>
  <c r="H9" i="9"/>
  <c r="J25" i="9"/>
  <c r="J6" i="9"/>
  <c r="P22" i="9"/>
  <c r="H25" i="9"/>
  <c r="H6" i="9"/>
  <c r="A22" i="9"/>
  <c r="N20" i="9"/>
  <c r="I11" i="9"/>
  <c r="I31" i="9"/>
  <c r="I21" i="9"/>
  <c r="L6" i="9"/>
  <c r="P6" i="9"/>
  <c r="G6" i="9"/>
  <c r="P24" i="9"/>
  <c r="A27" i="9"/>
  <c r="A21" i="9"/>
  <c r="J10" i="9"/>
  <c r="J31" i="9"/>
  <c r="A25" i="9"/>
  <c r="K21" i="9"/>
  <c r="G10" i="9"/>
  <c r="I20" i="9"/>
  <c r="H31" i="9"/>
  <c r="G25" i="9"/>
  <c r="G21" i="9"/>
  <c r="J9" i="9"/>
  <c r="H16" i="9"/>
  <c r="N21" i="9"/>
  <c r="G9" i="9"/>
  <c r="K16" i="9"/>
  <c r="H22" i="9"/>
  <c r="G31" i="9"/>
  <c r="I25" i="9"/>
  <c r="P31" i="9"/>
  <c r="K31" i="9"/>
  <c r="P25" i="9"/>
  <c r="K25" i="9"/>
  <c r="H21" i="9"/>
  <c r="K9" i="9"/>
  <c r="A31" i="9"/>
  <c r="L21" i="9"/>
  <c r="N9" i="9"/>
  <c r="L22" i="9"/>
  <c r="A16" i="9"/>
  <c r="L31" i="9"/>
  <c r="L25" i="9"/>
  <c r="A24" i="9"/>
  <c r="P21" i="9"/>
  <c r="J21" i="9"/>
  <c r="L9" i="9"/>
  <c r="A9" i="9"/>
  <c r="P20" i="9"/>
  <c r="P16" i="9"/>
  <c r="L16" i="9"/>
  <c r="N10" i="9"/>
  <c r="G16" i="9"/>
  <c r="J16" i="9"/>
  <c r="I10" i="9"/>
  <c r="N16" i="9"/>
  <c r="H10" i="9"/>
  <c r="K35" i="9"/>
  <c r="P10" i="9"/>
  <c r="L10" i="9"/>
  <c r="N28" i="9"/>
  <c r="L17" i="9"/>
  <c r="A19" i="9"/>
  <c r="K10" i="9"/>
  <c r="N18" i="9"/>
  <c r="N32" i="9"/>
  <c r="I19" i="9"/>
  <c r="L18" i="9"/>
  <c r="K18" i="9"/>
  <c r="H18" i="9"/>
  <c r="J18" i="9"/>
  <c r="I18" i="9"/>
  <c r="G18" i="9"/>
  <c r="A10" i="9"/>
  <c r="J32" i="9"/>
  <c r="I15" i="9"/>
  <c r="P32" i="9"/>
  <c r="H32" i="9"/>
  <c r="N15" i="9"/>
  <c r="I32" i="9"/>
  <c r="K15" i="9"/>
  <c r="G15" i="9"/>
  <c r="P18" i="9"/>
  <c r="A18" i="9"/>
  <c r="A26" i="9"/>
  <c r="H17" i="9"/>
  <c r="A34" i="9"/>
  <c r="L32" i="9"/>
  <c r="P15" i="9"/>
  <c r="H15" i="9"/>
  <c r="A32" i="9"/>
  <c r="L15" i="9"/>
  <c r="N17" i="9"/>
  <c r="G32" i="9"/>
  <c r="J15" i="9"/>
  <c r="G17" i="9"/>
  <c r="A33" i="9"/>
  <c r="A15" i="9"/>
  <c r="P19" i="9"/>
  <c r="J17" i="9"/>
  <c r="I17" i="9"/>
  <c r="K17" i="9"/>
  <c r="H33" i="9"/>
  <c r="K11" i="9"/>
  <c r="K20" i="9"/>
  <c r="G19" i="9"/>
  <c r="K33" i="9"/>
  <c r="P11" i="9"/>
  <c r="J20" i="9"/>
  <c r="J19" i="9"/>
  <c r="P12" i="9"/>
  <c r="N33" i="9"/>
  <c r="H11" i="9"/>
  <c r="L20" i="9"/>
  <c r="H19" i="9"/>
  <c r="L12" i="9"/>
  <c r="N12" i="9"/>
  <c r="J33" i="9"/>
  <c r="A20" i="9"/>
  <c r="P29" i="9"/>
  <c r="N19" i="9"/>
  <c r="G12" i="9"/>
  <c r="J12" i="9"/>
  <c r="G33" i="9"/>
  <c r="J11" i="9"/>
  <c r="H20" i="9"/>
  <c r="L19" i="9"/>
  <c r="A12" i="9"/>
  <c r="L33" i="9"/>
  <c r="G11" i="9"/>
  <c r="A11" i="9"/>
  <c r="G20" i="9"/>
  <c r="K19" i="9"/>
  <c r="H12" i="9"/>
  <c r="I12" i="9"/>
  <c r="K12" i="9"/>
  <c r="P33" i="9"/>
  <c r="N11" i="9"/>
  <c r="P17" i="9"/>
  <c r="J14" i="9"/>
  <c r="L26" i="9"/>
  <c r="K14" i="9"/>
  <c r="L28" i="9"/>
  <c r="H35" i="9"/>
  <c r="I26" i="9"/>
  <c r="N14" i="9"/>
  <c r="L14" i="9"/>
  <c r="G28" i="9"/>
  <c r="G35" i="9"/>
  <c r="P26" i="9"/>
  <c r="H26" i="9"/>
  <c r="H14" i="9"/>
  <c r="P14" i="9"/>
  <c r="K28" i="9"/>
  <c r="I35" i="9"/>
  <c r="N22" i="9"/>
  <c r="J22" i="9"/>
  <c r="K22" i="9"/>
  <c r="G22" i="9"/>
  <c r="J26" i="9"/>
  <c r="A14" i="9"/>
  <c r="P27" i="9"/>
  <c r="P28" i="9"/>
  <c r="A28" i="9"/>
  <c r="A17" i="9"/>
  <c r="J35" i="9"/>
  <c r="G26" i="9"/>
  <c r="I14" i="9"/>
  <c r="H28" i="9"/>
  <c r="A35" i="9"/>
  <c r="I22" i="9"/>
  <c r="K26" i="9"/>
  <c r="G14" i="9"/>
  <c r="J28" i="9"/>
  <c r="P35" i="9"/>
  <c r="L3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Marchese</author>
  </authors>
  <commentList>
    <comment ref="S7" authorId="0" shapeId="0" xr:uid="{BB5F9218-6B18-4F23-8431-DBB09E9DD3A8}">
      <text>
        <r>
          <rPr>
            <b/>
            <sz val="9"/>
            <color indexed="81"/>
            <rFont val="Tahoma"/>
            <family val="2"/>
          </rPr>
          <t>NYU Stern CSB:</t>
        </r>
        <r>
          <rPr>
            <sz val="9"/>
            <color indexed="81"/>
            <rFont val="Tahoma"/>
            <family val="2"/>
          </rPr>
          <t xml:space="preserve">
For users that move to Stage 2 of this model's analysis: Do not come back to this column to remove issues after the fact. Instead, use the relevant Keep/Remove column provided in the "Issue Prioritization" tab. This ensures that hard-coded user inputs stay associated with the relevant material issues/strategies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8" authorId="0" shapeId="0" xr:uid="{5A3DEC82-5A47-414D-8EDC-E68EDE1864E9}">
      <text>
        <r>
          <rPr>
            <sz val="11"/>
            <color theme="1"/>
            <rFont val="Calibri"/>
            <family val="2"/>
            <scheme val="minor"/>
          </rPr>
          <t>======
ID#AAAAwusW1xs
Divya Chandra    (2023-05-11 13:17:46)
compared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<sst xmlns="http://schemas.openxmlformats.org/spreadsheetml/2006/main" count="3363" uniqueCount="859">
  <si>
    <t>Road Transportation</t>
  </si>
  <si>
    <t>Rail Transportation</t>
  </si>
  <si>
    <t>Marine Transportation</t>
  </si>
  <si>
    <t>Car Rental &amp; Leasing</t>
  </si>
  <si>
    <t>Cruise Lines</t>
  </si>
  <si>
    <t>Automobiles</t>
  </si>
  <si>
    <t>Auto Parts</t>
  </si>
  <si>
    <t>Airlines</t>
  </si>
  <si>
    <t>Air Freight &amp; Logistics</t>
  </si>
  <si>
    <t>Transportation</t>
  </si>
  <si>
    <t>Telecommunication Services</t>
  </si>
  <si>
    <t>Software &amp; IT Services</t>
  </si>
  <si>
    <t>Semiconductors</t>
  </si>
  <si>
    <t>Internet Media &amp; Services</t>
  </si>
  <si>
    <t>Hardware</t>
  </si>
  <si>
    <t>Electronic Manufacturing Services &amp; Original Design Manufacturing</t>
  </si>
  <si>
    <t>Technology_Communications</t>
  </si>
  <si>
    <t>Professional &amp; Commercial Services</t>
  </si>
  <si>
    <t>Media &amp; Entertainment</t>
  </si>
  <si>
    <t>Leisure Facilities</t>
  </si>
  <si>
    <t>Hotels &amp; Lodging</t>
  </si>
  <si>
    <t>Education</t>
  </si>
  <si>
    <t>Casinos &amp; Gaming</t>
  </si>
  <si>
    <t>Advertising &amp; Marketing</t>
  </si>
  <si>
    <t>Services</t>
  </si>
  <si>
    <t>Industrial Machinery &amp; Goods</t>
  </si>
  <si>
    <t>Electrical &amp; Electronic Equipment</t>
  </si>
  <si>
    <t>Containers &amp; Packaging</t>
  </si>
  <si>
    <t>Chemicals</t>
  </si>
  <si>
    <t>Aerospace &amp; Defense</t>
  </si>
  <si>
    <t>Resource_Transformation</t>
  </si>
  <si>
    <t>Wind Technology &amp; Project Developers</t>
  </si>
  <si>
    <t>Solar Technology &amp; Project Developers</t>
  </si>
  <si>
    <t>Pulp &amp; Paper Products</t>
  </si>
  <si>
    <t>Forestry Management</t>
  </si>
  <si>
    <t>Fuel Cells &amp; Industrial Batteries</t>
  </si>
  <si>
    <t>Biofuels</t>
  </si>
  <si>
    <t>Renewable_Resources_Alternative_Energy</t>
  </si>
  <si>
    <t>Water Utilities &amp; Services</t>
  </si>
  <si>
    <t>Waste Management</t>
  </si>
  <si>
    <t>Real Estate Services</t>
  </si>
  <si>
    <t>Real Estate</t>
  </si>
  <si>
    <t>Home Builders</t>
  </si>
  <si>
    <t>Gas Utilities &amp; Distributors</t>
  </si>
  <si>
    <t>Physical Impacts of Climate Change</t>
  </si>
  <si>
    <t>Materials Sourcing &amp; Efficiency</t>
  </si>
  <si>
    <t>Business Model Resilience</t>
  </si>
  <si>
    <t>Product Quality &amp; Safety</t>
  </si>
  <si>
    <t>Access &amp; Affordability</t>
  </si>
  <si>
    <t>Water &amp; Wastewater Management</t>
  </si>
  <si>
    <t>Energy Management</t>
  </si>
  <si>
    <t>Infrastructure</t>
  </si>
  <si>
    <t>Electric Utilities &amp; Power Generators</t>
  </si>
  <si>
    <t>Employee Health &amp; Safety</t>
  </si>
  <si>
    <t>Labor Practices</t>
  </si>
  <si>
    <t>Waste &amp; Hazardous Materials Management</t>
  </si>
  <si>
    <t>Air Quality</t>
  </si>
  <si>
    <t>GHG Emissions</t>
  </si>
  <si>
    <t>Engineering &amp; Construction Services</t>
  </si>
  <si>
    <t>Business Ethics</t>
  </si>
  <si>
    <t>Product Design &amp; Lifecycle Management</t>
  </si>
  <si>
    <t>Medical Equipment &amp; Supplies</t>
  </si>
  <si>
    <t>Ecological Impacts</t>
  </si>
  <si>
    <t>Managed Care</t>
  </si>
  <si>
    <t>Critical Incident Risk Management</t>
  </si>
  <si>
    <t>Health Care Delivery</t>
  </si>
  <si>
    <t>Drug Retailers</t>
  </si>
  <si>
    <t>Systemic Risk Management</t>
  </si>
  <si>
    <t>Health Care Distributors</t>
  </si>
  <si>
    <t>Supply Chain Management</t>
  </si>
  <si>
    <t>Selling Practices &amp; Product Labeling</t>
  </si>
  <si>
    <t>Health_Care</t>
  </si>
  <si>
    <t>Biotechnology &amp; Pharmaceuticals</t>
  </si>
  <si>
    <t>Customer Welfare</t>
  </si>
  <si>
    <t>Data Security</t>
  </si>
  <si>
    <t>Mortgage Finance</t>
  </si>
  <si>
    <t>Employee Engagement, Diversity, &amp; Inclusion</t>
  </si>
  <si>
    <t>Insurance</t>
  </si>
  <si>
    <t>Investment Banking &amp; Brokerage</t>
  </si>
  <si>
    <t>Human Rights &amp; Community Relations</t>
  </si>
  <si>
    <t>Security &amp; Commodity Exchanges</t>
  </si>
  <si>
    <t>Financials</t>
  </si>
  <si>
    <t>Consumer Finance</t>
  </si>
  <si>
    <t>Commercial Banks</t>
  </si>
  <si>
    <t>Asset Management &amp; Custody Activities</t>
  </si>
  <si>
    <t>Customer Privacy</t>
  </si>
  <si>
    <t>Tobacco</t>
  </si>
  <si>
    <t>Leadership &amp; Governance</t>
  </si>
  <si>
    <t>Restaurants</t>
  </si>
  <si>
    <t>The category addresses the company’s use of management systems and scenario planning to identify, understand, and prevent or minimize the occurrence of low-probability, high-impact accidents and emergencies with significant potential environmental and social externalities. It relates to the culture of safety at a company, its relevant safety management systems and technological controls, the potential human, environmental, and social implications of such events occurring, and the long-term effects to an organization, its workers, and society should these events occur.</t>
  </si>
  <si>
    <t>Processed Foods</t>
  </si>
  <si>
    <t>The category addresses a company’s approach to engaging with regulators in cases where conflicting corporate and public interests may have the potential for long-term adverse direct or indirect environmental and social impacts. The category addresses a company’s level of reliance upon regulatory policy or monetary incentives (such as subsidies and taxes), actions to influence industry policy (such as through lobbying), overall reliance on a favorable regulatory environment for business competitiveness, and ability to comply with relevant regulations. It may relate to the alignment of management and investor views of regulatory engagement and compliance at large.</t>
  </si>
  <si>
    <t>Management of the Legal &amp; Regulatory Environment</t>
  </si>
  <si>
    <t>Food_Beverage</t>
  </si>
  <si>
    <t>Non-Alcoholic Beverages</t>
  </si>
  <si>
    <t>Competitive Behavior</t>
  </si>
  <si>
    <t>Meat, Poultry &amp; Dairy</t>
  </si>
  <si>
    <t>The category addresses the company’s approach to managing risks and opportunities surrounding ethical conduct of business, including fraud, corruption, bribery and facilitation payments, fiduciary responsibilities, and other behavior that may have an ethical component. This includes sensitivity to business norms and standards as they shift over time, jurisdiction, and culture. It addresses the company’s ability to provide services that satisfy the highest professional and ethical standards of the industry, which means to avoid conflicts of interest, misrepresentation, bias, and negligence through training employees adequately and implementing policies and procedures to ensure employees provide services free from bias and error.</t>
  </si>
  <si>
    <t>Food Retailers &amp; Distributors</t>
  </si>
  <si>
    <t>The category addresses the company’s ability to manage risks and opportunities associated with direct exposure of its owned or controlled assets and operations to actual or potential physical impacts of climate change. It captures environmental and social issues that may arise from operational disruptions due to physical impacts of climate change. It further captures socio-economic issues resulting from companies failing to incorporate climate change consideration in products and services sold, such as insurance policies and mortgages. The category relates to the company's ability to adapt to increased frequency and severity of extreme weather, shifting climate, sea level risk, and other expected physical impacts of climate change. Management may involve enhancing resiliency of physical assets and/or surrounding infrastructure as well as incorporation of climate change-related considerations into key business activities (e.g., mortgage and insurance underwriting, planning and development of real estate projects).</t>
  </si>
  <si>
    <t>Business Model &amp; Innovation</t>
  </si>
  <si>
    <t>Agricultural Products</t>
  </si>
  <si>
    <t>Raising and Treating Animals with Respect and Care</t>
  </si>
  <si>
    <t>Implementing Sustainable Sourcing</t>
  </si>
  <si>
    <t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t>
  </si>
  <si>
    <t>Alcoholic Beverages</t>
  </si>
  <si>
    <t>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t>
  </si>
  <si>
    <t>The category addresses an industry’s capacity to manage risks and opportunities associated with incorporating social, environmental, and political transitions into long-term business model planning. This includes responsiveness to the transition to a low-carbon and climate-constrained economy, as well as growth and creation of new markets among unserved and underserved socio-economic populations. The category highlights industries in which evolving environmental and social realities may challenge companies to fundamentally adapt or may put their business models at risk.</t>
  </si>
  <si>
    <t>Oil &amp; Gas – Services</t>
  </si>
  <si>
    <t>Adopting Sustainable Packaging Solutions</t>
  </si>
  <si>
    <t>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t>
  </si>
  <si>
    <t>Oil &amp; Gas – Refining &amp; Marketing</t>
  </si>
  <si>
    <t>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t>
  </si>
  <si>
    <t>Human Capital</t>
  </si>
  <si>
    <t>Extractives_Minerals_Processing</t>
  </si>
  <si>
    <t>Metals &amp; Mining</t>
  </si>
  <si>
    <t>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t>
  </si>
  <si>
    <t>Oil &amp; Gas – Midstream</t>
  </si>
  <si>
    <t>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t>
  </si>
  <si>
    <t>Iron &amp; Steel Producers</t>
  </si>
  <si>
    <t>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t>
  </si>
  <si>
    <t>Social Capital</t>
  </si>
  <si>
    <t>Oil &amp; Gas – Exploration &amp; Production</t>
  </si>
  <si>
    <t>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t>
  </si>
  <si>
    <t>Coal Operations</t>
  </si>
  <si>
    <t>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t>
  </si>
  <si>
    <t>Construction Materials</t>
  </si>
  <si>
    <t>The category addresses a company’s ability to ensure broad access to its products and services, specifically in the context of underserved markets and/or population groups. It includes the management of issues related to universal needs, such as the accessibility and affordability of health care, financial services, utilities, education, and telecommunications.</t>
  </si>
  <si>
    <t>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t>
  </si>
  <si>
    <t>Toys &amp; Sporting Goods</t>
  </si>
  <si>
    <t>The category addresses management of risks related to the use of personally identifiable information (PII) and other customer or user data for secondary purposes including but not limited to marketing through affiliates and non-affiliates. The scope of the category includes social issues that may arise from a company’s approach to collecting data, obtaining consent (e.g., opt-in policies), managing user and customer expectations regarding how their data is used, and managing evolving regulation. It excludes social issues arising from cybersecurity risks, which are covered in a separate category.</t>
  </si>
  <si>
    <t>Consumer_Goods</t>
  </si>
  <si>
    <t>Multiline and Specialty Retailers &amp; Distributors</t>
  </si>
  <si>
    <t>The category addresses management of the relationship between businesses and the communities in which they operate, including, but not limited to, management of direct and indirect impacts on core human rights and the treatment of indigenous peoples. More specifically, such management may cover socio-economic community impacts, community engagement, environmental justice, cultivation of local workforces, impact on local businesses, license to operate, and environmental/social impact assessments. The category does not include environmental impacts such as air pollution or waste which, although they may impact the health and safety of members of local communities, are addressed in separate categories.</t>
  </si>
  <si>
    <t>Household &amp; Personal Products</t>
  </si>
  <si>
    <t>Improving Soil Health</t>
  </si>
  <si>
    <t>Ensuring Protection of Biodiversity and Ecosystem Conservation</t>
  </si>
  <si>
    <t>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t>
  </si>
  <si>
    <t>Environment</t>
  </si>
  <si>
    <t>E-Commerce</t>
  </si>
  <si>
    <t>Reducing the Use of Harmful Chemicals</t>
  </si>
  <si>
    <t>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t>
  </si>
  <si>
    <t>Building Products &amp; Furnishings</t>
  </si>
  <si>
    <t>Improving Water Security</t>
  </si>
  <si>
    <t>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t>
  </si>
  <si>
    <t>Appliance Manufacturing</t>
  </si>
  <si>
    <t>Improving Energy Efficiency &amp; Use of Renewables</t>
  </si>
  <si>
    <t>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t>
  </si>
  <si>
    <t>Apparel, Accessories &amp; Footwear</t>
  </si>
  <si>
    <t>Improving Air Quality</t>
  </si>
  <si>
    <t>The category addresses management of air quality impacts resulting from stationary (e.g., factories, power plants) and mobile sources (e.g., trucks, delivery vehicles, planes) as well as industrial emissions. Relevant airborne pollutants include, but are not limited to, oxides of nitrogen (NOx), oxides of sulfur (SOx), volatile organic compounds (VOCs), heavy metals, particulate matter, and chlorofluorocarbons. The category does not include GHG emissions, which are addressed in a separate category.</t>
  </si>
  <si>
    <t>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t>
  </si>
  <si>
    <t>#</t>
  </si>
  <si>
    <t>Industry</t>
  </si>
  <si>
    <t>Sector</t>
  </si>
  <si>
    <t>List</t>
  </si>
  <si>
    <t>General Strategy 2</t>
  </si>
  <si>
    <t>General Strategy 1</t>
  </si>
  <si>
    <t>Description of Issue</t>
  </si>
  <si>
    <t>Material Issues</t>
  </si>
  <si>
    <t>Category</t>
  </si>
  <si>
    <t>Count Material Issues:</t>
  </si>
  <si>
    <t>https://www.sasb.org/standards/materiality-finder/find/?industry[0]=FB-PF</t>
  </si>
  <si>
    <t>Source: https://www.sasb.org/standards/materiality-finder/?lang=en-us</t>
  </si>
  <si>
    <t>Source: SASB, PRI</t>
  </si>
  <si>
    <t>Deduped Material Issues by Sector</t>
  </si>
  <si>
    <t>Material Issues by Industry</t>
  </si>
  <si>
    <t>Industry List</t>
  </si>
  <si>
    <t>Lists</t>
  </si>
  <si>
    <t>Strategies</t>
  </si>
  <si>
    <t>Value Drivers</t>
  </si>
  <si>
    <t>Practices</t>
  </si>
  <si>
    <t>Strategies, Practices, and Value Drivers</t>
  </si>
  <si>
    <t>Protecting Customer Privacy</t>
  </si>
  <si>
    <t>Ensuring Data Protection</t>
  </si>
  <si>
    <t>Providing high-quality, sustainable and accessible products and services for underserved populations</t>
  </si>
  <si>
    <t>Ensuring Safe Products and Services</t>
  </si>
  <si>
    <t>Protecting Customer Health and Welfare</t>
  </si>
  <si>
    <t>Investing in Sustainable and Authentic Brand Marketing and Communications</t>
  </si>
  <si>
    <t>Implementing Circular Solutions</t>
  </si>
  <si>
    <t>Sustainability Embedded into Business Planning and Strategy</t>
  </si>
  <si>
    <t>Embedding Strong Ethics into the Company</t>
  </si>
  <si>
    <t>Ensuring Positive Impacts for Local Communities</t>
  </si>
  <si>
    <t>Protecting Employee Health and Safety</t>
  </si>
  <si>
    <t>Ensuring a Diverse, Equitable and Inclusive Workforce and Culture</t>
  </si>
  <si>
    <t>Incorporate Robust Systemic Risk Scenario Planning into ERM</t>
  </si>
  <si>
    <t>Adapting to Climate Change</t>
  </si>
  <si>
    <t>Supporting Regulation and Legislation that Improves Corporate Sustainability</t>
  </si>
  <si>
    <t>Ensuring Zero Critical Incidents</t>
  </si>
  <si>
    <t>Good Corporate Citizenship Supporting Society</t>
  </si>
  <si>
    <t>Description</t>
  </si>
  <si>
    <t>Current Progress</t>
  </si>
  <si>
    <t>Clear Targets</t>
  </si>
  <si>
    <t>Innovation &amp; Growth</t>
  </si>
  <si>
    <t>Risk Mitigation</t>
  </si>
  <si>
    <t>Credible Reporting Standards</t>
  </si>
  <si>
    <t>Strategy</t>
  </si>
  <si>
    <t>Sector:</t>
  </si>
  <si>
    <t>Total</t>
  </si>
  <si>
    <t>Mitigating Climate Change Impacts</t>
  </si>
  <si>
    <t>Investing in Worker Wellbeing</t>
  </si>
  <si>
    <t>Product Design &amp; Lifecycle Management (1/2)</t>
  </si>
  <si>
    <t>Materials Sourcing &amp; Efficiency (1/2)</t>
  </si>
  <si>
    <t>Ecological Impacts (Agriculture)</t>
  </si>
  <si>
    <t>Materials Sourcing &amp; Efficiency (Agriculture)</t>
  </si>
  <si>
    <t>Waste &amp; Hazardous Materials Management (2/2)</t>
  </si>
  <si>
    <t>Product Design &amp; Lifecycle Management (2/2)</t>
  </si>
  <si>
    <t>Materials Sourcing &amp; Efficiency (2/2)</t>
  </si>
  <si>
    <t>Waste &amp; Hazardous Materials Management (1/2)</t>
  </si>
  <si>
    <t>Committing to Zero Waste to Landfill</t>
  </si>
  <si>
    <t>Step 3: Score &amp; Weight Current Practices (Just Input Scores of 1-5)</t>
  </si>
  <si>
    <t>Current State / Progress / Growth</t>
  </si>
  <si>
    <t>dup</t>
  </si>
  <si>
    <t>Scoring Notes (if Needed)</t>
  </si>
  <si>
    <t>Total (Weighted)</t>
  </si>
  <si>
    <t>• Prioritization of food safety and innovation reflected in online interviews
• "Understanding what the water activity levels are is a key attribute for the majority of the products that we make, because we tend to make low moisture foods"
• "The metrics on the certificates of analysis remain important throughout the entire process, from initial mixing to final packaging. Frequent checks ensure that each lot is within the set parameters for physical, chemical, and microbiological attributes.  "
https://www.linkedin.com/pulse/beyond-bars-product-innovation-food-safety-clif-bar-company-/</t>
  </si>
  <si>
    <t>• Clif Bar has advocated for strong, effective climate and water conservation policy at the state and national level for over a decade in partnership with CERES (BICEP – Business for Innovative Climate and Energy Policy) and Protect Our Winters. We also lobby for federal policies that support organic agriculture in the Farm Bill.
• 2015: "Clif Bar joins campaign to protect water supply in California"
• 2008: "Clif Bar brings office energy and water use down by 10% by hosting a company-wide eco-challenge."
• 2003: "Company switches to 100% recycled paperboard, generating an environmental savings upstream of 14,000 trees and 6 million gallons of water in one year!"</t>
  </si>
  <si>
    <t>"Our brands support organic farming systems that restore soil health and biodiversity and avoid the use of toxic chemicals made from fossil fuels. "
"Research is key to advancing agriculture, yet government support for organic research has lagged. One example: A dearth of seed bred to thrive in organic conditions is a major obstacle for organic farmers. To help fill the void, Clif Bar has become the largest private funder of organic research in the U.S., supporting graduate fellowships in organic plant breeding and endowed chairs in organic research at leading public universities."</t>
  </si>
  <si>
    <t>• Noted low usage of fertilizer and other chemicals
• "Organic farming reduces the exposure of consumers, farmers, farmworkers and neighboring communities to toxic persistent pesticides. Instead of relying on synthetic chemicals, organic farmers primarily use ecological practices like crop rotation to improve soil fertility and avoid pests and disease."
• Goal of 100% organic ingredients</t>
  </si>
  <si>
    <t>• "Our foods are centered around plant-based ingredients such as whole grains, nuts, and dried fruit such as wholesome rolled oats, organic almonds, and organic raisins, just to name a few examples. However, while most of our products contain no intentionally added animal-based ingredients, they may be made in a bakery that uses dairy-based ingredients. In those cases, we note the potential for traces of dairy on our packaging to inform consumers trying to avoid it (e.g. those with allergies, vegans, etc.)."
• Only one of our foods contain intentionally added animal-based ingredients CLIF Kid Zbar® Protein includes whey.</t>
  </si>
  <si>
    <t>Putting no score due to lack of impact from this material issue</t>
  </si>
  <si>
    <t>Questions</t>
  </si>
  <si>
    <r>
      <t xml:space="preserve">Step 2: </t>
    </r>
    <r>
      <rPr>
        <b/>
        <u/>
        <sz val="14"/>
        <rFont val="Calibri"/>
        <family val="2"/>
        <scheme val="minor"/>
      </rPr>
      <t>Manually</t>
    </r>
    <r>
      <rPr>
        <b/>
        <sz val="14"/>
        <rFont val="Calibri"/>
        <family val="2"/>
        <scheme val="minor"/>
      </rPr>
      <t xml:space="preserve"> Input Current Practices and Answer How Target is Employing Denoted Strategy. Use Annual Reports and Other Public Sources. MUST MANUALLY REMOVE ONCE MOVING TO NEW TARGET</t>
    </r>
  </si>
  <si>
    <t>Tab Directory:</t>
  </si>
  <si>
    <t>Commitments:
• Will reduce emissions by 50% by 2030, will meet climate pledge commitment of net-zero carbon by 2040 (includes offsets)
• 1 million trees planted by 2025
Progress:
• 2018: 275K mtCO2e (Scope 1: 9,386, Scope 2: 8,991, Scope 3: 257,140)
• 2022: ~255K mtCO2e
Other:
• Utilize science-based targets</t>
  </si>
  <si>
    <t>Commitments:
• Use 100% renewable electricity within our eGRID subregion by 2030 
• EV100 commitment of 100% electric or plug-in hybrid electric by 2030
Progress:
• In 2006, we launched a sustainability benefits program that helps employees buy electric and hybrid cars. Over time, it expanded to include commuter bikes, installing solar panels, and planting organic gardens and fruit trees. Employees are driving change—70% now use greener vehicles! 
• In 2018, we built a five-acre solar array + pollinator habitat in Idaho that generates 2 megawatts of renewable energy. 
• Other:</t>
  </si>
  <si>
    <t>Commitments:
• 2030: Donate $100 million in cash and product in support of health, equity, and Earth
• 2030: Engage 100% of employees in CLIF CORPS, our employee impact program, through service and community support
Progress:
• 2021: Donated $6,298,220 to nonprofit partners in our communities, donated $17,528,243 worth of product to food banks, disaster relief efforts, and our community partners, Clif people volunteered 8,058 hours 
"In 2021, Clif sourced 129 million lbs. of organic ingredients, ~80% of total ingredients for the year"
• 2001: no organic ingredients
Other:</t>
  </si>
  <si>
    <t>Commitments:
• Can't find commitments
Progress:
• Clif bar is considered a leader in sustainability by consumers and the market at large
Other:
• "We grow enduring and purpose-filled brands that consumers embrace by delivering on their hunger for food that’s packed with heart, authenticity, and, most of all, positive energy."</t>
  </si>
  <si>
    <t>Commitments:
• In 2020, Clif Bar joined the 10x20x30 Food Loss and Waste Initiative led by the World Resources Institute with a goal of cutting food loss and waste in half by 2030.
Progress:
• 2018: Clif Bar bakery in Twin Falls, Idaho is recognized as a Pollution Prevention Champion by the Idaho Department of Environmental Quality for its successful efforts to reduce waste and improve sustainability.
2015: Clif Bar made significant progress toward zero waste (measured as 90% or more diversion from landfill and incinerators) and achieved: 73% waste diversion at its bakeries, 88% at its distribution centres, 89% at its headquarters (where it has an office, a childcare centre, a warehouse and a new innovation centre).
Other:</t>
  </si>
  <si>
    <t>Commitments:
• 100% of our plastic packaging will be reusable, recyclable, or compostable by 2025 
• Reduce virgin plastic in our packaging by 12% by 2025 
• 25% of our plastic packaging will be made with renewable or recycled materials
• We will remove 1 million pounds of plastic waste from the environment
Progress: 
• Tested five wrapper materials through operational and field testing at industrial compost processing facilities
• Submitted wrapper for compostable certification by the Biodegradeable Products Institute
• CLIF Cereal now in fully recycleable packaging</t>
  </si>
  <si>
    <t>Commitments:
• "Our goal is to divert 90% or more of our waste from landfills and incinerators at our bakeries, distribution centers, and headquarters."
• Clif Bar &amp; Company has proudly signed the Ellen MacArthur Foundation Global Commitment, pledging to make 100% of our packaging reusable, recyclable, or compostable by 2025.
Progress:
• &gt;90% waste diversion, currently testing out various packaging types</t>
  </si>
  <si>
    <t>• Clear outline of the data that Clif Bar collects
• Do not see details on data protection technology
https://www.clifbar.com/privacy-statement</t>
  </si>
  <si>
    <t>Commitments:
• "We have ongoing financial and volunteer commitments to organizations such as the Conservation Alliance, American Forests, CERES, Business for Innovative Climate and Energy Policy (BICEP), Sustainable Food Trade Association, Climate Collaborative, U.S. Green Building Council, Leave No Trace, Access Fund, The American Alpine Club, Protect our Winters (POW), Winter Wildlands Alliance, Surfrider Foundation, and Save the Waves."
• "Besides our support for those groups, Clif Bar Family Foundation provides operational support to hundreds of grassroots organizations that strengthen our food system and communities, enhance public health, and safeguard our environment and natural resources. To date, the Clif Bar Family Foundation has contributed over $24 million dollars to supporting grassroots nonprofits such as 350.org, Post-Landfill Action Network (PLAN), Food Recovery Network, etc."
Progress:
• Climate advocate, water conservationist, leader in the field
Other:</t>
  </si>
  <si>
    <t xml:space="preserve">Commitments:
• We’re committed to achieving pay equity and a living wage for our people. 
• Expanding our ongoing commitment to Diversity, Equity, and Inclusion (DEI), including the launch of five Employee Resource Groups
Progress:
• 2010: Employees are owners too. Employee Stock Owner Plan (ESOP) gives employees 20% ownership of the business.
• Clif offers sabbaticals, volunteering, first-time home buyer benefit, among other perks
Other:
• Together, we’re using a science-based approach to measure well-being and to evolve our purpose-driven workplace—one that prioritizes our People and Five Aspirations along with a more flexible, hybrid environment
• Our owned and operated bakeries officially became multilingual facilities in 2021, with trainings and signage in multiple languages and two full-time, onsite translators to ensure transparency and openness. </t>
  </si>
  <si>
    <t>Commitments:
• 100% of direct suppliers meet our Vendor Code of Conduct or equivalent by 2030
Progress:
• Supplier Code of Conduct (based on selection International Labor Organization conventions and covering a full fange of ethical trading issues focused on labor rights; including a safe environment, the right to organize, freedom to leave premises, and the absence of forced labor, slavery, human trafficking and discrimination in the workplace, among others)
• All suppliers go through extensive screening process
• Yearly third-party social compliance announced audits are completed at select suppliers
• Responsible sourcing training required for management and key staff within supply chain and social responsibility team
Other:</t>
  </si>
  <si>
    <t>Mgmt / Org Capabilities</t>
  </si>
  <si>
    <t>Mgmt. / Org. Capabilities</t>
  </si>
  <si>
    <t>Rank</t>
  </si>
  <si>
    <t>Commitments:
• Commitment to sustanable packaging and reducing environmental footprint of sold goods
Progress:
• Testing various materials and working to reduce the waste of sold goods, on track with goals</t>
  </si>
  <si>
    <t>Commitments:
• Commitment to using organic, quality ingredients in their products
Progress:
• Operate clean vendor programs, help farmers' operations, promote soil health and thus quality ingredients</t>
  </si>
  <si>
    <t>Commitments:
• Employee Stock Owner Plan (enacted in 2010), gives employees 20% ownership of the business
• Various health benefits - fitness plan, community service, sabbaticals, etc
• "Commited to achieving pay equity and a living wage for employees"
• "Improving Farmers' Lives by Closing the Living Income Gap"
Progress:
• "1,172 employee owners"
• On Glassdoor: "Great culture, great benefits, great 401K match, competitive salaries"</t>
  </si>
  <si>
    <t>Weak target, vague progress description</t>
  </si>
  <si>
    <t>Unclear why these specific targets were chosen</t>
  </si>
  <si>
    <t>Vague targets / 1 incredibly specific yet vague target? (reduce sodium by 5% in BBQ Sauce?) - how is that relevant when talking about a global org of many, many products?</t>
  </si>
  <si>
    <t>Very specific target - one product in one georgraphic zone?</t>
  </si>
  <si>
    <t>Incredibly vague, what does "On Track" mean? Need specific data</t>
  </si>
  <si>
    <t>Vague target and vague description of progress, or incredibly specific target</t>
  </si>
  <si>
    <t>Good actions, though relatively specific</t>
  </si>
  <si>
    <t xml:space="preserve">In late 2021, Kraft Heinz, along with approximately 30 companies from across the agricultural value chain, became a founding member of SAI Platform’s new Regenerative Agriculture Programme. The purpose of the program is to build industry alignment, reduce duplication and amplify impact through the creation of a universal framework with locally implementable indicators, to ensure accessibility and applicability of regenerative agriculture principles, practices and outcomes on farm. The program will work to scientifically validate regenerative principles, engage with farmers and develop a mechanism for corporations to verify and communicate regenerative targets to external stakeholders. </t>
  </si>
  <si>
    <t xml:space="preserve">Third party assessment: 675/950 (B) - UpGuard </t>
  </si>
  <si>
    <t>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t>
  </si>
  <si>
    <t>Commitments:
• "Achieve Net Zero carbon emissions by 2050, halving same by 2030"
Progress:
• "Early Stage"</t>
  </si>
  <si>
    <t>Commitments:
• "Reduce energy use intensity by 15% across our manufacturing facilities by 2025 (per metric ton of product made)"
• "Procure majority of electricity from renewable sources by 2025"
Progress (In Order):
• "On Track: 5.1%"
• "On Track: 7%"
Other:
• No mention why they chose 15% or how it was chosen
• What does "Majority" mean?</t>
  </si>
  <si>
    <t>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t>
  </si>
  <si>
    <t>Commitments:
• "Reduce water use intensity by 20% in high-risk watershed areas by 2025 (per metric ton of product made"
• "Reduce water use intensity by 15% across our manufacturing facilities by 2025(per metric ton of product made)
Progress:
• "On Track: 12.2%"
• "On Track: 4.4%"</t>
  </si>
  <si>
    <t>Commitments:
• "In the United States, our certified organic products adhere to the U.S. Department of Agriculture’s National Organic Program standards and regulations. Our organic certified products include certain Capri-Sun juices, Heinz tomato ketchup products and Classico sauces."
• In the United States, Kraft Heinz abides by a comprehensive set of marketing to children standards: Children’s Food &amp; Beverage Advertising Initiative (CFBAI), Children’s Online Privacy Protection Act (COPPA) and Children’s Advertising Review Unit (CARU). 
Progress:
• Marketing some sustainable products, but limited number of products compared to total portfolio
• Developing many new organic products</t>
  </si>
  <si>
    <t>Commitments:
• "Reduce waste to landfill intensity by 20% across our manufacturing facilities by 2025(per metric ton of product made)"
Progress:
• "On Track: 14.7%"</t>
  </si>
  <si>
    <t>Commitments:
• Compliance with our own internal food safety and product quality management system helps ensure our owned factories are also compliant with Global Food Safety Initiative (GFSI) recognized certification (e.g. FSSC 22000). Many of our factories undergo third party audits and achieve third party certification to demonstrate this. Kraft Heinz also serves on the GFSI Steering Committee (alongside major producers and retailers), working through challenges to enable the GFSI objectives, including governance &amp; technical working groups.
• "Compliance* with Kraft Heinz’s Global Nutrition Targets (GNTs) fell from 74.7 percent in 2020 to 67.7 percent in 2021. This decrease resulted from two main contributory factors: Inclusion of expanded regional data, Updated nutritional information"
Progress:
• They are tracking compliance with nutrition targets</t>
  </si>
  <si>
    <t>Commitments:
• "Aim to make 100% recyclable, reusable, or compostable packaging by 2025"
Progress:
• "On Track: 84%"</t>
  </si>
  <si>
    <t>Commitments:
• "Create a fully circular Heinz Tomato Ketchup Bottle in Europe by 2022"
Progress:
• "Complete"</t>
  </si>
  <si>
    <t>Commitments:
• Aim of reducing deforestation by removing unsustainable palm oil production
Progress:
• Palm oil is now 100% sustainable sources</t>
  </si>
  <si>
    <t>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2021 saw continued progress in our Worldwide Safety Performance, resulting in a 0.62 TRIR, improving approximately 16 percent as compared to 2020</t>
  </si>
  <si>
    <t xml:space="preserve">Commitments: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Progress:
• Our SGPs were developed using industry best practices and internationally recognized standards, including the United Nations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The training is available in 6 languages. </t>
  </si>
  <si>
    <t>Commitments:
•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Progress:
• "On Track"
• "On Track: 64%"
• "Complete"
• "On Track"
• "Complete"
• "Complete"</t>
  </si>
  <si>
    <t>Commitments:
• "Designing for Recyclability"
Progress:
• Some efforts aimed at circularity and waste reduction</t>
  </si>
  <si>
    <t>Commitments:
• "Increase our plant-based offerings"
• "Continue to work with animal welfare experts and suppliers on best practices to eliminate painful procedures and promote sustainable practices."
• "Improve broiler chicken welfare in the U.S. by 2024 and European chicken commitment by 2026."
Progress:
• "On Track"
• "On Track"
• "On Track"</t>
  </si>
  <si>
    <t>Commitments:
• Forbes best places to work 2022
• 3.7/5 rating on Glassdoor on compensation, "strong 401K match"
• LiveWell health and wellness program raises awareness on wellness issues
• "Ownerversity" provides employee training
Progress:
• Decent benefits, mixed engagement on sustainability - feels more like a compliance exercise that the firm has to do</t>
  </si>
  <si>
    <t>Target Company (Fill Out):</t>
  </si>
  <si>
    <t>• Salary and benefits
• Engagement on sustainability
• Close pay equity gap
• Increase wages
• Promote flexibility</t>
  </si>
  <si>
    <t>• Improved retention
• Higher productivity  
• Lower recruitment costs 
• Fewer work stoppages/strikes/lawsuits</t>
  </si>
  <si>
    <t>• Funding projects/partnerships that protect natural resources/local communities
• Sustainability certification or code compliance of suppliers
• Preferred supplier status, long-term contracts, and incentives for sustainable sourcing</t>
  </si>
  <si>
    <t>• Increased market share and premium
• Improved supplier and customer loyalty
• Reputational brand benefits
• Reduced regulatory, operational, and market risk
• Increased customer loyalty</t>
  </si>
  <si>
    <t>• Reduce emissions across all three scopes, focusing on direct emissions first, but also focusing on where the biggest emissions are</t>
  </si>
  <si>
    <t>• Operational efficiencies in terms of costs
• Reduced exposure to regulatory fines and fees
• Reduced reputational and market risk  
• Lower cost of capital
• Improved employee recruitment and retention</t>
  </si>
  <si>
    <t>• Reduce harmful chemical use
• Ensure proper employee training and protective equipment
• Substitute bio-based products</t>
  </si>
  <si>
    <t>• Reduced chemical costs
• Reduced regulatory risk
• Reduced negative health incidents
• Potential reduction of lawsuits</t>
  </si>
  <si>
    <t>• Reduce packaging weight
• Substitute bio-based packaging
• Source paper packaging from certified forests
• Reduce packaging
• Ensure circularity of packaging</t>
  </si>
  <si>
    <t>• Reduced regulatory risk
• Reduced material and input costs
• Improved market share, loyalty, premium</t>
  </si>
  <si>
    <t>• Reduce herbicide and pesticide use
• Improve nutrient management
• Rotate crops
• Continuous cover crops
• Require regenerative certification</t>
  </si>
  <si>
    <t>• Increased productivity
• Lower input costs
• Reduced risk associated with extreme weather
• Reduced crop insurance costs
• Resilient supply chain
• Less regulatory and market risk
• Increased sales, market share
• Increased customer loyalty</t>
  </si>
  <si>
    <t>• Ensure ongoing access to water (no stranded asset)
• Reduced water use and wastewater disposal costs 
• Reduced regulatory and license to operate risk</t>
  </si>
  <si>
    <t>• Partnerships to protect important conservation areas and species
• Commit to no deforestation
• Regenerate/reforest degenerated land
• Inventory/Protect / restore endangered and threatened  species
• Provide and track ecosystem service benefits</t>
  </si>
  <si>
    <t>• Brand and reputational benefits
• Reduced regulatory and reputational risk</t>
  </si>
  <si>
    <t>• Implement good animal welfare practices and certification
• Humane slaughter conditions
• Healthy diet
• Waste well managed
• By-products well used
• Antibiotic use minimized</t>
  </si>
  <si>
    <t>• Higher premiums and market share (through claims/certifications and quality)
• Increased productivity (healthier, fatter anmals)
• Revenues from by-products
• Reduced regulatory risk</t>
  </si>
  <si>
    <t>• Reuse or recycle waste and by-products in production process or post-consumption</t>
  </si>
  <si>
    <t>• Reduce waste disposal costs
• Reduce cost of buying virgin materials 
• Revenue from sale of by-products/waste/upcycled products
• Reduced regulatory and operational risk</t>
  </si>
  <si>
    <t>• Communicate sustainable commitments/certification on pack
• Ensure transparent and credible comms
• Communicate sustainabily impacts B2B
• Do not target children with unhealthy choices</t>
  </si>
  <si>
    <t>• Increased customer purchasing and loyalty 
• Market premium 
• Improved corporate reputation and valuation
• Free media coverage
• Reduced regulatory and market risk</t>
  </si>
  <si>
    <t>• Adopt products, services, and processes that use less energy
• Convert energy purchase (or generation) to renewables where possible</t>
  </si>
  <si>
    <t>• Lower energy costs
• Reduced exposure to energy cost volatility or grid break-downs
• Reduced regulatory fines and risks</t>
  </si>
  <si>
    <t>• Reduce use of toxic materials 
• Install tech that reduces emissions
• Close the loop, reusing emitted by-products</t>
  </si>
  <si>
    <t>• Assess and reduce climate related-risk across the value chain
• Improve corporate and value chain partner resiliency to climate change</t>
  </si>
  <si>
    <t>• Reduced materials cost
• Reduce regulatory fines/fees
• Sell/reuse emissions (reducing cost)</t>
  </si>
  <si>
    <t>• Reduced operational, physical risk (reduced costs) 
• Reduced likelihood of stranded assets
• Improved ability to avoid supply chain / manufacturing / transport disruptions</t>
  </si>
  <si>
    <t>• Improved license to operate 
• Less likelihood of community opposition (and negatve publicity, project slowdown, regulatory review)
• Motivated and engaged workers</t>
  </si>
  <si>
    <t>• Be transparent about use of customer data with easy opt-outs
• Avoid exposing the customer to problematic access to their data</t>
  </si>
  <si>
    <t>• Customer loyalty 
• Reduced lawsuits
• Reduced regulatory risk</t>
  </si>
  <si>
    <t>• Invest in robust data protection technology, procedures, and team members</t>
  </si>
  <si>
    <t>• Customer loyalty
• Reduced lawsuits
• Reduced regulatory risk
• Reduced business disruption</t>
  </si>
  <si>
    <t>• Increased sales and loyalty
• Government incentives
• Positive corporate reputation benefits</t>
  </si>
  <si>
    <t>• Robust quality and safety review and enforcement
• Investment in people, training, technology to help</t>
  </si>
  <si>
    <t>• Reduced recalls, lawsuits, regulatory fines, customer loss</t>
  </si>
  <si>
    <t>• Robust safety review and enforcement
• Investment in employee physical and mental wellness
• Good benefit programs
• Workplace flexibility</t>
  </si>
  <si>
    <t>• Increased productivity
• Increased retention 
• Reduced absenteeism
• Reduced workplace insurance costs
• Ability to hire the best</t>
  </si>
  <si>
    <t>• Transparent benchmarking, target-setting and reporting to ensure diversity and equity across all levels
• Clear definition of inclusivity and associated programs, targets, and assessments</t>
  </si>
  <si>
    <t>• Increased ability to recruit and retain high-potential employees
• Increased productivity
• Improved reputation
• Reduced regulatory risk</t>
  </si>
  <si>
    <t>• Undertake ESG materiality analysis and stakeholder mapping
• Build material ESG risks and opportunities into the business strategy
• ESG KPIs at same level of importance as financial KPIs
• Track the returns associated with sustainable investments</t>
  </si>
  <si>
    <t>• Better financial performance leading to better valuation, lower cost of capital</t>
  </si>
  <si>
    <t>• Ethical considerations built into corporate culture and values, training, corporate goals, hiring, etc.</t>
  </si>
  <si>
    <t>• Improved employee productivity and retention, reduced regulatory, reputational or market risk</t>
  </si>
  <si>
    <t>• Pay fair share of taxes
• Avoid monopolistic or monopsonistic behavior</t>
  </si>
  <si>
    <t>• Positive reputational benefits
• Improved employee recruitment and retention</t>
  </si>
  <si>
    <t>• Support regulator efforts to stop greenwashing and ensure consistent ESG reporting
• Support elimination of subsidies for unsustainable behavior and support subsidies/tax incentives for sustainable behavior</t>
  </si>
  <si>
    <t>• Positive reputational, regulatory benefits
• Financial benefits in terms of level playing field and incentives for sustainable behavior</t>
  </si>
  <si>
    <t>• Reduced lawsuits, regulatory fines, customer loss</t>
  </si>
  <si>
    <t>• Incorporate material systemic risk scenario planning into ERM</t>
  </si>
  <si>
    <t>• Risk reduction/avoided costs</t>
  </si>
  <si>
    <t>• Improved nutritional value of food products
• Reduce over-consumption of alcohol, tobacco, salt/sugar</t>
  </si>
  <si>
    <t>• Increased sales/loyalty from changing consumer demand
• Reduced regulatory and reputational risk</t>
  </si>
  <si>
    <t>• Reuse and circularity
• Conversion to biological materials.
• Waste reduction</t>
  </si>
  <si>
    <t>• Operational efficiencies in reduced waste costs
• Reduced regulatory risks
• Innovation (to reduce waste generation, will need to innovate on process and products)</t>
  </si>
  <si>
    <t>Bucket</t>
  </si>
  <si>
    <t>Unilever</t>
  </si>
  <si>
    <t>Ikea</t>
  </si>
  <si>
    <t>Patagonia</t>
  </si>
  <si>
    <t xml:space="preserve">DD Assessment: </t>
  </si>
  <si>
    <t>NYU GP Sustainability Value Framework Tool</t>
  </si>
  <si>
    <t xml:space="preserve">Ranked Table: </t>
  </si>
  <si>
    <t>Auto-sorted table of material issues, provides sense check of how target company is performing on "Sector" relevant material issues</t>
  </si>
  <si>
    <t>Guidance on how to score target company across six relevant criteria</t>
  </si>
  <si>
    <t>SASB DB:</t>
  </si>
  <si>
    <t>Database of SASB material issues, used for auto-lookups</t>
  </si>
  <si>
    <t xml:space="preserve">Instructions: </t>
  </si>
  <si>
    <t>• Does the target exemplify innovative thinking around mitigating/answering material issues and the underlying strategies? 
• New product, new geography, new practice?</t>
  </si>
  <si>
    <t>&lt;----- Dropdown List of Sectors</t>
  </si>
  <si>
    <t>Ranking Table (Automatically Sorted from Best Performing to Worst Performing)</t>
  </si>
  <si>
    <t>Sector, Industry List (SASB)</t>
  </si>
  <si>
    <t>Consumer Goods</t>
  </si>
  <si>
    <t>Extractives Minerals Processing</t>
  </si>
  <si>
    <t>Food Beverage</t>
  </si>
  <si>
    <t>Health Care</t>
  </si>
  <si>
    <t>Renewable Resources Alternative Energy</t>
  </si>
  <si>
    <t>Resource Transformation</t>
  </si>
  <si>
    <t>Technology Communications</t>
  </si>
  <si>
    <t xml:space="preserve">Issue Prioritization: </t>
  </si>
  <si>
    <t>Description of Material Issue (SASB)</t>
  </si>
  <si>
    <t>Equinor</t>
  </si>
  <si>
    <t>Mars</t>
  </si>
  <si>
    <t>Amalgamated Bank</t>
  </si>
  <si>
    <t>Enel</t>
  </si>
  <si>
    <t>DSM (Chemicals)</t>
  </si>
  <si>
    <t>Salesforce</t>
  </si>
  <si>
    <t>Microsoft</t>
  </si>
  <si>
    <t>Jet Blue</t>
  </si>
  <si>
    <t>Alcoa</t>
  </si>
  <si>
    <t>Nespresso</t>
  </si>
  <si>
    <t>Swiss Re</t>
  </si>
  <si>
    <t>Skanska</t>
  </si>
  <si>
    <t>Next Era</t>
  </si>
  <si>
    <t>Epiroc</t>
  </si>
  <si>
    <t>Paypal</t>
  </si>
  <si>
    <t>Apple</t>
  </si>
  <si>
    <t>Renault</t>
  </si>
  <si>
    <t>Applegate</t>
  </si>
  <si>
    <t>JLL</t>
  </si>
  <si>
    <t>First Solar</t>
  </si>
  <si>
    <t>InterContinental Group</t>
  </si>
  <si>
    <t>JB Hunt</t>
  </si>
  <si>
    <t>Example 1</t>
  </si>
  <si>
    <t>Example 2</t>
  </si>
  <si>
    <t>Example 3</t>
  </si>
  <si>
    <t>Providence</t>
  </si>
  <si>
    <t>Cleveland Clinic</t>
  </si>
  <si>
    <t>GlaxcoSmithKline</t>
  </si>
  <si>
    <t>Company's defined future sustainability commitments; companies that score well have very specific targets with associated timelines</t>
  </si>
  <si>
    <t>Guidance</t>
  </si>
  <si>
    <t>Annual sustainability report, investor documents, conversations with mgmt.</t>
  </si>
  <si>
    <t>Target company's approach to the material issue, looking at downside risk</t>
  </si>
  <si>
    <t>• How is the firm performing on material issues from a risk perspective? 
• Are there any trends/incoming regulation that will hurt the target's business case? 
• Proactive vs reactive?
• What happens if the target company does not mitigate the risk? What is the impact? Financial impact?</t>
  </si>
  <si>
    <t>Credible reporting standards include SASB, ILPA, etc.</t>
  </si>
  <si>
    <t xml:space="preserve">Prioritization Guidance: </t>
  </si>
  <si>
    <t>Prioritization of material issues to define top 3-5 to focus on; scoring component across several criteria</t>
  </si>
  <si>
    <t>Examples (Food_Beverage)</t>
  </si>
  <si>
    <t>Look at company's approach to new product development or geographic expansion</t>
  </si>
  <si>
    <t>Investor reports, mgmt. converations</t>
  </si>
  <si>
    <t>Annual sustainability report</t>
  </si>
  <si>
    <t>Conversations with mgmt.</t>
  </si>
  <si>
    <t>• Track and reduce water use
• Ensure drinking water quality waste water treatment.  
• Reduce non-point source water pollution (e.g. stormwater runoff)</t>
  </si>
  <si>
    <t>Step 1: Select "Sector" in Cell E7, then Material Issues, Strategies, and Value Drivers will Auto-Populate</t>
  </si>
  <si>
    <t>Target company's current progress and efforts on the material issues</t>
  </si>
  <si>
    <t>• How is the firm currently performing on the material ESG issues for its sector? 
• Has the firm reported progress over time, and how much? 
• How does this compare to competitors? 
• Leader vs laggard?</t>
  </si>
  <si>
    <t>Target company's approach to the material issues, looking at upside opportunity</t>
  </si>
  <si>
    <t>Yellow Header = User Fills Out</t>
  </si>
  <si>
    <t>Reduction in the likelihood of supply disruption and related costs</t>
  </si>
  <si>
    <t>Calculate the operational impacts of a supply disruption (using historical cost data related to past or similar events) or estimating the potential amount of supply likely to be impacted and assessing outcomes (loss in sales or higher substitute procurement costs). Estimate the likelihood of a supply disruption occurring and multiply the by the costs and/or lost sales and margins to calculate the benefit of avoided costs.</t>
  </si>
  <si>
    <t>Stage 1 &gt;</t>
  </si>
  <si>
    <t>Stage 2 &gt;</t>
  </si>
  <si>
    <t>Value Assessment Model - Stage 1</t>
  </si>
  <si>
    <t>Siemens</t>
  </si>
  <si>
    <t>Operational Efficiency</t>
  </si>
  <si>
    <t>Sources</t>
  </si>
  <si>
    <t>DD Assessment Outputs - Used for Ranking</t>
  </si>
  <si>
    <t>Mgmt / Org / Board Capabilities</t>
  </si>
  <si>
    <t>Management's / Organization's / Board's strengths in enacting a sustainability agenda and processes</t>
  </si>
  <si>
    <t>Scoring Model Criteria (Scroll to Right for Weighting)</t>
  </si>
  <si>
    <t>GHG EmissionsMitigating Climate Change Impacts</t>
  </si>
  <si>
    <t>Energy ManagementImproving Energy Efficiency &amp; Use of Renewables</t>
  </si>
  <si>
    <t>Customer WelfareProtecting Customer Health and Welfare</t>
  </si>
  <si>
    <t>Water &amp; Wastewater ManagementImproving Water Security</t>
  </si>
  <si>
    <t>Selling Practices &amp; Product LabelingInvesting in Sustainable and Authentic Brand Marketing and Communications</t>
  </si>
  <si>
    <t>Waste &amp; Hazardous Materials Management (1/2)Reducing the Use of Harmful Chemicals</t>
  </si>
  <si>
    <t>Waste &amp; Hazardous Materials Management (2/2)Committing to Zero Waste to Landfill</t>
  </si>
  <si>
    <t>Product Quality &amp; SafetyEnsuring Safe Products and Services</t>
  </si>
  <si>
    <t>Product Design &amp; Lifecycle Management (1/2)Adopting Sustainable Packaging Solutions</t>
  </si>
  <si>
    <t>Product Design &amp; Lifecycle Management (2/2)Implementing Circular Solutions</t>
  </si>
  <si>
    <t>Data SecurityEnsuring Data Protection</t>
  </si>
  <si>
    <t>Ecological ImpactsEnsuring Protection of Biodiversity and Ecosystem Conservation</t>
  </si>
  <si>
    <t>Ecological Impacts (Agriculture)Improving Soil Health</t>
  </si>
  <si>
    <t>Employee Health &amp; SafetyProtecting Employee Health and Safety</t>
  </si>
  <si>
    <t>Supply Chain ManagementImplementing Sustainable Sourcing</t>
  </si>
  <si>
    <t>Materials Sourcing &amp; Efficiency (1/2)Implementing Sustainable Sourcing</t>
  </si>
  <si>
    <t>Materials Sourcing &amp; Efficiency (2/2)Implementing Circular Solutions</t>
  </si>
  <si>
    <t>Materials Sourcing &amp; Efficiency (Agriculture)Raising and Treating Animals with Respect and Care</t>
  </si>
  <si>
    <t>Labor PracticesInvesting in Worker Wellbeing</t>
  </si>
  <si>
    <t/>
  </si>
  <si>
    <t>High Scoring Example - Clif Bar</t>
  </si>
  <si>
    <t>Low Scoring Example - Kraft Heinz</t>
  </si>
  <si>
    <t>• Proposed action plan / commitments unlikely to mitigate material issue risks or only addresses one part of a wider issue
• Lack of visibility into the issue
• Unprepared for future regulation</t>
  </si>
  <si>
    <t>• Proposed action plan / commitments mitigate most of the associated risks
• Prepared for regulatory environment with systems in place that provide visibility into the issue</t>
  </si>
  <si>
    <t>• Company lacks innovative thinking on how to approach issue
• Company ignores potential growth avenues in favor of business as usual</t>
  </si>
  <si>
    <t>• Company exhibits some creative approaches to material issue and demonstrates willingness to try new strategies / products / geographies / etc., but leaves some upside potential on the table</t>
  </si>
  <si>
    <t>• Best-in-class company that builds effective, long-term upside strategies to mitigate material issue
• Clearly demonstrates innovative thinking</t>
  </si>
  <si>
    <t>• Weak or unconcerned management lacking ability to address material issue
• Lack of board sustainability expertise, little appetite to address material issue</t>
  </si>
  <si>
    <t>• Skilled sustainability professionals embedded throughout the organization, from board level all the way through the organization
• Able and willing to address relevant material issue</t>
  </si>
  <si>
    <t>Remove</t>
  </si>
  <si>
    <t>Index column for Issue Prioritization</t>
  </si>
  <si>
    <t>Helper Column</t>
  </si>
  <si>
    <t>Don't modify these columns</t>
  </si>
  <si>
    <t>Keep</t>
  </si>
  <si>
    <t>The following descriptions, questions, and scoring guidance (broken into Low, Medium, and High examples) inform the user on how to score the target company's current performance on material ESG issues in order to assess risks and opportunties. Each row represents 1 of 6 assessment buckets.</t>
  </si>
  <si>
    <r>
      <rPr>
        <b/>
        <u/>
        <sz val="11"/>
        <rFont val="Calibri"/>
        <family val="2"/>
        <scheme val="minor"/>
      </rPr>
      <t>Scoring Guidance Examples:</t>
    </r>
    <r>
      <rPr>
        <b/>
        <sz val="11"/>
        <rFont val="Calibri"/>
        <family val="2"/>
        <scheme val="minor"/>
      </rPr>
      <t xml:space="preserve"> look below for explanations on what warrants Low vs. Medium vs. High scores. These correspond numerically as follows: Low = 1, Medium = 3, and High = 5. If the user wishes to add additional granularity, feel free to use scores of 2 and 4 to represent Low-Medium and Medium-High, respectively.</t>
    </r>
  </si>
  <si>
    <t>Upside</t>
  </si>
  <si>
    <t>Downside</t>
  </si>
  <si>
    <t>• Vague description of progress 
• (e.g., Kraft Heinz notes progress on GHG emissions as "Early Stage" and provides no additional commentary)
• Significant underperformance against time-bound target</t>
  </si>
  <si>
    <t>• Clear description of progress
• (e.g., Clif Bar reduced mtCO2e by 20K in a few years amid goal of 125K reduction by 2030)
• Moderate performance</t>
  </si>
  <si>
    <t>• Clear description of progress
• (e.g., Clif Bar reduces mtCO2e significantly ahead of schedule)
• Exemplary performance against target, hitting or exceeding</t>
  </si>
  <si>
    <t>• Has the firm defined clear ESG targets? 
• Are ESG measurement systems in place and is there a clear plan for managing material issues?
• Are they reporting useful KPIs that provide a credible view of sustainability performance?
• Are targets focused on the most material aspects?</t>
  </si>
  <si>
    <t>• Vague target &amp; commitments descriptions, lacking measurable metrics and checkpoints, long time period associated with target
• Not focused on material issues</t>
  </si>
  <si>
    <t>• Clear targets and commitments, mostly output-based KPIs, includes checkpoints, unambitious timeline
• Focusing on too many issue or immaterial issues</t>
  </si>
  <si>
    <t>• Highly specific targets with measurable checkpoints and associated metrics (outcome and impact based KPIs) during a set period of time
• Ambitious timeline
• Focused on material issues</t>
  </si>
  <si>
    <t>• Proposed action plan / commitments mitigate all associated risks
• Clearly prepared for future risk / regulation
• Sustainability risks well-integrated into enterprise risk management system and governance</t>
  </si>
  <si>
    <t>• Is the target using any industry reporting standards? 
• Is ESG reporting audited by a third party?
• Is target reporting on the most material issues and across the value chain?</t>
  </si>
  <si>
    <t>• Clear reporting standard, clear explanation of how approach was generated, sensible time allocation for responding to associated issue
• Audited by third party
• Focused on most material issues and provide a comprehensive view</t>
  </si>
  <si>
    <t>• Does management have the capability or resources needed to address the material issue and associated strategy?
• Does the board have ESG-focused professionals or members with sustainability experiences/skillsets?
• Is there a board committee with responsibility for ESG strategy and auditing?</t>
  </si>
  <si>
    <t>• Management / Board demonstrate understanding and commitment to tackling the material issue but have limited governance and institutional capacity</t>
  </si>
  <si>
    <t>• Lack a reporting standard, or goal not particularly explained
• Not audited
• Not reporting on material issues</t>
  </si>
  <si>
    <t>• Use a clear reporting standard with explanation of why company is pursuing a particular issue or measuring specific KPIs
• Can be scored lower if company sets the clear target far in the future
• Reporting on some material issues but not comprehensive</t>
  </si>
  <si>
    <t>• Increased market share and premium
• Improved supplier and customer loyalty
• Reputational brand benefits
• Reduced regulatory, operational, and market risk</t>
  </si>
  <si>
    <t>• Reduce packaging weight
• Substitute bio-based packaging
• Source paper packaging from certified forests
• Reduce packaging
• Ensure circularity of packaging
• 100% recycled material</t>
  </si>
  <si>
    <t>• Improved retention
• Higher productivity  
• Lower recruitment costs 
• Fewer work stoppages/strikes/lawsuits
• Reduced insurance costs</t>
  </si>
  <si>
    <t>• Reduce emissions across all three scopes, focusing on direct emissions first, but also focusing on where the biggest emissions are
• Purchasing offsets
• Investing in climate resiliency</t>
  </si>
  <si>
    <t>Example Practice</t>
  </si>
  <si>
    <t>KPI DB by Practice</t>
  </si>
  <si>
    <t>ROSI Mediating Factor 1</t>
  </si>
  <si>
    <t>ROSI Mediating Factor 2</t>
  </si>
  <si>
    <t>ROSI Mediating Factor 3</t>
  </si>
  <si>
    <t>• Competitive salary and benefits
• Engagement on sustainability
• Close pay equity gap
• Ensuring a living wage
• Promote workplace flexibility
• Create clear and equitable promotion pathways</t>
  </si>
  <si>
    <t>• Implement good animal welfare practices and certification
• Humane slaughter conditions
• Healthy diet
• Animal waste well managed
• By-products well used
• Antibiotic use minimized</t>
  </si>
  <si>
    <t>• Understand and mitgate community concerns regarding company operations
• Support community needs
• Protect against negative externalities
• Train and hire community members</t>
  </si>
  <si>
    <t>• Develop appropriate offerings at appropriate price points for underserved communities</t>
  </si>
  <si>
    <t>• Robust quality and safety processes, training and enforcement
• Investment in people, training, technology to help</t>
  </si>
  <si>
    <t xml:space="preserve">• Steward local water sources through watershed management
• Track and reduce water use
• Ensure drinking water quality waste water treatment.  
• Reduce non-point source water pollution (e.g. stormwater runoff) </t>
  </si>
  <si>
    <t xml:space="preserve">• Reuse, upcycle or recycle waste and by-products in production process    
• Reuse, upcycle or recycle post-consumption waste  </t>
  </si>
  <si>
    <t>Value Assessment Model - Example Scoring of Clif Bar and Kraft Heinz</t>
  </si>
  <si>
    <t>Output Sheet:</t>
  </si>
  <si>
    <t>Company Examples:</t>
  </si>
  <si>
    <t xml:space="preserve">Benchmarking: </t>
  </si>
  <si>
    <t>Low = 1 (Behind)</t>
  </si>
  <si>
    <t>Medium = 3 (Developing)</t>
  </si>
  <si>
    <t>High = 5 (Leading)</t>
  </si>
  <si>
    <t>• Track and reduce water use</t>
  </si>
  <si>
    <t>Reduced water costs, reduced wastewater disposal cost</t>
  </si>
  <si>
    <t>Reduced risk of production stoppages due to lack of water access or competition for water</t>
  </si>
  <si>
    <t>Calculate differential of water input costs before and after reduction in water usage (minus CapEx for equipment and/or associated costs for alternative reduced water processes) to achieve avoided cost savings</t>
  </si>
  <si>
    <t>Calculate estimated reduction in # of supply chain disruptions likely to occur due to water shortage after the installation of water efficient technologies. Multiplied the reduction in incidents by the estimate cost per disruption (or loss of sales per disruption or increase in costs) to calculate the benefits *Price of water estimated to increase as overconsumption and deterioration of water resources</t>
  </si>
  <si>
    <t>• Reduce Packaging</t>
  </si>
  <si>
    <t>• Type of bio-based material, % replacing conventional packaging by target date</t>
  </si>
  <si>
    <t>• Benchmark current water use throughout supply chain, identify 2030 and annual target for reduction</t>
  </si>
  <si>
    <t>Companies that follow these practices for materials used in primary/ secondary/tertiary packaging are likely to see changes in packaging costs</t>
  </si>
  <si>
    <t>Compare quantity of packaging material consumed per unit of end product and multiply quantity by average price of packaging material before and after material replacement. Consider incidental impacts such as higher volume discounts by suppliers due to larger order size , fixed price and or longer term contracts , local sourcing instead of import of material etc.</t>
  </si>
  <si>
    <t>• Identify, monitor and reduce use of harmful chemicals across value chain</t>
  </si>
  <si>
    <t>Reduced operating costs for using less chemical inputs</t>
  </si>
  <si>
    <t>Calculate differential of chemical input and waste management costs before and after process changes (minus CapEx for equipment and/or associated costs for BAU) to achieve cost savings</t>
  </si>
  <si>
    <t>Avoid revenue loss due to reputational risks</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</si>
  <si>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</si>
  <si>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Measure current chemical levels, identify substitute, identify 2030 and annual target for reduction</t>
  </si>
  <si>
    <t>• Measure current scope 1,2, 3 emissions level, identify 2030 and annual target reduction</t>
  </si>
  <si>
    <t>Cost savings linked to avoided GHG emissions due to new transport method</t>
  </si>
  <si>
    <t>Estimate GHG emissions of current transportation methods. Calculate reduction in GHG emissions following the change in transportation method (negotiating contracts, infrastructure investments, etc.). Assign value to the volume of reduced GHG emissions by using the market price for carbon offsets. Calculate the cost savings of switching to the new method. Do not double count transportation method change costs if calculating also economic cost savings.</t>
  </si>
  <si>
    <t>Final output sheet containing all info generated from the process, user can develop KPIs and in depth strategies for the final prioritized issues</t>
  </si>
  <si>
    <t>Step</t>
  </si>
  <si>
    <t>Outcome</t>
  </si>
  <si>
    <t>Select 1 of 11 SASB sectors</t>
  </si>
  <si>
    <t>Benefit</t>
  </si>
  <si>
    <t>• User educated on the relevant material issues for the sector
• User learns about recommended strategies for improving on/mitigating each material issue, as well as underlying practices that the target company can employ to achieve the associated sustainability value drivers</t>
  </si>
  <si>
    <t>• Relevant research to be used for scoring in the following step</t>
  </si>
  <si>
    <t>• Model auto-populates the relevant material issues for the sector (provided by SASB, 26 material issues in total) as well as related strategies, practices, and value drivers</t>
  </si>
  <si>
    <t>• Understanding of current performance and commitments for each material issue</t>
  </si>
  <si>
    <r>
      <rPr>
        <b/>
        <u/>
        <sz val="14"/>
        <rFont val="Calibri"/>
        <family val="2"/>
        <scheme val="minor"/>
      </rPr>
      <t>Option to Remove Issues</t>
    </r>
    <r>
      <rPr>
        <b/>
        <sz val="14"/>
        <rFont val="Calibri"/>
        <family val="2"/>
        <scheme val="minor"/>
      </rPr>
      <t xml:space="preserve">
(Can Ignore Column if Keeping All Issues)</t>
    </r>
  </si>
  <si>
    <t>Material Issue</t>
  </si>
  <si>
    <t>• Scores of 1 to 5 across the criteria: Current Progress, Clear Targets, Innovation &amp; Growth, Risk Mitigation, Credible Reporting Standards, Mgmt./Board/Org. Capabilities
• Aggregate score automatically calculated based on particular weighting for issue/sector</t>
  </si>
  <si>
    <t>• Comprehensive view of target company's performance across relevant criteria to understand areas of low/high performance
• Ability to compare material issues/strategies against each other across specific criteria and aggregate score
• Option to remove some issues/strategies to help streamline "Ranked Table"</t>
  </si>
  <si>
    <t>• "Ranked Table" visualization allows the user to identify any significant red flags or areas of opportunity across the relevant material issues/strategies
• Option to remove some issues/strategies to help streamline second stage</t>
  </si>
  <si>
    <t>Data visualized: review the "Ranked Table" visualization</t>
  </si>
  <si>
    <t>For each material issue/strategy, research stated commitments and current progress/actions; research entered by user</t>
  </si>
  <si>
    <t>For each material issue/strategy, input a score of 1 to 5 across six criteria buckets; data entered by user</t>
  </si>
  <si>
    <t>User reviews model-provided guidance</t>
  </si>
  <si>
    <t>• Read CSB's provided scoring guidance with examples</t>
  </si>
  <si>
    <t>• Better scoring by user</t>
  </si>
  <si>
    <t>For subset of material issues/strategies, user researches and scores on "Issue Prioritization" criteria</t>
  </si>
  <si>
    <t>• Ability to look at tradeoffs between material issues/strategies in order to prioritize the most important to focus on</t>
  </si>
  <si>
    <t xml:space="preserve">Heatmap: </t>
  </si>
  <si>
    <t>Data visualized: review the new heatmap of new criteria</t>
  </si>
  <si>
    <t>Data visualized: review scatterplots to help gauge most important issues to focus on</t>
  </si>
  <si>
    <t>Input selected strategies and review auto-populated KPIs and guidance</t>
  </si>
  <si>
    <t>Review outputs from the entire process (both Stage 1+2); option to develop strategies here</t>
  </si>
  <si>
    <t>• Conditionally-formatted table that provides individual and aggregate scores for each material issue/strategy, sorted by aggregate score, from best to worst</t>
  </si>
  <si>
    <t>• Ability to compare material issues/strategies against each other across specific criteria and aggregate score</t>
  </si>
  <si>
    <t>• Conditionally-formatted table of outputs from "Issue Prioritization"
• Criteria grouped by Upside, Downside, and Other</t>
  </si>
  <si>
    <t>• Enough information/context to select top 3-5 (or more) material issues/strategies
• Strategies that fall within certain quadrants of the scatterplots are likely to be the most important</t>
  </si>
  <si>
    <t>• After selecting strategies from the provided drop-downs, the tab auto-populates with relevant sustainability and ROSI KPIs for each specified strategy</t>
  </si>
  <si>
    <t>• User is provided specific examples and guidance for each material issue/strategy to inform the specific KPIs to be used throughout the lifetime of the holding</t>
  </si>
  <si>
    <t>• Model auto-populates all of the relevant data generated through Stage 1 and Stage 2 for the top 3-5+ material issues/strategies</t>
  </si>
  <si>
    <t>• User can view all information in one place
• Option to build out more specific KPIs and sub-strategies here in the context of all of the previous work/research</t>
  </si>
  <si>
    <t>Process Map</t>
  </si>
  <si>
    <t>All Issues</t>
  </si>
  <si>
    <t>Index column for Ranked Table</t>
  </si>
  <si>
    <t>Note: These columns to be hidden</t>
  </si>
  <si>
    <t xml:space="preserve">Process Map: </t>
  </si>
  <si>
    <t>Relevant Stage</t>
  </si>
  <si>
    <t>Due Diligence Phase</t>
  </si>
  <si>
    <t>100 Days Phase</t>
  </si>
  <si>
    <t>OPTIONAL: Select "Remove" for material issues you would like to exclude throughout this analysis</t>
  </si>
  <si>
    <t>• Close pay equity gap across workforce</t>
  </si>
  <si>
    <t>Improved worker satisfaction leading to improved productivity</t>
  </si>
  <si>
    <t>Compare company's productivity measure against industry standard productivity measure and estimate the difference. Calculate the monetary increase by multiplying number of employees by average annual margin per employee and then multiplying by the positive difference between the company's measure and the industry standard.</t>
  </si>
  <si>
    <t>Talent Management</t>
  </si>
  <si>
    <t>Improved worker satisfaction leading to lower hiring costs</t>
  </si>
  <si>
    <t>Scroll Down</t>
  </si>
  <si>
    <t>Improved worker satisfaction leading to lower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</si>
  <si>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</si>
  <si>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Design and conduct an employee survey on the impact of the organization's sustainability initiatives on employee retention. Track improvements in scores over time to estimate # additional employees retained due to sustainability. 
Multiply # of retained employees with vacancy costs (e.g., margin loss due to vacant employee position) per employee to estimate cost savings. An alternate measure is to track employee turnover rate before and after implementation of initiatives and calculate the # of additional employees retained due to sustainability and then follow the rest of the steps through.</t>
  </si>
  <si>
    <t>• Reuse and circularity  
• Aenerobic digestion of food waste into energy
• Conversion to compostable materials.
• Waste reduction</t>
  </si>
  <si>
    <t>• Ensure supplier compliance with code of conduct or standards</t>
  </si>
  <si>
    <t>Ensuring compliance with sourcing standards leads to a reduction of administrative costs linked to resolving customer inquiries and/or grievances with suppliers related to sustainable sourcing requirements</t>
  </si>
  <si>
    <t>Estimate the number of grievances/inquiries historically self-initiated or by NGOs, clients regarding compliance with sustainability standards. Estimate the average employee hours used to resolve requests. Estimate the impact of sustainability initiatives on the number of grievances/inquiries and hours spent to resolve capturing expected cost savings.</t>
  </si>
  <si>
    <t>Avoid revenue loss from sustainability-focused scandals (reputation risk)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</si>
  <si>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</si>
  <si>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 Incentivize farmers to adopt soil health practices</t>
  </si>
  <si>
    <t>Supporting soil health practices with farmers enhances the company's sustainability profile which can lead to increase share of wallet or incremental growth in revenues and profits with retailers/key clients &amp; customers focused on sustainability</t>
  </si>
  <si>
    <t>Sales &amp; Marketing</t>
  </si>
  <si>
    <t>Gather product revenues and margins for those products made with commodities associated with the soil health programs being supported. Estimate a % increase or shift in revenues and multiply by the applicable margin to calculate the value of increased revenue</t>
  </si>
  <si>
    <t>Supporting farmer activities by participants within the supply chain can lead to carbon sequestration which can be a more efficient means of achieving Scope 3 targets</t>
  </si>
  <si>
    <t>Convert volume of commodity purchased into acres impacted and estimate # of acres farmed using soil health practices. Calculate and apply average CO2 recapture amount per acre and multiply by assumed cost of carbon. Benefit can be calculated as an avoided cost of potential liability or compare to the ROI of alternative investments to reduce emissions</t>
  </si>
  <si>
    <t xml:space="preserve">Supporting sustainable agriculture creates a more resilient supply chain (because producer yields remain stable under different weather conditions) thus stabilizing prices </t>
  </si>
  <si>
    <t>Calculate the amount spent on commodity raw materials. Forecast future demand (purchases) and multiply by the potential price volatility (based on historical -or research based evidence- of supplier costs), probability of occurrence (based on historical percentage of occurrence) and an assumption on the soil health farmer yields drop as compared to conventional farmer to measure cost avoided by sourcing from farmers with more stable yields</t>
  </si>
  <si>
    <t>• Partner with farmers, civil society, academics, foundations, and/or government to protect important conservation areas and species</t>
  </si>
  <si>
    <t>Adding product certifications can increase higher-margin products or products sold at premium (improved mix)</t>
  </si>
  <si>
    <t>Gather historical sales data (volume, average sale price and margins) for both sustainable and conventionals products. Estimate the sales impact due to adding certifications (overall increase, or change in mix if operating at capacity) and calculate the profit margins. Compare profit results to historical levels (or forecast that excludes adding certifications) to calculate the earnings benefits</t>
  </si>
  <si>
    <t>Companies that switch product ingredients to certified commodities with biodiversity requirements (for instance sustainable versus conventional palm oil) can avoid deforestation by using sustainable certified products and lead to Scope 3 GHG emission reduction</t>
  </si>
  <si>
    <t>Use forecasted volume mix of certified versus conventional product sold or used in manufacturing, and research based measures of GHG emissions factor for each product type (ideally from a Life Cycle Analysis (LCA)). Calculate how much emissions have been or could be avoided by sourcing sustainable instead of conventional products. Apply cost of carbon to assess cost avoided related to avoided deforestation.  Subtract investment costs to arrive at net benefit.</t>
  </si>
  <si>
    <t>Companies that support producers' investment in the protection of ecosystems and species improve their sustainability profile and can increase market share with high sustainability driven customers</t>
  </si>
  <si>
    <t>Estimate company's current market share with select customers focused on sustainability or all customer segments. Forecast the growth in customer volumes and potential increase in company's share of customer purchases due to sustainability initiatives. Apply company estimate of margin earned to quantify the benefit.</t>
  </si>
  <si>
    <t>• Higher premiums and market share (through claims/certifications and quality)
• Increased productivity (healthier, fatter animals)
• Revenues from by-products
• Reduced regulatory risk</t>
  </si>
  <si>
    <t>• Implement animal Stewardship practices to promote good welfare and submit to independent verification</t>
  </si>
  <si>
    <t>Avoid revenue loss from sustainability-focused scandals or lower sustainability rankings/ratings (customer driven)</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</si>
  <si>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</si>
  <si>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Increased market share with high sustainability driven customers</t>
  </si>
  <si>
    <t>• Communicate sustainable commitments/certification on pack
• Use transparent and credible claims and messaging
• Communicate sustainability impacts B2B
• Do not target children with unhealthy choices</t>
  </si>
  <si>
    <t>• Invest in marketing and comms initiatives that drive consumer interest in sustainability, sustainably-produced goods</t>
  </si>
  <si>
    <t>Increase in sales based on consumer engagement from marketing campaigns</t>
  </si>
  <si>
    <t>Calculate incremental profit attributed to promoting sustainability by comparing sales revenue before and after launch of a campaign</t>
  </si>
  <si>
    <t>Lower customer acquisition costs</t>
  </si>
  <si>
    <t>Calculate cost differential between customer acquisition costs before and after the implementation of the promotion OR calculate estimated # of customers who purchase company products for the first time (to be ascertained via a consumer engagement campaign) multiplied by customer acquisition costs per customer to achieve avoided costs</t>
  </si>
  <si>
    <t>Media Coverage</t>
  </si>
  <si>
    <t>Increase in unpaid earned media</t>
  </si>
  <si>
    <t>Calculate cost per media exposure multiplied by # of unpaid media exposures (given promotion through product, campaigns, and customer experience) to achieve avoided cost savings</t>
  </si>
  <si>
    <t>• Source locally to shorten the time between harvest and consumption to optimize nutrient density and reduce risk of spoilage</t>
  </si>
  <si>
    <t>Reduced transportation and storage costs</t>
  </si>
  <si>
    <t>Compare costs associated with distribution/storage before and after sourcing locally</t>
  </si>
  <si>
    <t>Opportunity to attract new customers</t>
  </si>
  <si>
    <t>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t>
  </si>
  <si>
    <t>Reduced risk of sales loss associated with spoiled and/or recalled product</t>
  </si>
  <si>
    <t>Calculate avoided sales loss by multiplying historical average volume of spoiled and/or recalled product by price per product, less associated investment costs</t>
  </si>
  <si>
    <t>Stage 1 - Due Diligence Assessment</t>
  </si>
  <si>
    <t>Database linking strategies with practices and value drivers + KPI database</t>
  </si>
  <si>
    <t>User Research &amp; Scoring</t>
  </si>
  <si>
    <t>Weightings:</t>
  </si>
  <si>
    <t>Weights for DD Assessment scoring</t>
  </si>
  <si>
    <t>Process Map Description</t>
  </si>
  <si>
    <t>The below process map details each step with its associated outcomes and benefits, as well as relevant snapshots from the model. While there is guidance throughout the model, this sheet breaks out user actions in a step-by-step manner if needed. Users can read column D for descriptions of each step in the process, with columns E and F noting outcomes and benefits, respectively.</t>
  </si>
  <si>
    <t>• Increase food waste training, awareness and education (e.g. expiration labeling, utilizing whole ingredients)</t>
  </si>
  <si>
    <t>Cost savings related to managing food volumes more effectively</t>
  </si>
  <si>
    <t xml:space="preserve">Compare volume of food waste before and after training and multiply by market price per item to estimate cost savings. Subtract associated training costs </t>
  </si>
  <si>
    <t>• Assess current pay scale across workforce, identify equitable target across genders, create short-term goal</t>
  </si>
  <si>
    <t>• Assess supplier compliance with code of conduct, identify gaps, reduce gaps within specified target time</t>
  </si>
  <si>
    <t>• Assess current soil health, identify potential improvements, create short-term and 2030 target</t>
  </si>
  <si>
    <t>• Identify areas of biodiversity within footprint, then partner with local organizations to mitigate any impacts; compare current state to 2025 and 2030 target</t>
  </si>
  <si>
    <t>• % of footprint verified by independent third-party auditor, with 2030 goal of complete compliance</t>
  </si>
  <si>
    <t>• Assess current sustainability market spend, identify spend target, then create short and long term goal</t>
  </si>
  <si>
    <t>• % of materials/ingredients sourced locally, set 2030 target</t>
  </si>
  <si>
    <t>• Number of hours trained across relevant workforce
• % of workforce that has completed waste training</t>
  </si>
  <si>
    <t>• Re-capture "waste" as a resource to manufacture new materials and products</t>
  </si>
  <si>
    <t>• Measure current levels of waste from operations, set near-term and 2030 target for x% reduction in waste through circularity programs</t>
  </si>
  <si>
    <t>ROSI Mediating Factors:</t>
  </si>
  <si>
    <t>Risk Management, Stakeholder Engagement, Operational Efficiency, Talent Management, Supplier Relations, Media Coverage, Customer Loyalty, Sales &amp; Marketing, Innovation</t>
  </si>
  <si>
    <t>Framework Narrative:</t>
  </si>
  <si>
    <t>When companies embed ESG risks and opportunities into their strategy and decision-making processes, they improve the above ROSI mediating factors, which drive Revenue Growth, Greater Profitability, and Higher Corporate Valuation, delivering Quantifiable Business Value &amp; Positive Societal Impact.</t>
  </si>
  <si>
    <t>Shift current waste, transport costs to input costs for a new product</t>
  </si>
  <si>
    <t>Calculate differential of waste costs (including disposal, transport, etc.) before and after reduction; calculate profitability of new circularity process and product</t>
  </si>
  <si>
    <t>• Adopt products, services, and processes that use less energy</t>
  </si>
  <si>
    <t>• Measure current energy expenditure across the various energy sources used in operations (renewables vs coal, etc.); create near term and 2030 target for preferred mix of energy usage across renewable and fossil fuels)</t>
  </si>
  <si>
    <t>Risk Management</t>
  </si>
  <si>
    <t>Reduced exposure to energy cost volatility or grid break-downs</t>
  </si>
  <si>
    <t>Estimate current exposure to volatile energy sources and the associated volatility costs with each. Compare these costs vs. renewable sources. Complete analysis yearly to understand exposure levels and ensure organization is on track with 2030 goal</t>
  </si>
  <si>
    <t>Sustainability KPI Creation</t>
  </si>
  <si>
    <t>Sustainability KPI Example</t>
  </si>
  <si>
    <t>• Ensure 100% pay equity for under-represented minorities across similar jobs by xx date.</t>
  </si>
  <si>
    <t>• Ensure 100% supplier compliance with code of conduct across footprint by xx date</t>
  </si>
  <si>
    <t>• Reduce scope 1 &amp; 2 emissions by x% by x date, reduce scope 3 emissions by x% by x date</t>
  </si>
  <si>
    <t>• Remove harmful chemicals entirely by x date, achieve x% reduction by earlier date</t>
  </si>
  <si>
    <t>• Replace x% of conventional packaging by x date, 100% bio-based materials by y date</t>
  </si>
  <si>
    <t>• Ensure x% reduction of water use by x date</t>
  </si>
  <si>
    <t>• Achieve x% improvement in yields by x date</t>
  </si>
  <si>
    <t>• Achieve 100% compliance with animal stewardship practices by x date, validated by third party</t>
  </si>
  <si>
    <t>• Move x% of production waste to new processes by x date</t>
  </si>
  <si>
    <t>• Achieve x% increase in customer purchasing through increased sustainability spend by x date</t>
  </si>
  <si>
    <t>• Shift materials sourcing from x% mix global vs. local to y% by z date</t>
  </si>
  <si>
    <t>• Ensure x% of relevant workforce has completed waste training by x date</t>
  </si>
  <si>
    <t>• Shift energy sourcing from x%/y% mix (renewable vs fossil fuels) to z%/a% by b date</t>
  </si>
  <si>
    <t>First part of value framework tool, model auto-populates material issues, strategies, practices, and value drivers based on "Sector" selection; includes scoring methodology</t>
  </si>
  <si>
    <t>Table of outputs from "Issue Prioritization," broken into Upside vs. Downside; included Stage 1 outputs for comparison</t>
  </si>
  <si>
    <t xml:space="preserve">Relevant KPIs: </t>
  </si>
  <si>
    <t>Strategies &amp; KPIs DB:</t>
  </si>
  <si>
    <t>DD Guidance:</t>
  </si>
  <si>
    <t>Guidance on "Issue Prioritization" scoring + list of questions used to prioritize material issues</t>
  </si>
  <si>
    <t>List of best-in-class companies by "Sector" - compare target company to relevant best-in-class examples</t>
  </si>
  <si>
    <t xml:space="preserve">Graphs: </t>
  </si>
  <si>
    <t>Overview of tool goals and flow + guidance on how to use tool</t>
  </si>
  <si>
    <t>Avoided cost of having to address new standards within a short time period (lost sales due to production delays, additional labor and/or higher ingredient costs, etc.)</t>
  </si>
  <si>
    <t>Estimate the cost of production delay by multiplying the amount of days unable to produce products that meet the new standard by the average sales volume per day. Add additional labor and/or higher ingredient costs by multiplying the premium price by the volume required for each. Less associated costs of transitioning to single use plastic in advance of regulation</t>
  </si>
  <si>
    <t>Increased revenue due to diversified sales streams</t>
  </si>
  <si>
    <t>Estimate additional revenue by summing revenue from new sales streams minus associated costs of diversification</t>
  </si>
  <si>
    <t>• Reduce the use of toxic chemicals</t>
  </si>
  <si>
    <t>• Ensure x% reduction of toxic materials affecting air quality by x date</t>
  </si>
  <si>
    <t>• Measure current air quality levels in areas of business where operations are leading to pollutants and determine quality of operations emissions, set target date to improve on air quality</t>
  </si>
  <si>
    <t>Avoid regulatory or reputational damage</t>
  </si>
  <si>
    <t>Estimate the impact of negative regulation (e.g., fines) by assessing current exposure of business to pollutants compared to current and future regulation. Calculated the potential cost of the exposure by multiplying regulatory fines by % of business footprint exposed.</t>
  </si>
  <si>
    <t>Cost savings or revenue potential through the introduction of emissions-reducing technologies</t>
  </si>
  <si>
    <t>Calculate current cost of pollutants (regulatory costs, carbon credits) to the business and its stakeholders before and after the introduction of new reduction technologies.</t>
  </si>
  <si>
    <t>Estimate company's current market share with select customers focused on sustainability or all customer segments. Forecast the growth in customer volumes and potential increase in company's share of customer purchases due to renewable energy initiatives. Apply company estimate of margin earned to quantify the benefit.</t>
  </si>
  <si>
    <t>Additional revenue from selling or trading carbon offsets</t>
  </si>
  <si>
    <t>• Implement monitoring and tracking systems for energy usage, measure energy usage before and after transition to low carbon alternatives</t>
  </si>
  <si>
    <t>• Shift x% of business footprint to low carbon alternatives by x date, with shorter near term goal of y% shift</t>
  </si>
  <si>
    <t>Cost savings from reduced energy bill</t>
  </si>
  <si>
    <t>Estimate the reduction in electricity consumption and multiply by the purchasing price</t>
  </si>
  <si>
    <t>• Train and hire local community members</t>
  </si>
  <si>
    <t>• Assess current composition of local workforce, identify desired % mix of local employees vs others, work to attain shift towards local community</t>
  </si>
  <si>
    <t>• Achieve x%/y% mix of local vs non-local employees by z date</t>
  </si>
  <si>
    <t>Attract and appeal to a local audience leading to lower hiring costs or vacancy costs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</si>
  <si>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</si>
  <si>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Increase employee satisfaction leading to increased productivity</t>
  </si>
  <si>
    <t>Calculate the costs of generating carbon offsets through a multi-actor partnership program. Estimate the price being paid to the carbon reduction project implementer (e.g. farmers) and add all the costs necessary to generate an offset (which includes, but not limited to, Monitoring, Reporting and Verification costs). Compare the final cost of generating the offset to the price of an equivalent offset on the voluntary carbon market</t>
  </si>
  <si>
    <t>• Be transparent about use of customer data with easy opt-outs</t>
  </si>
  <si>
    <t>Customer Loyalty</t>
  </si>
  <si>
    <t>Increased market share of loyal customers</t>
  </si>
  <si>
    <t>Estimate company's current market share with select customers focused on transparency or all customer segments. Forecast the growth in customer volumes and potential increase in company's share of customer purchases due to transparency initiatives. Apply company estimate of margin earned to quantify the benefit.</t>
  </si>
  <si>
    <t>Avoid decline in customer share by ensuring protection of sensitive data</t>
  </si>
  <si>
    <t>• Measure current spend on customer privacy measures, identify if there is a gap, achieve gap reduction by x date</t>
  </si>
  <si>
    <t>• Survey current customer trust levels and benchmark vs. competitors; identify data transparency target and achieve by x date</t>
  </si>
  <si>
    <t>• Assess current data protection practices, potentially via trusted third-party; identify any gaps and mitigate by x date</t>
  </si>
  <si>
    <t>• Measure data protection spend and services and mitigate issues within x time frame; audit practices on consistent basis</t>
  </si>
  <si>
    <t>• Measure purchasing power of local community and the % impact of products on purchasing power</t>
  </si>
  <si>
    <t>Increased market share of local community through fair pricing and better reputation</t>
  </si>
  <si>
    <t>• Robust quality and safety processes, training and enforcement</t>
  </si>
  <si>
    <t>• Measure recordable incident % and address any potential gap</t>
  </si>
  <si>
    <t>• Improve recordable incident rate by x% by y date</t>
  </si>
  <si>
    <t>• Robust safety review and enforcement</t>
  </si>
  <si>
    <t>• Continuously measure customer satisfaction with product quality - customer satisfaction scores, churn rate, product quality complaint rate, etc.</t>
  </si>
  <si>
    <t>• Calculate product quality/safety complaints against the total number of complaints, achieve reduction by x date</t>
  </si>
  <si>
    <t>• Eliminate negative biodiversity/ecosystem impacts from current operations by x date</t>
  </si>
  <si>
    <t xml:space="preserve">• Transition to low carbon alternatives
</t>
  </si>
  <si>
    <t>• Ensure x% of products are purchased by local community at affordable pricepoints</t>
  </si>
  <si>
    <t>Detailed step-by-step outline of the process with associated outcomes and benefits per step; process map visual included (optional to review)</t>
  </si>
  <si>
    <t>Graph outputs from "Issue Prioritization" tab, scatterplots used to pick top 3-5 issues; key scatterplot illustrates Upside vs. Downside</t>
  </si>
  <si>
    <t>Sheet pulls from database of relevant KPIs + guidance on how to create relevant ESG &amp; ROSI KPIs; user simply selects top 3-5 strategies from cell drop-downs</t>
  </si>
  <si>
    <r>
      <t xml:space="preserve">This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t>
    </r>
    <r>
      <rPr>
        <b/>
        <sz val="11"/>
        <color rgb="FF000000"/>
        <rFont val="Calibri"/>
        <family val="2"/>
        <scheme val="minor"/>
      </rPr>
      <t>due diligence phase</t>
    </r>
    <r>
      <rPr>
        <sz val="11"/>
        <color rgb="FF000000"/>
        <rFont val="Calibri"/>
        <family val="2"/>
        <scheme val="minor"/>
      </rPr>
      <t xml:space="preserve"> to gain a high-level assessment of ESG-related risks and opportunities that can drive improved financial performance, then in the </t>
    </r>
    <r>
      <rPr>
        <b/>
        <sz val="11"/>
        <color rgb="FF000000"/>
        <rFont val="Calibri"/>
        <family val="2"/>
        <scheme val="minor"/>
      </rPr>
      <t>early holding period</t>
    </r>
    <r>
      <rPr>
        <sz val="11"/>
        <color rgb="FF000000"/>
        <rFont val="Calibri"/>
        <family val="2"/>
        <scheme val="minor"/>
      </rPr>
      <t xml:space="preserve"> for material issue prioritization and strategy and KPI development, culminating in strategic inputs and ESG and ROSI (aligned financial metrics) KPIs that can be used to monitor and improve performance during the life of the investment.</t>
    </r>
  </si>
  <si>
    <t>Best-In-Class Examples by Sector</t>
  </si>
  <si>
    <t>DD Assessment Example Outputs</t>
  </si>
  <si>
    <t>• Scores of 1 to 5 across the criteria: Market Risk, Regulatory Risk, Environmental Risk, Geopolitical Risk, Revenue Growth Potential, Operational Efficiency, Reputation of Target, Investment/Effort Required for Successful Execution
• Research notes and statistics for each criteria for each material issue/strategy</t>
  </si>
  <si>
    <t>• Scatterplot graphs of "Issue Prioritization" outputs used to better visualize each material strategy against the others</t>
  </si>
  <si>
    <t>The category covers issues associated with excessive prices, poor quality of service, and inefficiencies. It addresses a company’s management of legal and social expectations around monopolistic and anti-competitive practices, including issues related to bargaining power, collusion, price fixing or manipulation, and protection of patents and intellectual property (IP).</t>
  </si>
  <si>
    <t>The category addresses the company’s contributions to or management of systemic risks. This includes systemic risks in financial systems, natural resource systems, or technological systems. It addresses the mechanisms a company has in place to reduce its contributions to systemic risks and to improve safeguards that may mitigate the impacts of systemic failure. For financial institutions, the category also captures the company’s ability to absorb shocks arising from financial and economic stress and meet stricter regulatory requirements related to the complexity and interconnectedness of companies in the industry.</t>
  </si>
  <si>
    <t>Stage 1 to be completed during the due diligence period</t>
  </si>
  <si>
    <t>Cost savings of using energy efficient technologies or practices</t>
  </si>
  <si>
    <t xml:space="preserve">Help customers meet their Scope 3 reduction targets by providing them with data on emissions reductions. </t>
  </si>
  <si>
    <t>Supplying customers with reliable and reducing emission numbers can improve customer stickiness. Calculate and compare historic and post implementation customer retention rates and ascertain the difference.  Any favorable difference should be multiplied by customer acquisition costs to estimate a cost saving.</t>
  </si>
  <si>
    <t>Sales and Marketing</t>
  </si>
  <si>
    <t>Fill consumer's growing interest in sustainable packaging.</t>
  </si>
  <si>
    <t>Gather product revenues and margins for those products made that have more sustainable packaging. Estimate a % increase or shift in revenues and multiply by the applicable margin to calculate the value of increased revenue</t>
  </si>
  <si>
    <t xml:space="preserve">Avoid fines for water quality </t>
  </si>
  <si>
    <t>Determine the likelihood of violating water quality regulations based on historical data.  Using local clean water regulations, determine the fines that would be levied for violations and multiply by the likelihood factor.</t>
  </si>
  <si>
    <t>Avoided financial loss due to reduced disease incidence, leading to fewer livestock productivity losses (avoided mortality loss, reduced slaughter value), and fewer dairy farm productivity losses (avoided premature voluntary culling, milk loss)</t>
  </si>
  <si>
    <t>Evaluate the reduction in disease incidence linked to new animal Stewardship management techniques (e.g. early detection of disease) and multiply by a probability factor. Evaluate the impact of the lower disease rate on livestock infection and recovery rates. Compare to historical data about disease incidence and calculate the avoided loss by measuring the reduced mortality loss and maintained slaughter/sale value. For mortality loss, calculate the extra production delivered by livestock due to the reduced mortality loss (multiply by market prices for milk, if dairy, and slaughter value). For improved slaughter value, calculate the discount value that would have occurred had livestock been infected. Multiply the number of livestock that are healthy by the market price delta between healthy and unhealthy livestock</t>
  </si>
  <si>
    <t xml:space="preserve">Reduced litigation risk of data </t>
  </si>
  <si>
    <t>Estimate the probability of occurrence of an adverse event (example data breach, security compromise) over the projected period and the severity of the loss (for e.g, IT related corrective action,  legal fees etc.,). Multiply the probability with the severity to obtain the benefit of a risk avoided.</t>
  </si>
  <si>
    <t>Customer loyalty</t>
  </si>
  <si>
    <t>Lower customer acquisiton cost</t>
  </si>
  <si>
    <t>Compare customer acquisition costs across different customer segments (i.e. existing customer base and the newly acquired segment) and calculate the  difference. Multiply the favorable saving (i.e. lower cost) with the number of additional customers to estimate the total cost saving.</t>
  </si>
  <si>
    <t>Reduced product recall cost</t>
  </si>
  <si>
    <t>Estimate the average number of product recalls before and implementing the safety measures/process innovation (if no historic instances are available, look for industry estimates) and calculate the difference.   Estimate the average repair cost per recall, average legal &amp; public relations costs, and expenses related to increased quality control and additional training.  Multiply the favorable difference in # of product recalls with the average costs to estimate the potential savings.</t>
  </si>
  <si>
    <t>Reduced administrative costs</t>
  </si>
  <si>
    <t>Organizations can acheive administrative efficiency in making sustainability related disclosures as compliance information is already being tracked and readily available. Estimate time efficiency and multiply by employee rate per hour to estimate administrative cost savings.</t>
  </si>
  <si>
    <t>Avoided costs related to workplace accidents (reparations, regulatory, insurance, etc.)</t>
  </si>
  <si>
    <t>Estimate the average number of worker safety incidents before and implementing the safety measures/process innovation (if no historic instances are available, look for industry estimates) and calculate the difference.   Estimate the average cost of dealing with workplace safety issues (for example compensation, insurance etc.).  Multiply the favorable difference in # of incidents with the average costs to estimate the potential savings.</t>
  </si>
  <si>
    <t>• Assess current % women/underrepresented groups and create short-term goals</t>
  </si>
  <si>
    <t xml:space="preserve">• Increase the number of women/underrepresented groups on the Board to X number by xx date </t>
  </si>
  <si>
    <t>Stakeholder Management</t>
  </si>
  <si>
    <t>Enhances company's brand and reputation</t>
  </si>
  <si>
    <t>Maintaining a diverse, equitable and inclusive workforce and culture enhances a company's brand reputation and potentially lead to free/unpaid media coverage</t>
  </si>
  <si>
    <t>Develop a ROSI process for assessing the business case for sustainability investments</t>
  </si>
  <si>
    <t>Undertake an ESG materiality assessment by xx date and incorporate into business planning by yy date.</t>
  </si>
  <si>
    <t>Stakeholder Engagement</t>
  </si>
  <si>
    <t>Lowers cost of capital</t>
  </si>
  <si>
    <t>Calculate company's cost of debt before and after incorporating ESG materiality assessment within company's financial disclosures (i.e. apply an debt risk reduction benefit) OR refer to academic research for risk reduction percentage attributable to sustainability and materiality assessment compliance.</t>
  </si>
  <si>
    <t>Improves ability to comply with sustainability disclosure</t>
  </si>
  <si>
    <t>Proactive compliance with and implementation of sustainability standards helps company to provide necessary disclosures to stakeholders.  This enhances companies brand and reputation, helping attract and retain employees, customers and investors.</t>
  </si>
  <si>
    <t>Audit company's business practices that may inadvertently encourage unethical behavior and change them.</t>
  </si>
  <si>
    <t>Audit a defined list of processes by xx date and update within yy weeks if needed.</t>
  </si>
  <si>
    <t>Attract and appeal to employees leading to improved retention and lower hiring costs</t>
  </si>
  <si>
    <t>Operating Efficiency</t>
  </si>
  <si>
    <t>Lower risk of repuational scandals</t>
  </si>
  <si>
    <t>Estimate the number of grievances/inquiries historically by NGOs, clients regarding compliance with ethics standards. Estimate the average employee hours used to resolve requests. Estimate the impact of sustainability initiatives on the number of grievances/inquiries and hours spent to resolve capturing expected cost savings.</t>
  </si>
  <si>
    <t>Company commits to understanding the social, economic and environmental issues that impact the communities in which it operates, and to address these issues.</t>
  </si>
  <si>
    <t>Commit to evaluating the social, economic and environmental issues faced in the communities of operation by xxdate and develop and implement a plan to contribute to solutions</t>
  </si>
  <si>
    <t>Respecting local regulations and directives leads to fewer disputes and lower costs</t>
  </si>
  <si>
    <t xml:space="preserve">Calculate the time and costs associated with community /legislative issues (including fines and/or potential fines, hours spent on related local city/county matters, etc). Estimate time and cost savings driven with engagement in local projects to capture cost efficiency
</t>
  </si>
  <si>
    <t>Efficient procurement of the license to operate</t>
  </si>
  <si>
    <t>Calculate the time and costs associated with seeking clearance/licenses to operate. Estimate time and cost savings in obtaining these licenses prior to and post engagement in local projects to capture cost efficiency</t>
  </si>
  <si>
    <t>Company has a system in place to track proposals and to respond to them.  Company commits to issuing statements in favor of sustainability-related legislation.</t>
  </si>
  <si>
    <t xml:space="preserve">Tracking tool for tracking established by xxdate </t>
  </si>
  <si>
    <t>Respecting legislation leads to fewer disputes and lower costs</t>
  </si>
  <si>
    <t>Employees trained and regular meetings held targeting 0 critical incidents in the year</t>
  </si>
  <si>
    <t>100% of staff trained on H&amp;S by xx date; zero critical incidents target set</t>
  </si>
  <si>
    <t>Reduced risk of liability associated with incidents</t>
  </si>
  <si>
    <t xml:space="preserve">Ascertain if any safety incidents occurred in the past and the costs incurred ( such as compensation payout, business disruption etc.,). Compare the # of incidents before and after the roll out of the training/technology initiative. Multiply the favorable difference with the costs incurred per employee and the total number of employees to estimate the total savings
</t>
  </si>
  <si>
    <t>Reduced risk of scandals</t>
  </si>
  <si>
    <t>Climate risk incorporated into scenario planning with weighting and timelines that are in line with credible climate risk mapping tools</t>
  </si>
  <si>
    <t>Climate risk planning incorporated into decision making and socialized by xx date</t>
  </si>
  <si>
    <t>Reduced risk of business disruption</t>
  </si>
  <si>
    <t>Identify key geographic sourcing/sales regions and overlay with a climate map to assess the impact of climate change on the region in the future.  Assess the probability and severity of a business disruption risk resulting (such as crop failure from adverse climate events) and consider mitigation strategies such as insurance, alternate sourcing regions or suppliers. The quantified risk is an avoidance/mitigation benefit.</t>
  </si>
  <si>
    <t>Access green financing alternatives</t>
  </si>
  <si>
    <t>Set sustainability related KPIs during bond/debt issuance .  Access alternate sources of financing that reduce cost with achievement of sustainability linked milestones</t>
  </si>
  <si>
    <t xml:space="preserve">Quantify the reduction in energy usage following the implementation of new technologies or practices. Use current and projected fuel/electricity prices to calculate the cost savings, minus the attributable cost of technology/practice implementation.  </t>
  </si>
  <si>
    <t>Estimate the potential increase in revenue earned by multiplying volume of products sold to a new customer segment (that the company did not sell to previously) with the contribution or profit margin to estimate the net earning increase.</t>
  </si>
  <si>
    <t>Calculate the time and costs associated with community /legislative issues (including fines and/or potential fines, hours spent on related local city/county matters, etc). Estimate time and cost savings driven with engagement in local projects to capture cost efficiency</t>
  </si>
  <si>
    <t>Increased revenue due to diversified sales streams (eg. use food by-products (spent grain) as food additives</t>
  </si>
  <si>
    <t>Assess the potential impact of a transparency breach (x% of customers reported they would leave a company if it shared sensitive data without permission) and how many customers it would affect. Calculate revenues for the business as usual vs. transparency breach scenarios and compare the difference</t>
  </si>
  <si>
    <t>• Increase diversity on the Board to better reflect the general population and stakeholders</t>
  </si>
  <si>
    <t>• Undertake ESG materiality analysis and stakeholder mapping</t>
  </si>
  <si>
    <t>• Ensure business processes do not inadvertently encourage unethical behavior</t>
  </si>
  <si>
    <t>• Collaborate with local communities to support water initiatives</t>
  </si>
  <si>
    <t xml:space="preserve">• Track and respond to regulation and legislation proposals that improve corporate sustainability </t>
  </si>
  <si>
    <t>• Provide employee health and safety training and have meetings/deploy surveys to incorporate employee feedback to adjust processes/equipment</t>
  </si>
  <si>
    <t>• Ensure that climate risk scenario planning is included in ERM</t>
  </si>
  <si>
    <r>
      <rPr>
        <b/>
        <u/>
        <sz val="12"/>
        <rFont val="Calibri"/>
        <family val="2"/>
        <scheme val="minor"/>
      </rPr>
      <t xml:space="preserve">OPTIONAL: Select "Remove" to Exclude Issues from Second Stage of Analysis
</t>
    </r>
    <r>
      <rPr>
        <b/>
        <sz val="12"/>
        <rFont val="Calibri"/>
        <family val="2"/>
        <scheme val="minor"/>
      </rPr>
      <t>(Can Ignore Column if Keeping All Issues)</t>
    </r>
  </si>
  <si>
    <t xml:space="preserve">ROSI: </t>
  </si>
  <si>
    <t>Additional information on CSB's ROSI methodology</t>
  </si>
  <si>
    <t>For users that move to Stage 2 of this model's analysis: Do not come back to this column (Column R) to remove issues after the fact. Instead, use the relevant Keep/Remove column provided in the "Issue Prioritization" tab. This ensures that hard-coded user inputs stay associated with the relevant material issues/strategies</t>
  </si>
  <si>
    <t>ROSI:</t>
  </si>
  <si>
    <t>Return on Sustainability Investment (ROSI)</t>
  </si>
  <si>
    <t>Please follow the link to learn more about ROSI; CSB developed the ROSI methodology to help companies identify material sustainability strategies while quantifying their monetization benefits</t>
  </si>
  <si>
    <t>ROSI Suggested Monetization Method 1</t>
  </si>
  <si>
    <t>ROSI Suggested Monetization Method 2</t>
  </si>
  <si>
    <t>ROSI Benefit Example 1</t>
  </si>
  <si>
    <t>ROSI Benefit Example 2</t>
  </si>
  <si>
    <t>ROSI Benefit Example 3</t>
  </si>
  <si>
    <t>ROSI Suggested Monetization Method 3</t>
  </si>
  <si>
    <t>Material Issues by Sub-Industry Transposed</t>
  </si>
  <si>
    <t>x</t>
  </si>
  <si>
    <t>&lt;----- Dropdown List of Industries</t>
  </si>
  <si>
    <t>Lookup</t>
  </si>
  <si>
    <t>Number</t>
  </si>
  <si>
    <t>DD Assessment</t>
  </si>
  <si>
    <t>Investment/Effort</t>
  </si>
  <si>
    <t>Industries:</t>
  </si>
  <si>
    <t>CountFunc.:</t>
  </si>
  <si>
    <t>Initial Output:</t>
  </si>
  <si>
    <t>De-duped Output (Match Function):</t>
  </si>
  <si>
    <t>MatchCalcs</t>
  </si>
  <si>
    <t>No Additional Industry</t>
  </si>
  <si>
    <t>Low Risk</t>
  </si>
  <si>
    <t>High Investment/Effort</t>
  </si>
  <si>
    <t>Low Upside</t>
  </si>
  <si>
    <t>Low Total Score</t>
  </si>
  <si>
    <t>N/A or Low Risk</t>
  </si>
  <si>
    <t>Medium Risk</t>
  </si>
  <si>
    <t>High Risk</t>
  </si>
  <si>
    <t>Sector Level: Consumer_Goods</t>
  </si>
  <si>
    <t>Sector Level: Extractives_Minerals_Processing</t>
  </si>
  <si>
    <t>Sector Level: Food_Beverage</t>
  </si>
  <si>
    <t>Sector Level: Financials</t>
  </si>
  <si>
    <t>Sector Level: Health_Care</t>
  </si>
  <si>
    <t>Sector Level: Infrastructure</t>
  </si>
  <si>
    <t>Sector Level: Renewable_Resources_Alternative_Energy</t>
  </si>
  <si>
    <t>Sector Level: Resource_Transformation</t>
  </si>
  <si>
    <t>Sector Level: Services</t>
  </si>
  <si>
    <t>Sector Level: Technology_Communications</t>
  </si>
  <si>
    <t>Sector Level: Transportation</t>
  </si>
  <si>
    <t>N/A or Low Investment / Effort</t>
  </si>
  <si>
    <t>High Investment / Effort</t>
  </si>
  <si>
    <t>Medium Investment / Effort</t>
  </si>
  <si>
    <t>Low Investment / Effort</t>
  </si>
  <si>
    <t>FILL OUT TARGET NAME</t>
  </si>
  <si>
    <t>Examples of a high-scoring company (Clif Bar) and low-scoring company (Kraft Heinz); Additional tab following as Kraft Heinz example for Stage 2 Issue Prioritization</t>
  </si>
  <si>
    <t>Step 1: Select "Industry" in Cell E6, F6, and G6, then Material Issues, Strategies, and Value Drivers will Auto-Populate</t>
  </si>
  <si>
    <t>Underlying Database - Users do not need to use this</t>
  </si>
  <si>
    <t>Clif Bar / Kraft Heinz</t>
  </si>
  <si>
    <t>Low-Medium Risk</t>
  </si>
  <si>
    <t>Medium-High Risk</t>
  </si>
  <si>
    <t xml:space="preserve">Low-Medium Financial Value Creation </t>
  </si>
  <si>
    <t xml:space="preserve">N/A or Low Financial Value Creation </t>
  </si>
  <si>
    <t xml:space="preserve">Low Financial Value Creation </t>
  </si>
  <si>
    <t xml:space="preserve">Medium Financial Value Creation </t>
  </si>
  <si>
    <t xml:space="preserve">Medium-High Financial Value Creation </t>
  </si>
  <si>
    <t xml:space="preserve">High Financial Value Creation </t>
  </si>
  <si>
    <t>Medium-High Investment / Effort</t>
  </si>
  <si>
    <t>Low-Medium Investment / Effort</t>
  </si>
  <si>
    <t xml:space="preserve">N/A or Low Current Performance </t>
  </si>
  <si>
    <t xml:space="preserve">Low Current Performance </t>
  </si>
  <si>
    <t>Low-Medium Current Performance</t>
  </si>
  <si>
    <t xml:space="preserve">Medium Current Performance </t>
  </si>
  <si>
    <t>Medium-High Current Performance</t>
  </si>
  <si>
    <t>High Current Performance</t>
  </si>
  <si>
    <t>Existing in SASB</t>
  </si>
  <si>
    <t>Added by CSB</t>
  </si>
  <si>
    <t>SASB DB</t>
  </si>
  <si>
    <t>Underlying database of model, users do not need to touch this page</t>
  </si>
  <si>
    <t>(Only blue tabs require user input)</t>
  </si>
  <si>
    <t xml:space="preserve">Summary Sheet: </t>
  </si>
  <si>
    <t>Intended to be used for IC / internal meetings for high-level summary of current and future performance</t>
  </si>
  <si>
    <t>Backup Materials &gt;</t>
  </si>
  <si>
    <t>Material-issue-specific weights auto-populate; auto-populated weights are defined by CSB (Optional: User can override provided weights if required)</t>
  </si>
  <si>
    <t>Material Issue &amp; Sector Specific Weightings (Optional for user to modify weights)</t>
  </si>
  <si>
    <t>Material Issue-specific Weightings</t>
  </si>
  <si>
    <t>Weightings for all material issues (weightings mostly static across issues). The user can manually override provided weights if required.</t>
  </si>
  <si>
    <t>Underlying databases and other materials</t>
  </si>
  <si>
    <t>Stage 2 - 100 Days Phase (This is included in other materials on the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</si>
</sst>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quot;Link: &quot;#,##0_)"/>
    <numFmt numFmtId="168" formatCode="#,##0._)"/>
    <numFmt numFmtId="169" formatCode="&quot;Max: &quot;#,##0_)"/>
  </numFmts>
  <fonts count="51"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2"/>
      <color theme="0"/>
      <name val="Calibri"/>
      <family val="2"/>
      <scheme val="minor"/>
    </font>
    <font>
      <sz val="12"/>
      <name val="Calibri"/>
      <family val="2"/>
      <scheme val="minor"/>
    </font>
    <font>
      <b/>
      <sz val="11"/>
      <color theme="0"/>
      <name val="Calibri"/>
      <family val="2"/>
      <scheme val="minor"/>
    </font>
    <font>
      <b/>
      <sz val="14"/>
      <name val="Calibri"/>
      <family val="2"/>
      <scheme val="minor"/>
    </font>
    <font>
      <b/>
      <sz val="11"/>
      <color theme="1"/>
      <name val="Calibri"/>
      <family val="2"/>
      <scheme val="minor"/>
    </font>
    <font>
      <b/>
      <sz val="14"/>
      <color theme="0"/>
      <name val="Calibri"/>
      <family val="2"/>
      <scheme val="minor"/>
    </font>
    <font>
      <i/>
      <sz val="11"/>
      <color theme="1"/>
      <name val="Calibri"/>
      <family val="2"/>
      <scheme val="minor"/>
    </font>
    <font>
      <i/>
      <sz val="11"/>
      <name val="Calibri"/>
      <family val="2"/>
      <scheme val="minor"/>
    </font>
    <font>
      <sz val="14"/>
      <name val="Calibri"/>
      <family val="2"/>
      <scheme val="minor"/>
    </font>
    <font>
      <sz val="16"/>
      <name val="Calibri"/>
      <family val="2"/>
      <scheme val="minor"/>
    </font>
    <font>
      <b/>
      <sz val="16"/>
      <name val="Calibri"/>
      <family val="2"/>
      <scheme val="minor"/>
    </font>
    <font>
      <sz val="11"/>
      <color theme="0"/>
      <name val="Calibri"/>
      <family val="2"/>
      <scheme val="minor"/>
    </font>
    <font>
      <b/>
      <u/>
      <sz val="14"/>
      <name val="Calibri"/>
      <family val="2"/>
      <scheme val="minor"/>
    </font>
    <font>
      <sz val="10"/>
      <color rgb="FF000000"/>
      <name val="Calibri"/>
      <family val="2"/>
      <scheme val="minor"/>
    </font>
    <font>
      <b/>
      <sz val="14"/>
      <color theme="1"/>
      <name val="Calibri"/>
      <family val="2"/>
    </font>
    <font>
      <u/>
      <sz val="11"/>
      <color theme="10"/>
      <name val="Calibri"/>
      <family val="2"/>
      <scheme val="minor"/>
    </font>
    <font>
      <b/>
      <i/>
      <sz val="11"/>
      <name val="Calibri"/>
      <family val="2"/>
      <scheme val="minor"/>
    </font>
    <font>
      <sz val="11"/>
      <name val="Calibri"/>
      <family val="2"/>
    </font>
    <font>
      <b/>
      <sz val="12"/>
      <name val="Calibri"/>
      <family val="2"/>
      <scheme val="minor"/>
    </font>
    <font>
      <sz val="12"/>
      <color theme="1"/>
      <name val="Calibri"/>
      <family val="2"/>
    </font>
    <font>
      <sz val="12"/>
      <color rgb="FF000000"/>
      <name val="Calibri"/>
      <family val="2"/>
    </font>
    <font>
      <b/>
      <sz val="12"/>
      <color theme="1"/>
      <name val="Calibri"/>
      <family val="2"/>
    </font>
    <font>
      <b/>
      <i/>
      <sz val="12"/>
      <color theme="1"/>
      <name val="Calibri"/>
      <family val="2"/>
    </font>
    <font>
      <i/>
      <sz val="12"/>
      <color theme="1"/>
      <name val="Calibri"/>
      <family val="2"/>
    </font>
    <font>
      <i/>
      <sz val="12"/>
      <color rgb="FF000000"/>
      <name val="Calibri"/>
      <family val="2"/>
    </font>
    <font>
      <sz val="11"/>
      <color rgb="FF000000"/>
      <name val="Calibri"/>
      <family val="2"/>
      <scheme val="minor"/>
    </font>
    <font>
      <sz val="16"/>
      <color rgb="FF0000FF"/>
      <name val="Calibri"/>
      <family val="2"/>
      <scheme val="minor"/>
    </font>
    <font>
      <b/>
      <sz val="14"/>
      <color rgb="FF0000FF"/>
      <name val="Calibri"/>
      <family val="2"/>
      <scheme val="minor"/>
    </font>
    <font>
      <b/>
      <sz val="14"/>
      <color rgb="FF008000"/>
      <name val="Calibri"/>
      <family val="2"/>
      <scheme val="minor"/>
    </font>
    <font>
      <b/>
      <i/>
      <sz val="14"/>
      <name val="Calibri"/>
      <family val="2"/>
      <scheme val="minor"/>
    </font>
    <font>
      <b/>
      <sz val="18"/>
      <name val="Calibri"/>
      <family val="2"/>
      <scheme val="minor"/>
    </font>
    <font>
      <u/>
      <sz val="16"/>
      <color rgb="FF0000FF"/>
      <name val="Calibri"/>
      <family val="2"/>
      <scheme val="minor"/>
    </font>
    <font>
      <b/>
      <sz val="16"/>
      <color rgb="FF0000FF"/>
      <name val="Calibri"/>
      <family val="2"/>
      <scheme val="minor"/>
    </font>
    <font>
      <b/>
      <sz val="11"/>
      <color rgb="FF0000FF"/>
      <name val="Calibri"/>
      <family val="2"/>
      <scheme val="minor"/>
    </font>
    <font>
      <b/>
      <i/>
      <sz val="12"/>
      <name val="Calibri"/>
      <family val="2"/>
      <scheme val="minor"/>
    </font>
    <font>
      <b/>
      <u/>
      <sz val="12"/>
      <name val="Calibri"/>
      <family val="2"/>
      <scheme val="minor"/>
    </font>
    <font>
      <b/>
      <u/>
      <sz val="11"/>
      <name val="Calibri"/>
      <family val="2"/>
      <scheme val="minor"/>
    </font>
    <font>
      <b/>
      <sz val="28"/>
      <name val="Calibri"/>
      <family val="2"/>
      <scheme val="minor"/>
    </font>
    <font>
      <sz val="9"/>
      <color indexed="81"/>
      <name val="Tahoma"/>
      <family val="2"/>
    </font>
    <font>
      <b/>
      <sz val="9"/>
      <color indexed="81"/>
      <name val="Tahoma"/>
      <family val="2"/>
    </font>
    <font>
      <b/>
      <sz val="11"/>
      <color rgb="FF000000"/>
      <name val="Calibri"/>
      <family val="2"/>
      <scheme val="minor"/>
    </font>
    <font>
      <b/>
      <sz val="11"/>
      <name val="Calibri"/>
      <family val="2"/>
    </font>
    <font>
      <i/>
      <sz val="10"/>
      <name val="Calibri"/>
      <family val="2"/>
      <scheme val="minor"/>
    </font>
    <font>
      <b/>
      <u/>
      <sz val="11"/>
      <color theme="1"/>
      <name val="Calibri"/>
      <family val="2"/>
      <scheme val="minor"/>
    </font>
    <font>
      <sz val="12"/>
      <color theme="4"/>
      <name val="Calibri"/>
      <family val="2"/>
    </font>
    <font>
      <i/>
      <sz val="12"/>
      <color theme="4"/>
      <name val="Calibri"/>
      <family val="2"/>
    </font>
    <font>
      <sz val="12"/>
      <name val="Calibri"/>
      <family val="2"/>
    </font>
  </fonts>
  <fills count="12">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7"/>
        <bgColor indexed="64"/>
      </patternFill>
    </fill>
    <fill>
      <patternFill patternType="solid">
        <fgColor theme="0" tint="-4.9989318521683403E-2"/>
        <bgColor indexed="64"/>
      </patternFill>
    </fill>
    <fill>
      <patternFill patternType="solid">
        <fgColor theme="5"/>
        <bgColor indexed="64"/>
      </patternFill>
    </fill>
    <fill>
      <patternFill patternType="solid">
        <fgColor rgb="FFFDFDCC"/>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79998168889431442"/>
        <bgColor indexed="64"/>
      </patternFill>
    </fill>
  </fills>
  <borders count="33">
    <border>
      <left/>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hair">
        <color indexed="64"/>
      </left>
      <right style="hair">
        <color indexed="64"/>
      </right>
      <top style="hair">
        <color indexed="64"/>
      </top>
      <bottom/>
      <diagonal/>
    </border>
    <border>
      <left/>
      <right/>
      <top style="dotted">
        <color indexed="64"/>
      </top>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diagonal/>
    </border>
    <border>
      <left style="dotted">
        <color indexed="64"/>
      </left>
      <right style="dotted">
        <color indexed="64"/>
      </right>
      <top/>
      <bottom style="dotted">
        <color indexed="64"/>
      </bottom>
      <diagonal/>
    </border>
    <border>
      <left style="hair">
        <color indexed="64"/>
      </left>
      <right style="dotted">
        <color indexed="64"/>
      </right>
      <top style="hair">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style="dotted">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style="hair">
        <color indexed="64"/>
      </top>
      <bottom/>
      <diagonal/>
    </border>
  </borders>
  <cellStyleXfs count="6">
    <xf numFmtId="0" fontId="0" fillId="0" borderId="0"/>
    <xf numFmtId="0" fontId="10"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0" fontId="17" fillId="0" borderId="0"/>
    <xf numFmtId="0" fontId="19" fillId="0" borderId="0" applyNumberFormat="0" applyFill="0" applyBorder="0" applyAlignment="0" applyProtection="0"/>
  </cellStyleXfs>
  <cellXfs count="268">
    <xf numFmtId="0" fontId="0" fillId="0" borderId="0" xfId="0"/>
    <xf numFmtId="0" fontId="2" fillId="0" borderId="0" xfId="0" applyFont="1"/>
    <xf numFmtId="0" fontId="2" fillId="0" borderId="1" xfId="0" applyFont="1" applyBorder="1"/>
    <xf numFmtId="0" fontId="3" fillId="0" borderId="0" xfId="0" applyFont="1"/>
    <xf numFmtId="0" fontId="3" fillId="0" borderId="1" xfId="0" applyFont="1" applyBorder="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1" xfId="0" applyFont="1" applyBorder="1" applyAlignment="1">
      <alignment horizontal="left" vertical="center" wrapText="1"/>
    </xf>
    <xf numFmtId="0" fontId="2" fillId="0" borderId="0" xfId="0" applyFont="1" applyAlignment="1">
      <alignment horizontal="right" vertical="center"/>
    </xf>
    <xf numFmtId="0" fontId="0" fillId="0" borderId="1" xfId="0" applyBorder="1"/>
    <xf numFmtId="0" fontId="2" fillId="0" borderId="1" xfId="0" applyFont="1" applyBorder="1" applyAlignment="1">
      <alignment horizontal="center" vertical="center"/>
    </xf>
    <xf numFmtId="0" fontId="3" fillId="0" borderId="0" xfId="0" applyFont="1" applyAlignment="1">
      <alignment vertical="center" wrapText="1"/>
    </xf>
    <xf numFmtId="0" fontId="3" fillId="0" borderId="1" xfId="0" applyFont="1" applyBorder="1" applyAlignment="1">
      <alignmen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0" borderId="0" xfId="0" applyFont="1"/>
    <xf numFmtId="0" fontId="4" fillId="4" borderId="1"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0" xfId="0" applyFont="1" applyAlignment="1">
      <alignment horizontal="left" vertical="center" wrapText="1"/>
    </xf>
    <xf numFmtId="0" fontId="4" fillId="4" borderId="4" xfId="0" applyFont="1" applyFill="1" applyBorder="1" applyAlignment="1">
      <alignment horizontal="left" vertical="center" wrapText="1"/>
    </xf>
    <xf numFmtId="0" fontId="6" fillId="0" borderId="0" xfId="0" applyFont="1" applyAlignment="1">
      <alignment horizontal="left" vertical="center" wrapText="1"/>
    </xf>
    <xf numFmtId="0" fontId="6" fillId="4" borderId="2" xfId="0" applyFont="1" applyFill="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2" xfId="0" applyFont="1" applyFill="1" applyBorder="1" applyAlignment="1">
      <alignment horizontal="left" vertical="center" wrapText="1"/>
    </xf>
    <xf numFmtId="0" fontId="6" fillId="4" borderId="6" xfId="0" applyFont="1" applyFill="1" applyBorder="1" applyAlignment="1">
      <alignment horizontal="left" vertical="center" wrapText="1"/>
    </xf>
    <xf numFmtId="0" fontId="2" fillId="4" borderId="2" xfId="0" applyFont="1" applyFill="1" applyBorder="1"/>
    <xf numFmtId="0" fontId="6" fillId="4" borderId="8" xfId="0" applyFont="1" applyFill="1" applyBorder="1"/>
    <xf numFmtId="0" fontId="2" fillId="4" borderId="6" xfId="0" applyFont="1" applyFill="1" applyBorder="1"/>
    <xf numFmtId="0" fontId="6" fillId="4" borderId="7" xfId="0" applyFont="1" applyFill="1" applyBorder="1"/>
    <xf numFmtId="0" fontId="2" fillId="4" borderId="6" xfId="0" applyFont="1" applyFill="1" applyBorder="1" applyAlignment="1">
      <alignment vertical="center" wrapText="1"/>
    </xf>
    <xf numFmtId="0" fontId="6" fillId="0" borderId="0" xfId="0" applyFont="1" applyAlignment="1">
      <alignment horizontal="left" vertical="center"/>
    </xf>
    <xf numFmtId="0" fontId="2" fillId="2" borderId="2" xfId="0" applyFont="1" applyFill="1" applyBorder="1"/>
    <xf numFmtId="0" fontId="2" fillId="2" borderId="6" xfId="0" applyFont="1" applyFill="1" applyBorder="1"/>
    <xf numFmtId="0" fontId="3" fillId="2" borderId="7" xfId="0" applyFont="1" applyFill="1" applyBorder="1"/>
    <xf numFmtId="0" fontId="2" fillId="0" borderId="0" xfId="0" quotePrefix="1" applyFont="1"/>
    <xf numFmtId="0" fontId="8" fillId="0" borderId="1" xfId="0" applyFont="1" applyBorder="1" applyAlignment="1">
      <alignment vertical="center" wrapText="1"/>
    </xf>
    <xf numFmtId="0" fontId="9" fillId="5" borderId="3" xfId="0" applyFont="1" applyFill="1" applyBorder="1" applyAlignment="1">
      <alignment vertical="center"/>
    </xf>
    <xf numFmtId="0" fontId="1" fillId="0" borderId="0" xfId="2"/>
    <xf numFmtId="0" fontId="10" fillId="0" borderId="0" xfId="1"/>
    <xf numFmtId="0" fontId="3" fillId="2" borderId="1" xfId="0" applyFont="1" applyFill="1" applyBorder="1" applyAlignment="1">
      <alignment horizontal="left" vertical="center"/>
    </xf>
    <xf numFmtId="0" fontId="3" fillId="2" borderId="1" xfId="0" applyFont="1" applyFill="1" applyBorder="1" applyAlignment="1">
      <alignment horizontal="center" vertical="center"/>
    </xf>
    <xf numFmtId="0" fontId="3" fillId="0" borderId="1" xfId="0" applyFont="1" applyBorder="1" applyAlignment="1">
      <alignment horizontal="left" vertical="center" wrapText="1"/>
    </xf>
    <xf numFmtId="0" fontId="2" fillId="0" borderId="0" xfId="0" applyFont="1" applyAlignment="1">
      <alignment wrapText="1"/>
    </xf>
    <xf numFmtId="0" fontId="9" fillId="4" borderId="1" xfId="0" applyFont="1" applyFill="1" applyBorder="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xf>
    <xf numFmtId="0" fontId="4" fillId="4" borderId="3" xfId="0" applyFont="1" applyFill="1" applyBorder="1" applyAlignment="1">
      <alignment horizontal="left" vertical="center" wrapText="1"/>
    </xf>
    <xf numFmtId="0" fontId="2" fillId="0" borderId="0" xfId="0" applyFont="1" applyAlignment="1">
      <alignment vertical="center"/>
    </xf>
    <xf numFmtId="0" fontId="7" fillId="0" borderId="0" xfId="0" applyFont="1"/>
    <xf numFmtId="0" fontId="14" fillId="0" borderId="1" xfId="0" applyFont="1" applyBorder="1" applyAlignment="1">
      <alignment horizontal="center" vertical="center" wrapText="1"/>
    </xf>
    <xf numFmtId="0" fontId="7" fillId="6" borderId="1" xfId="0" applyFont="1" applyFill="1" applyBorder="1" applyAlignment="1">
      <alignment vertical="center"/>
    </xf>
    <xf numFmtId="0" fontId="12" fillId="6" borderId="1" xfId="0" applyFont="1" applyFill="1" applyBorder="1" applyAlignment="1">
      <alignment vertical="center"/>
    </xf>
    <xf numFmtId="0" fontId="7" fillId="6" borderId="1" xfId="0" applyFont="1" applyFill="1" applyBorder="1" applyAlignment="1">
      <alignment vertical="center" wrapText="1"/>
    </xf>
    <xf numFmtId="0" fontId="15" fillId="0" borderId="0" xfId="0" applyFont="1"/>
    <xf numFmtId="0" fontId="7" fillId="2" borderId="7" xfId="0" applyFont="1" applyFill="1" applyBorder="1"/>
    <xf numFmtId="0" fontId="3" fillId="2" borderId="1" xfId="0" applyFont="1" applyFill="1" applyBorder="1" applyAlignment="1">
      <alignment horizontal="left" vertical="center" wrapText="1"/>
    </xf>
    <xf numFmtId="0" fontId="2" fillId="0" borderId="9" xfId="0" applyFont="1" applyBorder="1" applyAlignment="1">
      <alignment vertical="center" wrapText="1"/>
    </xf>
    <xf numFmtId="0" fontId="4" fillId="4" borderId="10" xfId="0" applyFont="1" applyFill="1" applyBorder="1" applyAlignment="1">
      <alignment horizontal="left" vertical="center" wrapText="1"/>
    </xf>
    <xf numFmtId="0" fontId="11" fillId="0" borderId="0" xfId="0" applyFont="1"/>
    <xf numFmtId="0" fontId="2" fillId="2" borderId="5" xfId="0" applyFont="1" applyFill="1" applyBorder="1"/>
    <xf numFmtId="0" fontId="20" fillId="0" borderId="0" xfId="0" applyFont="1"/>
    <xf numFmtId="0" fontId="9" fillId="4" borderId="1" xfId="0" applyFont="1" applyFill="1" applyBorder="1" applyAlignment="1">
      <alignment horizontal="center" vertical="center"/>
    </xf>
    <xf numFmtId="0" fontId="7" fillId="3" borderId="7" xfId="0" applyFont="1" applyFill="1" applyBorder="1"/>
    <xf numFmtId="0" fontId="2" fillId="3" borderId="6" xfId="0" applyFont="1" applyFill="1" applyBorder="1"/>
    <xf numFmtId="0" fontId="2" fillId="3" borderId="2" xfId="0" applyFont="1" applyFill="1" applyBorder="1"/>
    <xf numFmtId="0" fontId="4" fillId="0" borderId="0" xfId="0" applyFont="1" applyAlignment="1">
      <alignment horizontal="center" vertical="center" wrapText="1"/>
    </xf>
    <xf numFmtId="0" fontId="22" fillId="0" borderId="0" xfId="0" applyFont="1" applyAlignment="1">
      <alignment horizontal="center" vertical="center" wrapText="1"/>
    </xf>
    <xf numFmtId="0" fontId="22" fillId="0" borderId="1" xfId="0" applyFont="1" applyBorder="1" applyAlignment="1">
      <alignment horizontal="center" vertical="center" wrapText="1"/>
    </xf>
    <xf numFmtId="0" fontId="5" fillId="0" borderId="0" xfId="0" applyFont="1" applyAlignment="1">
      <alignment wrapText="1"/>
    </xf>
    <xf numFmtId="0" fontId="3" fillId="6"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18" fillId="0" borderId="0" xfId="4" applyFont="1" applyAlignment="1">
      <alignment horizontal="centerContinuous"/>
    </xf>
    <xf numFmtId="0" fontId="6" fillId="4" borderId="7" xfId="0" applyFont="1" applyFill="1" applyBorder="1" applyAlignment="1">
      <alignment vertical="center" wrapText="1"/>
    </xf>
    <xf numFmtId="0" fontId="6" fillId="4" borderId="6" xfId="0" applyFont="1" applyFill="1" applyBorder="1" applyAlignment="1">
      <alignment vertical="center" wrapText="1"/>
    </xf>
    <xf numFmtId="0" fontId="6" fillId="4" borderId="2" xfId="0" applyFont="1" applyFill="1" applyBorder="1" applyAlignment="1">
      <alignment vertical="center" wrapText="1"/>
    </xf>
    <xf numFmtId="0" fontId="3" fillId="2" borderId="6" xfId="0" applyFont="1" applyFill="1" applyBorder="1"/>
    <xf numFmtId="0" fontId="2" fillId="7" borderId="2" xfId="0" applyFont="1" applyFill="1" applyBorder="1"/>
    <xf numFmtId="0" fontId="15" fillId="7" borderId="6" xfId="0" applyFont="1" applyFill="1" applyBorder="1"/>
    <xf numFmtId="0" fontId="15" fillId="7" borderId="2" xfId="0" applyFont="1" applyFill="1" applyBorder="1"/>
    <xf numFmtId="0" fontId="6" fillId="7" borderId="7" xfId="0" applyFont="1" applyFill="1" applyBorder="1"/>
    <xf numFmtId="0" fontId="23" fillId="0" borderId="0" xfId="4" applyFont="1"/>
    <xf numFmtId="0" fontId="24" fillId="0" borderId="0" xfId="4" applyFont="1"/>
    <xf numFmtId="0" fontId="25" fillId="0" borderId="0" xfId="4" applyFont="1"/>
    <xf numFmtId="0" fontId="25" fillId="0" borderId="0" xfId="4" applyFont="1" applyAlignment="1">
      <alignment horizontal="centerContinuous"/>
    </xf>
    <xf numFmtId="0" fontId="25" fillId="0" borderId="0" xfId="4" applyFont="1" applyAlignment="1">
      <alignment horizontal="center"/>
    </xf>
    <xf numFmtId="14" fontId="23" fillId="0" borderId="6" xfId="4" applyNumberFormat="1" applyFont="1" applyBorder="1" applyAlignment="1">
      <alignment horizontal="centerContinuous"/>
    </xf>
    <xf numFmtId="14" fontId="23" fillId="0" borderId="2" xfId="4" applyNumberFormat="1" applyFont="1" applyBorder="1" applyAlignment="1">
      <alignment horizontal="centerContinuous"/>
    </xf>
    <xf numFmtId="14" fontId="23" fillId="0" borderId="0" xfId="4" applyNumberFormat="1" applyFont="1" applyAlignment="1">
      <alignment horizontal="center"/>
    </xf>
    <xf numFmtId="0" fontId="26" fillId="0" borderId="0" xfId="4" applyFont="1" applyAlignment="1">
      <alignment horizontal="right" vertical="center"/>
    </xf>
    <xf numFmtId="0" fontId="23" fillId="0" borderId="0" xfId="4" applyFont="1" applyAlignment="1">
      <alignment horizontal="right" vertical="center"/>
    </xf>
    <xf numFmtId="0" fontId="27" fillId="0" borderId="0" xfId="4" applyFont="1" applyAlignment="1">
      <alignment vertical="center"/>
    </xf>
    <xf numFmtId="0" fontId="23" fillId="0" borderId="0" xfId="4" applyFont="1" applyAlignment="1">
      <alignment vertical="center"/>
    </xf>
    <xf numFmtId="0" fontId="25" fillId="0" borderId="0" xfId="4" applyFont="1" applyAlignment="1">
      <alignment horizontal="right" vertical="center"/>
    </xf>
    <xf numFmtId="0" fontId="24" fillId="0" borderId="0" xfId="4" applyFont="1" applyAlignment="1">
      <alignment vertical="center"/>
    </xf>
    <xf numFmtId="0" fontId="23" fillId="0" borderId="0" xfId="4" applyFont="1" applyAlignment="1">
      <alignment horizontal="center"/>
    </xf>
    <xf numFmtId="0" fontId="28" fillId="0" borderId="0" xfId="4" applyFont="1" applyAlignment="1">
      <alignment vertical="center"/>
    </xf>
    <xf numFmtId="0" fontId="9" fillId="4" borderId="1" xfId="0" applyFont="1" applyFill="1" applyBorder="1" applyAlignment="1">
      <alignment horizontal="left" vertical="center" wrapText="1"/>
    </xf>
    <xf numFmtId="0" fontId="2" fillId="0" borderId="0" xfId="0" applyFont="1" applyAlignment="1">
      <alignment horizontal="left" vertical="center" wrapText="1"/>
    </xf>
    <xf numFmtId="0" fontId="29" fillId="0" borderId="7" xfId="0" applyFont="1" applyBorder="1" applyAlignment="1">
      <alignment horizontal="centerContinuous" vertical="center" wrapText="1"/>
    </xf>
    <xf numFmtId="0" fontId="25" fillId="0" borderId="6" xfId="4" applyFont="1" applyBorder="1" applyAlignment="1">
      <alignment horizontal="centerContinuous" wrapText="1"/>
    </xf>
    <xf numFmtId="0" fontId="25" fillId="0" borderId="2" xfId="4" applyFont="1" applyBorder="1" applyAlignment="1">
      <alignment horizontal="centerContinuous" wrapText="1"/>
    </xf>
    <xf numFmtId="0" fontId="30" fillId="6" borderId="1" xfId="0" applyFont="1" applyFill="1" applyBorder="1" applyAlignment="1">
      <alignment horizontal="center" vertical="center" wrapText="1"/>
    </xf>
    <xf numFmtId="0" fontId="7" fillId="2" borderId="8" xfId="0" applyFont="1" applyFill="1" applyBorder="1"/>
    <xf numFmtId="0" fontId="2" fillId="8" borderId="2" xfId="0" applyFont="1" applyFill="1" applyBorder="1"/>
    <xf numFmtId="0" fontId="7" fillId="8" borderId="7" xfId="0" applyFont="1" applyFill="1" applyBorder="1"/>
    <xf numFmtId="0" fontId="7" fillId="8" borderId="1" xfId="0" applyFont="1" applyFill="1" applyBorder="1" applyAlignment="1">
      <alignment horizontal="left" vertical="center"/>
    </xf>
    <xf numFmtId="0" fontId="7" fillId="8" borderId="1" xfId="0" applyFont="1" applyFill="1" applyBorder="1" applyAlignment="1">
      <alignment horizontal="center" vertical="center" wrapText="1"/>
    </xf>
    <xf numFmtId="0" fontId="31" fillId="8" borderId="1" xfId="0" applyFont="1" applyFill="1" applyBorder="1" applyAlignment="1">
      <alignment vertical="center"/>
    </xf>
    <xf numFmtId="0" fontId="21" fillId="0" borderId="1" xfId="0" applyFont="1" applyBorder="1" applyAlignment="1">
      <alignment vertical="center"/>
    </xf>
    <xf numFmtId="0" fontId="21" fillId="0" borderId="0" xfId="0" applyFont="1" applyAlignment="1">
      <alignment vertical="center"/>
    </xf>
    <xf numFmtId="0" fontId="4" fillId="4" borderId="11" xfId="0" applyFont="1" applyFill="1" applyBorder="1" applyAlignment="1">
      <alignment horizontal="left" vertical="center" wrapText="1"/>
    </xf>
    <xf numFmtId="0" fontId="2" fillId="0" borderId="12" xfId="0" applyFont="1" applyBorder="1"/>
    <xf numFmtId="0" fontId="7" fillId="8" borderId="1" xfId="0" applyFont="1" applyFill="1" applyBorder="1" applyAlignment="1">
      <alignment horizontal="left" vertical="center" wrapText="1"/>
    </xf>
    <xf numFmtId="0" fontId="4" fillId="4" borderId="3" xfId="0" applyFont="1" applyFill="1" applyBorder="1" applyAlignment="1">
      <alignment horizontal="center" vertical="center" wrapText="1"/>
    </xf>
    <xf numFmtId="0" fontId="0" fillId="0" borderId="1" xfId="0" applyBorder="1" applyAlignment="1">
      <alignment vertical="center" wrapText="1"/>
    </xf>
    <xf numFmtId="0" fontId="34" fillId="0" borderId="1" xfId="0" applyFont="1" applyBorder="1" applyAlignment="1">
      <alignment vertical="center" wrapText="1"/>
    </xf>
    <xf numFmtId="0" fontId="13" fillId="0" borderId="1" xfId="0" applyFont="1" applyBorder="1" applyAlignment="1">
      <alignment vertical="center" wrapText="1"/>
    </xf>
    <xf numFmtId="0" fontId="30" fillId="6" borderId="1" xfId="0" applyFont="1" applyFill="1" applyBorder="1" applyAlignment="1">
      <alignment vertical="center" wrapText="1"/>
    </xf>
    <xf numFmtId="0" fontId="35" fillId="6" borderId="0" xfId="5" applyFont="1" applyFill="1" applyAlignment="1">
      <alignment vertical="center" wrapText="1"/>
    </xf>
    <xf numFmtId="0" fontId="12" fillId="0" borderId="0" xfId="0" applyFont="1"/>
    <xf numFmtId="0" fontId="3" fillId="2" borderId="1" xfId="0" applyFont="1" applyFill="1" applyBorder="1" applyAlignment="1">
      <alignment vertical="center"/>
    </xf>
    <xf numFmtId="0" fontId="11" fillId="2" borderId="6" xfId="0" applyFont="1" applyFill="1" applyBorder="1"/>
    <xf numFmtId="0" fontId="30" fillId="0" borderId="1" xfId="0" applyFont="1" applyBorder="1" applyAlignment="1">
      <alignment vertical="center" wrapText="1"/>
    </xf>
    <xf numFmtId="0" fontId="36" fillId="0" borderId="1" xfId="0" applyFont="1" applyBorder="1" applyAlignment="1">
      <alignment vertical="center" wrapText="1"/>
    </xf>
    <xf numFmtId="0" fontId="30" fillId="0" borderId="1" xfId="0" applyFont="1" applyBorder="1" applyAlignment="1">
      <alignment horizontal="center" vertical="center" wrapText="1"/>
    </xf>
    <xf numFmtId="0" fontId="35" fillId="0" borderId="1" xfId="5" applyFont="1" applyBorder="1" applyAlignment="1">
      <alignment wrapText="1"/>
    </xf>
    <xf numFmtId="164" fontId="37" fillId="0" borderId="9" xfId="0" applyNumberFormat="1" applyFont="1" applyBorder="1" applyAlignment="1">
      <alignment horizontal="center" vertical="center" wrapText="1"/>
    </xf>
    <xf numFmtId="164" fontId="37" fillId="0" borderId="1" xfId="0" applyNumberFormat="1" applyFont="1" applyBorder="1" applyAlignment="1">
      <alignment horizontal="center" vertical="center" wrapText="1"/>
    </xf>
    <xf numFmtId="14" fontId="25" fillId="0" borderId="7" xfId="4" applyNumberFormat="1" applyFont="1" applyBorder="1" applyAlignment="1">
      <alignment horizontal="centerContinuous" vertical="center"/>
    </xf>
    <xf numFmtId="0" fontId="22" fillId="8" borderId="3" xfId="0" applyFont="1" applyFill="1" applyBorder="1" applyAlignment="1">
      <alignment horizontal="center" vertical="center" wrapText="1"/>
    </xf>
    <xf numFmtId="0" fontId="2" fillId="6" borderId="1" xfId="0" applyFont="1" applyFill="1" applyBorder="1" applyAlignment="1">
      <alignment horizontal="centerContinuous" vertical="center" wrapText="1"/>
    </xf>
    <xf numFmtId="0" fontId="3" fillId="6" borderId="1" xfId="0" applyFont="1" applyFill="1" applyBorder="1" applyAlignment="1">
      <alignment horizontal="centerContinuous" vertical="center" wrapText="1"/>
    </xf>
    <xf numFmtId="0" fontId="3" fillId="6" borderId="7" xfId="0" applyFont="1" applyFill="1" applyBorder="1" applyAlignment="1">
      <alignment horizontal="centerContinuous" vertical="center" wrapText="1"/>
    </xf>
    <xf numFmtId="0" fontId="2" fillId="6" borderId="6" xfId="0" applyFont="1" applyFill="1" applyBorder="1" applyAlignment="1">
      <alignment horizontal="centerContinuous" vertical="center" wrapText="1"/>
    </xf>
    <xf numFmtId="0" fontId="2" fillId="6" borderId="2" xfId="0" applyFont="1" applyFill="1" applyBorder="1" applyAlignment="1">
      <alignment horizontal="centerContinuous" vertical="center" wrapText="1"/>
    </xf>
    <xf numFmtId="0" fontId="2" fillId="7" borderId="6" xfId="0" applyFont="1" applyFill="1" applyBorder="1"/>
    <xf numFmtId="0" fontId="0" fillId="0" borderId="2" xfId="0" applyBorder="1"/>
    <xf numFmtId="0" fontId="7" fillId="8" borderId="3" xfId="0" applyFont="1" applyFill="1" applyBorder="1" applyAlignment="1">
      <alignment horizontal="center" vertical="center" wrapText="1"/>
    </xf>
    <xf numFmtId="0" fontId="2" fillId="0" borderId="13" xfId="0" applyFont="1" applyBorder="1"/>
    <xf numFmtId="0" fontId="9" fillId="5" borderId="3" xfId="0" applyFont="1" applyFill="1" applyBorder="1" applyAlignment="1">
      <alignment vertical="center" wrapText="1"/>
    </xf>
    <xf numFmtId="0" fontId="7" fillId="8" borderId="14" xfId="0" applyFont="1" applyFill="1" applyBorder="1"/>
    <xf numFmtId="0" fontId="2" fillId="8" borderId="11" xfId="0" applyFont="1" applyFill="1" applyBorder="1"/>
    <xf numFmtId="0" fontId="3" fillId="6" borderId="1" xfId="0" applyFont="1" applyFill="1" applyBorder="1" applyAlignment="1">
      <alignment vertical="center" wrapText="1"/>
    </xf>
    <xf numFmtId="0" fontId="33" fillId="6" borderId="1" xfId="0" applyFont="1" applyFill="1" applyBorder="1" applyAlignment="1">
      <alignment vertical="center" wrapText="1"/>
    </xf>
    <xf numFmtId="0" fontId="3" fillId="2" borderId="7" xfId="0" applyFont="1" applyFill="1" applyBorder="1" applyAlignment="1">
      <alignment vertical="center"/>
    </xf>
    <xf numFmtId="0" fontId="7" fillId="2" borderId="7" xfId="0" applyFont="1" applyFill="1" applyBorder="1" applyAlignment="1">
      <alignment vertical="center"/>
    </xf>
    <xf numFmtId="0" fontId="3" fillId="2" borderId="7" xfId="0" applyFont="1" applyFill="1" applyBorder="1" applyAlignment="1">
      <alignment horizontal="center" vertical="center"/>
    </xf>
    <xf numFmtId="0" fontId="3" fillId="2" borderId="6" xfId="0" applyFont="1" applyFill="1" applyBorder="1" applyAlignment="1">
      <alignment vertical="center"/>
    </xf>
    <xf numFmtId="0" fontId="3" fillId="2" borderId="2" xfId="0" applyFont="1" applyFill="1" applyBorder="1" applyAlignment="1">
      <alignment vertical="center"/>
    </xf>
    <xf numFmtId="0" fontId="3" fillId="0" borderId="0" xfId="0" applyFont="1" applyAlignment="1">
      <alignment vertical="center"/>
    </xf>
    <xf numFmtId="0" fontId="3" fillId="10"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2" borderId="6" xfId="0" applyFont="1" applyFill="1" applyBorder="1" applyAlignment="1">
      <alignment vertical="center"/>
    </xf>
    <xf numFmtId="0" fontId="2" fillId="6" borderId="6" xfId="0" applyFont="1" applyFill="1" applyBorder="1" applyAlignment="1">
      <alignment horizontal="centerContinuous"/>
    </xf>
    <xf numFmtId="0" fontId="2" fillId="6" borderId="2" xfId="0" applyFont="1" applyFill="1" applyBorder="1" applyAlignment="1">
      <alignment horizontal="centerContinuous"/>
    </xf>
    <xf numFmtId="0" fontId="33" fillId="6" borderId="7" xfId="0" applyFont="1" applyFill="1" applyBorder="1" applyAlignment="1">
      <alignment horizontal="centerContinuous" vertical="center" wrapText="1"/>
    </xf>
    <xf numFmtId="0" fontId="14" fillId="6" borderId="1" xfId="0" applyFont="1" applyFill="1" applyBorder="1" applyAlignment="1">
      <alignment horizontal="center" vertical="center"/>
    </xf>
    <xf numFmtId="0" fontId="27" fillId="0" borderId="0" xfId="4" applyFont="1"/>
    <xf numFmtId="0" fontId="3" fillId="10" borderId="1" xfId="0" applyFont="1" applyFill="1" applyBorder="1" applyAlignment="1">
      <alignment vertical="center" wrapText="1"/>
    </xf>
    <xf numFmtId="0" fontId="3" fillId="2" borderId="2" xfId="0" applyFont="1" applyFill="1" applyBorder="1"/>
    <xf numFmtId="0" fontId="0" fillId="0" borderId="0" xfId="0" applyAlignment="1">
      <alignment vertical="center" wrapText="1"/>
    </xf>
    <xf numFmtId="0" fontId="2" fillId="6" borderId="1" xfId="0" applyFont="1" applyFill="1" applyBorder="1" applyAlignment="1">
      <alignment horizontal="center" vertical="center" wrapText="1"/>
    </xf>
    <xf numFmtId="0" fontId="41" fillId="6" borderId="1" xfId="0" applyFont="1" applyFill="1" applyBorder="1" applyAlignment="1">
      <alignment horizontal="center" vertical="center"/>
    </xf>
    <xf numFmtId="0" fontId="8" fillId="0" borderId="1" xfId="0" applyFont="1" applyBorder="1"/>
    <xf numFmtId="0" fontId="8" fillId="0" borderId="0" xfId="0" applyFont="1"/>
    <xf numFmtId="0" fontId="2" fillId="9" borderId="6" xfId="0" applyFont="1" applyFill="1" applyBorder="1"/>
    <xf numFmtId="0" fontId="2" fillId="9" borderId="2" xfId="0" applyFont="1" applyFill="1" applyBorder="1"/>
    <xf numFmtId="0" fontId="3" fillId="9" borderId="7" xfId="0" applyFont="1" applyFill="1" applyBorder="1"/>
    <xf numFmtId="0" fontId="3" fillId="0" borderId="0" xfId="0" applyFont="1" applyAlignment="1">
      <alignment horizontal="center" vertical="center"/>
    </xf>
    <xf numFmtId="165" fontId="30" fillId="0" borderId="1" xfId="0" applyNumberFormat="1" applyFont="1" applyBorder="1" applyAlignment="1">
      <alignment horizontal="center" vertical="center" wrapText="1"/>
    </xf>
    <xf numFmtId="0" fontId="7" fillId="2" borderId="6" xfId="0" applyFont="1" applyFill="1" applyBorder="1" applyAlignment="1">
      <alignment vertical="center"/>
    </xf>
    <xf numFmtId="164" fontId="32" fillId="2" borderId="6" xfId="3" applyNumberFormat="1" applyFont="1" applyFill="1" applyBorder="1" applyAlignment="1">
      <alignment horizontal="center" vertical="center"/>
    </xf>
    <xf numFmtId="164" fontId="32" fillId="2" borderId="6" xfId="0" applyNumberFormat="1" applyFont="1" applyFill="1" applyBorder="1" applyAlignment="1">
      <alignment horizontal="center" vertical="center"/>
    </xf>
    <xf numFmtId="0" fontId="2" fillId="2" borderId="2" xfId="0" applyFont="1" applyFill="1" applyBorder="1" applyAlignment="1">
      <alignment vertical="center"/>
    </xf>
    <xf numFmtId="0" fontId="22" fillId="2" borderId="7" xfId="0" applyFont="1" applyFill="1" applyBorder="1"/>
    <xf numFmtId="166" fontId="14" fillId="0" borderId="1" xfId="0" applyNumberFormat="1" applyFont="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wrapText="1"/>
    </xf>
    <xf numFmtId="0" fontId="22" fillId="6" borderId="7" xfId="0" applyFont="1" applyFill="1" applyBorder="1" applyAlignment="1">
      <alignment horizontal="centerContinuous" vertical="center" wrapText="1"/>
    </xf>
    <xf numFmtId="0" fontId="22" fillId="2" borderId="7" xfId="0" applyFont="1" applyFill="1" applyBorder="1" applyAlignment="1">
      <alignment vertical="center"/>
    </xf>
    <xf numFmtId="0" fontId="3" fillId="0" borderId="0" xfId="0" quotePrefix="1" applyFont="1"/>
    <xf numFmtId="0" fontId="3" fillId="0" borderId="6" xfId="0" applyFont="1" applyBorder="1" applyAlignment="1">
      <alignment horizontal="centerContinuous"/>
    </xf>
    <xf numFmtId="0" fontId="3" fillId="0" borderId="2" xfId="0" applyFont="1" applyBorder="1" applyAlignment="1">
      <alignment horizontal="centerContinuous"/>
    </xf>
    <xf numFmtId="0" fontId="3" fillId="6" borderId="1" xfId="0" applyFont="1" applyFill="1" applyBorder="1" applyAlignment="1">
      <alignment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wrapText="1"/>
    </xf>
    <xf numFmtId="0" fontId="3" fillId="0" borderId="6" xfId="0" applyFont="1" applyBorder="1" applyAlignment="1">
      <alignment horizontal="centerContinuous" vertical="center" wrapText="1"/>
    </xf>
    <xf numFmtId="0" fontId="2" fillId="2" borderId="0" xfId="0" applyFont="1" applyFill="1"/>
    <xf numFmtId="0" fontId="15" fillId="0" borderId="0" xfId="0" applyFont="1" applyAlignment="1">
      <alignment vertical="center"/>
    </xf>
    <xf numFmtId="0" fontId="9" fillId="5" borderId="15" xfId="0" applyFont="1" applyFill="1" applyBorder="1" applyAlignment="1">
      <alignment vertical="center"/>
    </xf>
    <xf numFmtId="0" fontId="45" fillId="0" borderId="1" xfId="0" applyFont="1" applyBorder="1" applyAlignment="1">
      <alignment vertical="center" wrapText="1"/>
    </xf>
    <xf numFmtId="0" fontId="21" fillId="0" borderId="1" xfId="0" applyFont="1" applyBorder="1" applyAlignment="1">
      <alignment vertical="center" wrapText="1"/>
    </xf>
    <xf numFmtId="0" fontId="21" fillId="0" borderId="1" xfId="0" applyFont="1" applyBorder="1" applyAlignment="1">
      <alignment horizontal="left" vertical="center" wrapText="1"/>
    </xf>
    <xf numFmtId="0" fontId="2" fillId="8" borderId="1" xfId="0" applyFont="1" applyFill="1" applyBorder="1" applyAlignment="1">
      <alignment horizontal="centerContinuous"/>
    </xf>
    <xf numFmtId="0" fontId="9" fillId="7" borderId="9" xfId="0" applyFont="1" applyFill="1" applyBorder="1" applyAlignment="1">
      <alignment vertical="center"/>
    </xf>
    <xf numFmtId="0" fontId="19" fillId="0" borderId="0" xfId="5"/>
    <xf numFmtId="0" fontId="46" fillId="0" borderId="0" xfId="0" applyFont="1"/>
    <xf numFmtId="0" fontId="6" fillId="4" borderId="17" xfId="0" applyFont="1" applyFill="1" applyBorder="1" applyAlignment="1">
      <alignment horizontal="left" vertical="center"/>
    </xf>
    <xf numFmtId="0" fontId="6" fillId="4" borderId="18" xfId="0" applyFont="1" applyFill="1" applyBorder="1" applyAlignment="1">
      <alignment horizontal="left" vertical="center"/>
    </xf>
    <xf numFmtId="0" fontId="6" fillId="4" borderId="19" xfId="0" applyFont="1" applyFill="1" applyBorder="1" applyAlignment="1">
      <alignment horizontal="left" vertical="center"/>
    </xf>
    <xf numFmtId="0" fontId="4" fillId="4" borderId="16" xfId="0" applyFont="1" applyFill="1" applyBorder="1" applyAlignment="1">
      <alignment horizontal="left" vertical="center" wrapText="1"/>
    </xf>
    <xf numFmtId="0" fontId="3" fillId="10" borderId="16" xfId="0" applyFont="1" applyFill="1" applyBorder="1" applyAlignment="1">
      <alignment vertical="center" wrapText="1"/>
    </xf>
    <xf numFmtId="0" fontId="2" fillId="0" borderId="16" xfId="0" applyFont="1" applyBorder="1" applyAlignment="1">
      <alignment vertical="center" wrapText="1"/>
    </xf>
    <xf numFmtId="0" fontId="2" fillId="0" borderId="16" xfId="0" applyFont="1" applyBorder="1"/>
    <xf numFmtId="0" fontId="6" fillId="4" borderId="16" xfId="0" applyFont="1" applyFill="1" applyBorder="1" applyAlignment="1">
      <alignment vertical="center" wrapText="1"/>
    </xf>
    <xf numFmtId="0" fontId="2" fillId="2" borderId="18" xfId="0" applyFont="1" applyFill="1" applyBorder="1"/>
    <xf numFmtId="0" fontId="2" fillId="2" borderId="19" xfId="0" applyFont="1" applyFill="1" applyBorder="1"/>
    <xf numFmtId="0" fontId="2" fillId="2" borderId="18" xfId="0" applyFont="1" applyFill="1" applyBorder="1" applyAlignment="1">
      <alignment vertical="center" wrapText="1"/>
    </xf>
    <xf numFmtId="0" fontId="3" fillId="2" borderId="17" xfId="0" applyFont="1" applyFill="1" applyBorder="1"/>
    <xf numFmtId="0" fontId="22" fillId="2" borderId="1" xfId="0" applyFont="1" applyFill="1" applyBorder="1" applyAlignment="1">
      <alignment vertical="center"/>
    </xf>
    <xf numFmtId="0" fontId="2" fillId="0" borderId="16" xfId="0" applyFont="1" applyBorder="1" applyAlignment="1">
      <alignment wrapText="1"/>
    </xf>
    <xf numFmtId="0" fontId="4" fillId="0" borderId="0" xfId="0" applyFont="1" applyFill="1" applyBorder="1" applyAlignment="1">
      <alignment horizontal="left" vertical="center" wrapText="1"/>
    </xf>
    <xf numFmtId="0" fontId="0" fillId="0" borderId="20" xfId="0" applyBorder="1"/>
    <xf numFmtId="0" fontId="0" fillId="0" borderId="0" xfId="0" applyBorder="1"/>
    <xf numFmtId="0" fontId="0" fillId="0" borderId="21" xfId="0" applyBorder="1"/>
    <xf numFmtId="168" fontId="0" fillId="0" borderId="20" xfId="0" applyNumberFormat="1" applyBorder="1"/>
    <xf numFmtId="0" fontId="0" fillId="0" borderId="22" xfId="0" applyBorder="1"/>
    <xf numFmtId="0" fontId="0" fillId="0" borderId="23" xfId="0" applyBorder="1"/>
    <xf numFmtId="0" fontId="0" fillId="0" borderId="24" xfId="0" applyBorder="1"/>
    <xf numFmtId="0" fontId="47" fillId="0" borderId="0" xfId="0" applyFont="1" applyBorder="1"/>
    <xf numFmtId="0" fontId="47" fillId="0" borderId="20" xfId="0" applyFont="1" applyBorder="1" applyAlignment="1">
      <alignment horizontal="center"/>
    </xf>
    <xf numFmtId="167" fontId="0" fillId="0" borderId="26" xfId="0" applyNumberFormat="1" applyBorder="1" applyAlignment="1">
      <alignment horizontal="center"/>
    </xf>
    <xf numFmtId="167" fontId="0" fillId="0" borderId="25" xfId="0" applyNumberFormat="1" applyBorder="1" applyAlignment="1">
      <alignment horizontal="center"/>
    </xf>
    <xf numFmtId="0" fontId="0" fillId="0" borderId="27" xfId="0" applyBorder="1"/>
    <xf numFmtId="0" fontId="47" fillId="0" borderId="0" xfId="0" applyFont="1"/>
    <xf numFmtId="169" fontId="0" fillId="0" borderId="0" xfId="0" applyNumberFormat="1" applyFill="1" applyBorder="1" applyAlignment="1">
      <alignment horizontal="center"/>
    </xf>
    <xf numFmtId="0" fontId="47" fillId="0" borderId="0" xfId="0" applyFont="1" applyAlignment="1">
      <alignment horizontal="right" indent="2"/>
    </xf>
    <xf numFmtId="0" fontId="0" fillId="0" borderId="0" xfId="0" applyAlignment="1">
      <alignment horizontal="right" indent="2"/>
    </xf>
    <xf numFmtId="168" fontId="0" fillId="0" borderId="0" xfId="0" applyNumberFormat="1" applyBorder="1"/>
    <xf numFmtId="0" fontId="0" fillId="0" borderId="28" xfId="0" applyBorder="1" applyAlignment="1">
      <alignment horizontal="right" indent="2"/>
    </xf>
    <xf numFmtId="0" fontId="0" fillId="0" borderId="29" xfId="0" applyBorder="1" applyAlignment="1">
      <alignment horizontal="right" indent="2"/>
    </xf>
    <xf numFmtId="0" fontId="0" fillId="0" borderId="30" xfId="0" applyBorder="1" applyAlignment="1">
      <alignment horizontal="right" indent="2"/>
    </xf>
    <xf numFmtId="0" fontId="0" fillId="0" borderId="27" xfId="0" applyBorder="1" applyAlignment="1">
      <alignment horizontal="right"/>
    </xf>
    <xf numFmtId="0" fontId="0" fillId="0" borderId="26" xfId="0" applyBorder="1" applyAlignment="1">
      <alignment horizontal="center"/>
    </xf>
    <xf numFmtId="0" fontId="0" fillId="0" borderId="25" xfId="0" applyBorder="1" applyAlignment="1">
      <alignment horizontal="center"/>
    </xf>
    <xf numFmtId="0" fontId="47" fillId="0" borderId="0" xfId="0" applyFont="1" applyAlignment="1">
      <alignment horizontal="centerContinuous"/>
    </xf>
    <xf numFmtId="0" fontId="3" fillId="0" borderId="0" xfId="0" applyFont="1" applyFill="1"/>
    <xf numFmtId="0" fontId="0" fillId="0" borderId="0" xfId="0" applyFill="1"/>
    <xf numFmtId="0" fontId="2" fillId="0" borderId="0" xfId="0" applyFont="1" applyFill="1"/>
    <xf numFmtId="0" fontId="38" fillId="8" borderId="1" xfId="0" applyFont="1" applyFill="1" applyBorder="1" applyAlignment="1">
      <alignment horizontal="centerContinuous" vertical="center" wrapText="1"/>
    </xf>
    <xf numFmtId="0" fontId="2" fillId="2" borderId="16" xfId="0" applyFont="1" applyFill="1" applyBorder="1" applyAlignment="1">
      <alignment vertical="center" wrapText="1"/>
    </xf>
    <xf numFmtId="0" fontId="2" fillId="0" borderId="16" xfId="0" applyFont="1" applyFill="1" applyBorder="1" applyAlignment="1">
      <alignment vertical="center" wrapText="1"/>
    </xf>
    <xf numFmtId="0" fontId="4" fillId="4" borderId="17" xfId="0" applyFont="1" applyFill="1" applyBorder="1" applyAlignment="1">
      <alignment horizontal="left" vertical="center" wrapText="1"/>
    </xf>
    <xf numFmtId="0" fontId="2" fillId="0" borderId="19" xfId="0" applyFont="1" applyBorder="1" applyAlignment="1">
      <alignment vertical="center" wrapText="1"/>
    </xf>
    <xf numFmtId="0" fontId="2" fillId="0" borderId="31" xfId="0" applyFont="1" applyBorder="1" applyAlignment="1">
      <alignment vertical="center" wrapText="1"/>
    </xf>
    <xf numFmtId="0" fontId="2" fillId="11" borderId="16" xfId="0" applyFont="1" applyFill="1" applyBorder="1" applyAlignment="1">
      <alignment vertical="center" wrapText="1"/>
    </xf>
    <xf numFmtId="0" fontId="2" fillId="11" borderId="19" xfId="0" applyFont="1" applyFill="1" applyBorder="1" applyAlignment="1">
      <alignment vertical="center" wrapText="1"/>
    </xf>
    <xf numFmtId="0" fontId="6" fillId="4" borderId="17" xfId="0" applyFont="1" applyFill="1" applyBorder="1" applyAlignment="1">
      <alignment vertical="center" wrapText="1"/>
    </xf>
    <xf numFmtId="0" fontId="3" fillId="10" borderId="17" xfId="0" applyFont="1" applyFill="1" applyBorder="1" applyAlignment="1">
      <alignment vertical="center" wrapText="1"/>
    </xf>
    <xf numFmtId="0" fontId="2" fillId="11" borderId="17" xfId="0" applyFont="1" applyFill="1" applyBorder="1" applyAlignment="1">
      <alignment vertical="center" wrapText="1"/>
    </xf>
    <xf numFmtId="0" fontId="2" fillId="0" borderId="17" xfId="0" applyFont="1" applyBorder="1" applyAlignment="1">
      <alignment vertical="center" wrapText="1"/>
    </xf>
    <xf numFmtId="0" fontId="2" fillId="2" borderId="17" xfId="0" applyFont="1" applyFill="1" applyBorder="1" applyAlignment="1">
      <alignment vertical="center" wrapText="1"/>
    </xf>
    <xf numFmtId="0" fontId="2" fillId="0" borderId="17" xfId="0" applyFont="1" applyBorder="1"/>
    <xf numFmtId="0" fontId="4" fillId="4" borderId="16" xfId="0" applyFont="1" applyFill="1" applyBorder="1" applyAlignment="1">
      <alignment vertical="center" wrapText="1"/>
    </xf>
    <xf numFmtId="0" fontId="0" fillId="0" borderId="16" xfId="0" applyBorder="1"/>
    <xf numFmtId="0" fontId="2" fillId="0" borderId="4" xfId="0" applyFont="1" applyBorder="1"/>
    <xf numFmtId="0" fontId="0" fillId="0" borderId="4" xfId="0" applyBorder="1"/>
    <xf numFmtId="0" fontId="2" fillId="0" borderId="0" xfId="0" applyFont="1" applyBorder="1"/>
    <xf numFmtId="0" fontId="2" fillId="0" borderId="32" xfId="0" applyFont="1" applyBorder="1"/>
    <xf numFmtId="0" fontId="0" fillId="0" borderId="32" xfId="0" applyBorder="1"/>
    <xf numFmtId="0" fontId="2" fillId="11" borderId="0" xfId="0" applyFont="1" applyFill="1"/>
    <xf numFmtId="0" fontId="48" fillId="0" borderId="0" xfId="4" applyFont="1" applyAlignment="1">
      <alignment horizontal="right" vertical="center"/>
    </xf>
    <xf numFmtId="0" fontId="49" fillId="0" borderId="0" xfId="4" applyFont="1"/>
    <xf numFmtId="0" fontId="50" fillId="0" borderId="0" xfId="4" applyFont="1" applyAlignment="1">
      <alignment horizontal="right" vertical="center"/>
    </xf>
  </cellXfs>
  <cellStyles count="6">
    <cellStyle name="ColLevel_2" xfId="1" builtinId="2" iLevel="1"/>
    <cellStyle name="ColLevel_3" xfId="2" builtinId="2" iLevel="2"/>
    <cellStyle name="Hyperlink" xfId="5" builtinId="8"/>
    <cellStyle name="Normal" xfId="0" builtinId="0"/>
    <cellStyle name="Normal 2" xfId="4" xr:uid="{55C1945C-AD80-4B63-84A3-F7D8D959B0D8}"/>
    <cellStyle name="Percent" xfId="3" builtinId="5"/>
  </cellStyles>
  <dxfs count="12">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patternType="solid">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DFDCC"/>
      <color rgb="FF0000FF"/>
      <color rgb="FF008000"/>
      <color rgb="FFEEE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8</xdr:col>
      <xdr:colOff>251759</xdr:colOff>
      <xdr:row>0</xdr:row>
      <xdr:rowOff>151361</xdr:rowOff>
    </xdr:from>
    <xdr:ext cx="5334000" cy="2914650"/>
    <xdr:pic>
      <xdr:nvPicPr>
        <xdr:cNvPr id="2" name="image2.png" descr="NYU Stern Center for Sustainable Business - Idealist">
          <a:extLst>
            <a:ext uri="{FF2B5EF4-FFF2-40B4-BE49-F238E27FC236}">
              <a16:creationId xmlns:a16="http://schemas.microsoft.com/office/drawing/2014/main" id="{0DAB8060-6F7A-47DA-B741-E355F6F4056E}"/>
            </a:ext>
          </a:extLst>
        </xdr:cNvPr>
        <xdr:cNvPicPr preferRelativeResize="0"/>
      </xdr:nvPicPr>
      <xdr:blipFill>
        <a:blip xmlns:r="http://schemas.openxmlformats.org/officeDocument/2006/relationships" r:embed="rId1" cstate="print"/>
        <a:stretch>
          <a:fillRect/>
        </a:stretch>
      </xdr:blipFill>
      <xdr:spPr>
        <a:xfrm>
          <a:off x="3837641" y="151361"/>
          <a:ext cx="5334000" cy="2914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266700</xdr:colOff>
      <xdr:row>5</xdr:row>
      <xdr:rowOff>44450</xdr:rowOff>
    </xdr:from>
    <xdr:to>
      <xdr:col>16</xdr:col>
      <xdr:colOff>158750</xdr:colOff>
      <xdr:row>44</xdr:row>
      <xdr:rowOff>114300</xdr:rowOff>
    </xdr:to>
    <xdr:sp macro="" textlink="">
      <xdr:nvSpPr>
        <xdr:cNvPr id="2" name="Rectangle 1">
          <a:extLst>
            <a:ext uri="{FF2B5EF4-FFF2-40B4-BE49-F238E27FC236}">
              <a16:creationId xmlns:a16="http://schemas.microsoft.com/office/drawing/2014/main" id="{92290DFF-03A9-4B72-807B-83546DAEAEA4}"/>
            </a:ext>
          </a:extLst>
        </xdr:cNvPr>
        <xdr:cNvSpPr/>
      </xdr:nvSpPr>
      <xdr:spPr>
        <a:xfrm>
          <a:off x="266700" y="965200"/>
          <a:ext cx="9848850" cy="7251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rPr>
            <a:t>Overview</a:t>
          </a:r>
        </a:p>
        <a:p>
          <a:pPr algn="l"/>
          <a:r>
            <a:rPr lang="en-US" sz="1100" b="0">
              <a:solidFill>
                <a:sysClr val="windowText" lastClr="000000"/>
              </a:solidFill>
            </a:rPr>
            <a:t>This</a:t>
          </a:r>
          <a:r>
            <a:rPr lang="en-US" sz="1100" b="0" baseline="0">
              <a:solidFill>
                <a:sysClr val="windowText" lastClr="000000"/>
              </a:solidFill>
            </a:rPr>
            <a:t> two-part assessment and strategy tool aims to help GPs and PE practitioners analyze potential portfolio companies performance on material issues and provides guidance on which sustainability strategies and practices can drive financial value for the target company. The tool is intended to be used first during the due diligence phase to gain a high-level assessment of ESG-related risks and opportunities that can drive improved financial performance, then in the early holding period for material issue prioritization and strategy and KPI development, culminating in strategic inputs and ESG and ROSI (aligned financial metrics) KPIs that can be used to monitor and improve performance during the life of the investment.</a:t>
          </a:r>
        </a:p>
        <a:p>
          <a:pPr algn="l"/>
          <a:endParaRPr lang="en-US" sz="1100" b="0" baseline="0">
            <a:solidFill>
              <a:sysClr val="windowText" lastClr="000000"/>
            </a:solidFill>
          </a:endParaRPr>
        </a:p>
        <a:p>
          <a:pPr algn="l"/>
          <a:r>
            <a:rPr lang="en-US" sz="1100" b="0">
              <a:solidFill>
                <a:sysClr val="windowText" lastClr="000000"/>
              </a:solidFill>
            </a:rPr>
            <a:t>Conducting</a:t>
          </a:r>
          <a:r>
            <a:rPr lang="en-US" sz="1100" b="0" baseline="0">
              <a:solidFill>
                <a:sysClr val="windowText" lastClr="000000"/>
              </a:solidFill>
            </a:rPr>
            <a:t> this type of analysis at the beginning of the investment allows the GP to identify key material issues early on and craft strategies and KPIs to address the material issues and add value to the portfolio company. Tracking ESG and financial KPIs over time allows the GP to create a record of sustainability improvement (while mitigating key risks) over the lifetime of the holding. At exit, the GP can point to a sustainable growth story within the target company.</a:t>
          </a:r>
          <a:endParaRPr lang="en-US" sz="1100" b="0">
            <a:solidFill>
              <a:sysClr val="windowText" lastClr="000000"/>
            </a:solidFill>
          </a:endParaRPr>
        </a:p>
        <a:p>
          <a:pPr algn="l"/>
          <a:endParaRPr lang="en-US" sz="1100" b="0">
            <a:solidFill>
              <a:sysClr val="windowText" lastClr="000000"/>
            </a:solidFill>
          </a:endParaRPr>
        </a:p>
        <a:p>
          <a:pPr algn="l"/>
          <a:r>
            <a:rPr lang="en-US" sz="1100" b="1">
              <a:solidFill>
                <a:sysClr val="windowText" lastClr="000000"/>
              </a:solidFill>
            </a:rPr>
            <a:t>Instructions</a:t>
          </a:r>
        </a:p>
        <a:p>
          <a:pPr algn="l"/>
          <a:r>
            <a:rPr lang="en-US" sz="1100" b="1">
              <a:solidFill>
                <a:sysClr val="windowText" lastClr="000000"/>
              </a:solidFill>
            </a:rPr>
            <a:t>Model</a:t>
          </a:r>
          <a:r>
            <a:rPr lang="en-US" sz="1100" b="1" baseline="0">
              <a:solidFill>
                <a:sysClr val="windowText" lastClr="000000"/>
              </a:solidFill>
            </a:rPr>
            <a:t> Stage 1 (DD Assessment Phase):</a:t>
          </a:r>
          <a:endParaRPr lang="en-US" sz="1100" b="1">
            <a:solidFill>
              <a:sysClr val="windowText" lastClr="000000"/>
            </a:solidFill>
          </a:endParaRPr>
        </a:p>
        <a:p>
          <a:pPr algn="l"/>
          <a:r>
            <a:rPr lang="en-US" sz="1100" b="0">
              <a:solidFill>
                <a:sysClr val="windowText" lastClr="000000"/>
              </a:solidFill>
            </a:rPr>
            <a:t>1.</a:t>
          </a:r>
          <a:r>
            <a:rPr lang="en-US" sz="1100" b="0" baseline="0">
              <a:solidFill>
                <a:sysClr val="windowText" lastClr="000000"/>
              </a:solidFill>
            </a:rPr>
            <a:t> Begin in the "DD Assessment" tab, identify the portfolio company, then select the associated sector.</a:t>
          </a:r>
        </a:p>
        <a:p>
          <a:pPr algn="l"/>
          <a:r>
            <a:rPr lang="en-US" sz="1100" b="0" baseline="0">
              <a:solidFill>
                <a:sysClr val="windowText" lastClr="000000"/>
              </a:solidFill>
            </a:rPr>
            <a:t>2. The model auto-populates the relevant material issues for the identified sector while indicating associated sustainability strategies, practices, and value drivers.</a:t>
          </a:r>
        </a:p>
        <a:p>
          <a:pPr algn="l"/>
          <a:r>
            <a:rPr lang="en-US" sz="1100" b="0" baseline="0">
              <a:solidFill>
                <a:sysClr val="windowText" lastClr="000000"/>
              </a:solidFill>
            </a:rPr>
            <a:t>3. After reviewing the sector's material issues, go to the "DD Guidance" tab for guidance on how to score the target company across six criteria for each material issue.</a:t>
          </a:r>
        </a:p>
        <a:p>
          <a:pPr algn="l"/>
          <a:r>
            <a:rPr lang="en-US" sz="1100" b="0" baseline="0">
              <a:solidFill>
                <a:sysClr val="windowText" lastClr="000000"/>
              </a:solidFill>
            </a:rPr>
            <a:t>4. Research the target company's current performance, commitments, and progress for each material issue. Provide scores of 1-5 across the six criteria for each material issue. There is an option to remove irrelevant issues from further analysis in the "Keep/Remove" column (user selects dropdown and clicks "Keep" or "Remove")</a:t>
          </a:r>
        </a:p>
        <a:p>
          <a:pPr algn="l"/>
          <a:r>
            <a:rPr lang="en-US" sz="1100" b="0" baseline="0">
              <a:solidFill>
                <a:sysClr val="windowText" lastClr="000000"/>
              </a:solidFill>
            </a:rPr>
            <a:t>5. Go to the "Ranking Table" tab to see the material issues sorted in order of best performance to worst performance, decide if any issues are glaring enough to warrant passing on the target or present opportunities for growth and improved valuation multiples.</a:t>
          </a:r>
        </a:p>
        <a:p>
          <a:pPr algn="l"/>
          <a:r>
            <a:rPr lang="en-US" sz="1100" b="0" baseline="0">
              <a:solidFill>
                <a:sysClr val="windowText" lastClr="000000"/>
              </a:solidFill>
            </a:rPr>
            <a:t>6. If preparing to move to Stage 2, user can again select "Remove" for issues they would like to remove from the analysis.</a:t>
          </a:r>
        </a:p>
        <a:p>
          <a:pPr algn="l"/>
          <a:endParaRPr lang="en-US" sz="1100" b="0" baseline="0">
            <a:solidFill>
              <a:sysClr val="windowText" lastClr="000000"/>
            </a:solidFill>
          </a:endParaRPr>
        </a:p>
        <a:p>
          <a:pPr algn="l"/>
          <a:r>
            <a:rPr lang="en-US" sz="1100" b="1" baseline="0">
              <a:solidFill>
                <a:schemeClr val="bg1">
                  <a:lumMod val="85000"/>
                </a:schemeClr>
              </a:solidFill>
            </a:rPr>
            <a:t>Model Stage 2 (Early Investment Phase):</a:t>
          </a:r>
        </a:p>
        <a:p>
          <a:pPr algn="l"/>
          <a:r>
            <a:rPr lang="en-US" sz="1100" b="0" baseline="0">
              <a:solidFill>
                <a:schemeClr val="bg1">
                  <a:lumMod val="85000"/>
                </a:schemeClr>
              </a:solidFill>
            </a:rPr>
            <a:t>7. In Stage 2, the tool begins with a material issue prioritization scoring methodology. Key criteria include Market Risk, Regulatory Risk, Environmental Risk, Geopolitical Risk, Revenue Growth Potential, Operational Efficiency, Reputation/Multiple Impact, and Investment/Effort Required for Successful Execution.</a:t>
          </a:r>
        </a:p>
        <a:p>
          <a:pPr algn="l"/>
          <a:r>
            <a:rPr lang="en-US" sz="1100" b="0" baseline="0">
              <a:solidFill>
                <a:schemeClr val="bg1">
                  <a:lumMod val="85000"/>
                </a:schemeClr>
              </a:solidFill>
            </a:rPr>
            <a:t>8. The tab "Prioritization Guidance" provides guidance on how to score the target company on the key criteria and also includes a list of questions to gather insights.</a:t>
          </a:r>
        </a:p>
        <a:p>
          <a:pPr algn="l"/>
          <a:r>
            <a:rPr lang="en-US" sz="1100" b="0" baseline="0">
              <a:solidFill>
                <a:schemeClr val="bg1">
                  <a:lumMod val="85000"/>
                </a:schemeClr>
              </a:solidFill>
            </a:rPr>
            <a:t>9. Once the prioritization analysis is complete, the user has a sense of the most important areas to focus on. User again has the option to remove issues before reviewing the heatmap and scatterplots (Recommended to keep less than 10 issues before moving forward).</a:t>
          </a:r>
        </a:p>
        <a:p>
          <a:pPr algn="l"/>
          <a:r>
            <a:rPr lang="en-US" sz="1100" b="0" baseline="0">
              <a:solidFill>
                <a:schemeClr val="bg1">
                  <a:lumMod val="85000"/>
                </a:schemeClr>
              </a:solidFill>
            </a:rPr>
            <a:t>10. The tab "Heatmap" provides a heatmap visualization of the "Issue Prioritization" scores, allowing the user to compare strategies.</a:t>
          </a:r>
        </a:p>
        <a:p>
          <a:pPr algn="l"/>
          <a:r>
            <a:rPr lang="en-US" sz="1100" b="0" baseline="0">
              <a:solidFill>
                <a:schemeClr val="bg1">
                  <a:lumMod val="85000"/>
                </a:schemeClr>
              </a:solidFill>
            </a:rPr>
            <a:t>11. The tab "Graphs," provides scatterplot visualizations. Here, the user should note the 3-5 strategies they would like to focus on, likely choosing the high upside + high downside opportunties first.</a:t>
          </a:r>
        </a:p>
        <a:p>
          <a:pPr algn="l"/>
          <a:r>
            <a:rPr lang="en-US" sz="1100" b="0" baseline="0">
              <a:solidFill>
                <a:schemeClr val="bg1">
                  <a:lumMod val="85000"/>
                </a:schemeClr>
              </a:solidFill>
            </a:rPr>
            <a:t>12. Go to the tab "Relevant KPIs." CSB provides a database of example sustainability and ROSI KPIs to help the user generate KPIs for their prioritized strategies. User simply selects the strategies they have chosen from the dropdowns provided in a highlighted column. The relevant KPIs auto-populate after user selection.</a:t>
          </a:r>
        </a:p>
        <a:p>
          <a:pPr algn="l"/>
          <a:r>
            <a:rPr lang="en-US" sz="1100" b="0" baseline="0">
              <a:solidFill>
                <a:schemeClr val="bg1">
                  <a:lumMod val="85000"/>
                </a:schemeClr>
              </a:solidFill>
            </a:rPr>
            <a:t>13. Finally, the "Output Sheet" tab provides all of the gathered information from all tabs in order to provide a comprehensive view of the material issues/strategies and associated metrics.</a:t>
          </a:r>
        </a:p>
        <a:p>
          <a:pPr algn="l"/>
          <a:endParaRPr lang="en-US" sz="1100" b="0" baseline="0">
            <a:solidFill>
              <a:sysClr val="windowText" lastClr="000000"/>
            </a:solidFill>
          </a:endParaRPr>
        </a:p>
        <a:p>
          <a:pPr algn="l"/>
          <a:r>
            <a:rPr lang="en-US" sz="1100" b="1" baseline="0">
              <a:solidFill>
                <a:sysClr val="windowText" lastClr="000000"/>
              </a:solidFill>
            </a:rPr>
            <a:t>Other Useful Info</a:t>
          </a:r>
          <a:endParaRPr lang="en-US" sz="1100" b="0" baseline="0">
            <a:solidFill>
              <a:sysClr val="windowText" lastClr="000000"/>
            </a:solidFill>
          </a:endParaRPr>
        </a:p>
        <a:p>
          <a:pPr algn="l"/>
          <a:r>
            <a:rPr lang="en-US" sz="1100" b="0" baseline="0">
              <a:solidFill>
                <a:schemeClr val="accent1"/>
              </a:solidFill>
            </a:rPr>
            <a:t>Blue tabs: indicate tabs that require user input</a:t>
          </a:r>
        </a:p>
        <a:p>
          <a:pPr algn="l"/>
          <a:r>
            <a:rPr lang="en-US" sz="1100" b="0" baseline="0">
              <a:solidFill>
                <a:schemeClr val="accent6"/>
              </a:solidFill>
            </a:rPr>
            <a:t>Purple tabs: indicate tabs that provide guidance or visualizations</a:t>
          </a:r>
        </a:p>
        <a:p>
          <a:pPr algn="l"/>
          <a:r>
            <a:rPr lang="en-US" sz="1100" b="0" baseline="0">
              <a:solidFill>
                <a:sysClr val="windowText" lastClr="000000"/>
              </a:solidFill>
            </a:rPr>
            <a:t>Yellow shading in header: indicates user inputs in shaded column</a:t>
          </a:r>
          <a:endParaRPr lang="en-US" sz="1100" b="1" baseline="0">
            <a:solidFill>
              <a:sysClr val="windowText" lastClr="000000"/>
            </a:solidFill>
          </a:endParaRPr>
        </a:p>
      </xdr:txBody>
    </xdr:sp>
    <xdr:clientData/>
  </xdr:twoCellAnchor>
  <xdr:oneCellAnchor>
    <xdr:from>
      <xdr:col>0</xdr:col>
      <xdr:colOff>203200</xdr:colOff>
      <xdr:row>0</xdr:row>
      <xdr:rowOff>0</xdr:rowOff>
    </xdr:from>
    <xdr:ext cx="1714500" cy="936852"/>
    <xdr:pic>
      <xdr:nvPicPr>
        <xdr:cNvPr id="3" name="image2.png" descr="NYU Stern Center for Sustainable Business - Idealist">
          <a:extLst>
            <a:ext uri="{FF2B5EF4-FFF2-40B4-BE49-F238E27FC236}">
              <a16:creationId xmlns:a16="http://schemas.microsoft.com/office/drawing/2014/main" id="{42A8F765-508C-4E6F-B75E-CB3692D3DEE6}"/>
            </a:ext>
          </a:extLst>
        </xdr:cNvPr>
        <xdr:cNvPicPr preferRelativeResize="0">
          <a:picLocks noChangeAspect="1"/>
        </xdr:cNvPicPr>
      </xdr:nvPicPr>
      <xdr:blipFill>
        <a:blip xmlns:r="http://schemas.openxmlformats.org/officeDocument/2006/relationships" r:embed="rId1" cstate="print"/>
        <a:stretch>
          <a:fillRect/>
        </a:stretch>
      </xdr:blipFill>
      <xdr:spPr>
        <a:xfrm>
          <a:off x="203200" y="0"/>
          <a:ext cx="1714500" cy="93685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4510110</xdr:colOff>
      <xdr:row>34</xdr:row>
      <xdr:rowOff>164354</xdr:rowOff>
    </xdr:from>
    <xdr:to>
      <xdr:col>5</xdr:col>
      <xdr:colOff>199187</xdr:colOff>
      <xdr:row>55</xdr:row>
      <xdr:rowOff>88197</xdr:rowOff>
    </xdr:to>
    <xdr:pic>
      <xdr:nvPicPr>
        <xdr:cNvPr id="14" name="Picture 13">
          <a:extLst>
            <a:ext uri="{FF2B5EF4-FFF2-40B4-BE49-F238E27FC236}">
              <a16:creationId xmlns:a16="http://schemas.microsoft.com/office/drawing/2014/main" id="{74A3C667-CE97-430F-9B00-A2308D00F85A}"/>
            </a:ext>
          </a:extLst>
        </xdr:cNvPr>
        <xdr:cNvPicPr>
          <a:picLocks noChangeAspect="1"/>
        </xdr:cNvPicPr>
      </xdr:nvPicPr>
      <xdr:blipFill>
        <a:blip xmlns:r="http://schemas.openxmlformats.org/officeDocument/2006/relationships" r:embed="rId1"/>
        <a:stretch>
          <a:fillRect/>
        </a:stretch>
      </xdr:blipFill>
      <xdr:spPr>
        <a:xfrm>
          <a:off x="8140816" y="8718178"/>
          <a:ext cx="663368" cy="3839552"/>
        </a:xfrm>
        <a:prstGeom prst="rect">
          <a:avLst/>
        </a:prstGeom>
      </xdr:spPr>
    </xdr:pic>
    <xdr:clientData/>
  </xdr:twoCellAnchor>
  <xdr:twoCellAnchor editAs="oneCell">
    <xdr:from>
      <xdr:col>1</xdr:col>
      <xdr:colOff>71582</xdr:colOff>
      <xdr:row>9</xdr:row>
      <xdr:rowOff>99003</xdr:rowOff>
    </xdr:from>
    <xdr:to>
      <xdr:col>4</xdr:col>
      <xdr:colOff>2030357</xdr:colOff>
      <xdr:row>15</xdr:row>
      <xdr:rowOff>115028</xdr:rowOff>
    </xdr:to>
    <xdr:pic>
      <xdr:nvPicPr>
        <xdr:cNvPr id="15" name="Picture 14">
          <a:extLst>
            <a:ext uri="{FF2B5EF4-FFF2-40B4-BE49-F238E27FC236}">
              <a16:creationId xmlns:a16="http://schemas.microsoft.com/office/drawing/2014/main" id="{F1F44E7A-AAD8-48B4-9545-766BD85D0F8C}"/>
            </a:ext>
          </a:extLst>
        </xdr:cNvPr>
        <xdr:cNvPicPr>
          <a:picLocks noChangeAspect="1"/>
        </xdr:cNvPicPr>
      </xdr:nvPicPr>
      <xdr:blipFill>
        <a:blip xmlns:r="http://schemas.openxmlformats.org/officeDocument/2006/relationships" r:embed="rId2"/>
        <a:stretch>
          <a:fillRect/>
        </a:stretch>
      </xdr:blipFill>
      <xdr:spPr>
        <a:xfrm>
          <a:off x="255732" y="1940503"/>
          <a:ext cx="5397113" cy="1120924"/>
        </a:xfrm>
        <a:prstGeom prst="rect">
          <a:avLst/>
        </a:prstGeom>
      </xdr:spPr>
    </xdr:pic>
    <xdr:clientData/>
  </xdr:twoCellAnchor>
  <xdr:twoCellAnchor editAs="oneCell">
    <xdr:from>
      <xdr:col>4</xdr:col>
      <xdr:colOff>3440496</xdr:colOff>
      <xdr:row>10</xdr:row>
      <xdr:rowOff>154521</xdr:rowOff>
    </xdr:from>
    <xdr:to>
      <xdr:col>5</xdr:col>
      <xdr:colOff>4269982</xdr:colOff>
      <xdr:row>29</xdr:row>
      <xdr:rowOff>1</xdr:rowOff>
    </xdr:to>
    <xdr:pic>
      <xdr:nvPicPr>
        <xdr:cNvPr id="16" name="Picture 15">
          <a:extLst>
            <a:ext uri="{FF2B5EF4-FFF2-40B4-BE49-F238E27FC236}">
              <a16:creationId xmlns:a16="http://schemas.microsoft.com/office/drawing/2014/main" id="{9C10EF62-F42C-4033-8C69-4B6F8335705E}"/>
            </a:ext>
          </a:extLst>
        </xdr:cNvPr>
        <xdr:cNvPicPr>
          <a:picLocks noChangeAspect="1"/>
        </xdr:cNvPicPr>
      </xdr:nvPicPr>
      <xdr:blipFill rotWithShape="1">
        <a:blip xmlns:r="http://schemas.openxmlformats.org/officeDocument/2006/relationships" r:embed="rId3"/>
        <a:srcRect b="14526"/>
        <a:stretch/>
      </xdr:blipFill>
      <xdr:spPr>
        <a:xfrm>
          <a:off x="7071202" y="2380756"/>
          <a:ext cx="5797427" cy="3394009"/>
        </a:xfrm>
        <a:prstGeom prst="rect">
          <a:avLst/>
        </a:prstGeom>
      </xdr:spPr>
    </xdr:pic>
    <xdr:clientData/>
  </xdr:twoCellAnchor>
  <xdr:twoCellAnchor editAs="oneCell">
    <xdr:from>
      <xdr:col>1</xdr:col>
      <xdr:colOff>206627</xdr:colOff>
      <xdr:row>35</xdr:row>
      <xdr:rowOff>52207</xdr:rowOff>
    </xdr:from>
    <xdr:to>
      <xdr:col>4</xdr:col>
      <xdr:colOff>2903140</xdr:colOff>
      <xdr:row>51</xdr:row>
      <xdr:rowOff>47859</xdr:rowOff>
    </xdr:to>
    <xdr:pic>
      <xdr:nvPicPr>
        <xdr:cNvPr id="17" name="Picture 16">
          <a:extLst>
            <a:ext uri="{FF2B5EF4-FFF2-40B4-BE49-F238E27FC236}">
              <a16:creationId xmlns:a16="http://schemas.microsoft.com/office/drawing/2014/main" id="{D66CE151-72DF-46A0-9D57-2DF10B7BDF05}"/>
            </a:ext>
          </a:extLst>
        </xdr:cNvPr>
        <xdr:cNvPicPr>
          <a:picLocks noChangeAspect="1"/>
        </xdr:cNvPicPr>
      </xdr:nvPicPr>
      <xdr:blipFill>
        <a:blip xmlns:r="http://schemas.openxmlformats.org/officeDocument/2006/relationships" r:embed="rId4"/>
        <a:stretch>
          <a:fillRect/>
        </a:stretch>
      </xdr:blipFill>
      <xdr:spPr>
        <a:xfrm>
          <a:off x="393392" y="8792795"/>
          <a:ext cx="6146804" cy="2983887"/>
        </a:xfrm>
        <a:prstGeom prst="rect">
          <a:avLst/>
        </a:prstGeom>
      </xdr:spPr>
    </xdr:pic>
    <xdr:clientData/>
  </xdr:twoCellAnchor>
  <xdr:twoCellAnchor editAs="oneCell">
    <xdr:from>
      <xdr:col>2</xdr:col>
      <xdr:colOff>158146</xdr:colOff>
      <xdr:row>60</xdr:row>
      <xdr:rowOff>118695</xdr:rowOff>
    </xdr:from>
    <xdr:to>
      <xdr:col>4</xdr:col>
      <xdr:colOff>4487012</xdr:colOff>
      <xdr:row>89</xdr:row>
      <xdr:rowOff>144327</xdr:rowOff>
    </xdr:to>
    <xdr:pic>
      <xdr:nvPicPr>
        <xdr:cNvPr id="18" name="Picture 17">
          <a:extLst>
            <a:ext uri="{FF2B5EF4-FFF2-40B4-BE49-F238E27FC236}">
              <a16:creationId xmlns:a16="http://schemas.microsoft.com/office/drawing/2014/main" id="{4D2AF45C-2E9A-4EC7-9733-1C9F10477736}"/>
            </a:ext>
          </a:extLst>
        </xdr:cNvPr>
        <xdr:cNvPicPr>
          <a:picLocks noChangeAspect="1"/>
        </xdr:cNvPicPr>
      </xdr:nvPicPr>
      <xdr:blipFill>
        <a:blip xmlns:r="http://schemas.openxmlformats.org/officeDocument/2006/relationships" r:embed="rId5"/>
        <a:stretch>
          <a:fillRect/>
        </a:stretch>
      </xdr:blipFill>
      <xdr:spPr>
        <a:xfrm>
          <a:off x="561558" y="13894460"/>
          <a:ext cx="7556160" cy="5441809"/>
        </a:xfrm>
        <a:prstGeom prst="rect">
          <a:avLst/>
        </a:prstGeom>
      </xdr:spPr>
    </xdr:pic>
    <xdr:clientData/>
  </xdr:twoCellAnchor>
  <xdr:twoCellAnchor editAs="oneCell">
    <xdr:from>
      <xdr:col>2</xdr:col>
      <xdr:colOff>232789</xdr:colOff>
      <xdr:row>97</xdr:row>
      <xdr:rowOff>3013</xdr:rowOff>
    </xdr:from>
    <xdr:to>
      <xdr:col>4</xdr:col>
      <xdr:colOff>3555130</xdr:colOff>
      <xdr:row>110</xdr:row>
      <xdr:rowOff>92311</xdr:rowOff>
    </xdr:to>
    <xdr:pic>
      <xdr:nvPicPr>
        <xdr:cNvPr id="20" name="Picture 19" descr="Graphical user interface, application, table, Excel&#10;&#10;Description automatically generated">
          <a:extLst>
            <a:ext uri="{FF2B5EF4-FFF2-40B4-BE49-F238E27FC236}">
              <a16:creationId xmlns:a16="http://schemas.microsoft.com/office/drawing/2014/main" id="{59AC2C2A-2B0F-4C6F-BDB8-DA4B12525859}"/>
            </a:ext>
          </a:extLst>
        </xdr:cNvPr>
        <xdr:cNvPicPr>
          <a:picLocks noChangeAspect="1"/>
        </xdr:cNvPicPr>
      </xdr:nvPicPr>
      <xdr:blipFill rotWithShape="1">
        <a:blip xmlns:r="http://schemas.openxmlformats.org/officeDocument/2006/relationships" r:embed="rId6"/>
        <a:srcRect l="2076" t="40032" r="41263" b="22001"/>
        <a:stretch/>
      </xdr:blipFill>
      <xdr:spPr>
        <a:xfrm>
          <a:off x="636201" y="20860895"/>
          <a:ext cx="6549635" cy="2517239"/>
        </a:xfrm>
        <a:prstGeom prst="rect">
          <a:avLst/>
        </a:prstGeom>
        <a:effectLst>
          <a:outerShdw blurRad="50800" dist="38100" dir="2700000" algn="tl" rotWithShape="0">
            <a:prstClr val="black">
              <a:alpha val="40000"/>
            </a:prstClr>
          </a:outerShdw>
        </a:effectLst>
      </xdr:spPr>
    </xdr:pic>
    <xdr:clientData/>
  </xdr:twoCellAnchor>
  <xdr:twoCellAnchor editAs="oneCell">
    <xdr:from>
      <xdr:col>2</xdr:col>
      <xdr:colOff>420116</xdr:colOff>
      <xdr:row>171</xdr:row>
      <xdr:rowOff>139480</xdr:rowOff>
    </xdr:from>
    <xdr:to>
      <xdr:col>5</xdr:col>
      <xdr:colOff>3440552</xdr:colOff>
      <xdr:row>188</xdr:row>
      <xdr:rowOff>39472</xdr:rowOff>
    </xdr:to>
    <xdr:pic>
      <xdr:nvPicPr>
        <xdr:cNvPr id="33" name="Picture 32">
          <a:extLst>
            <a:ext uri="{FF2B5EF4-FFF2-40B4-BE49-F238E27FC236}">
              <a16:creationId xmlns:a16="http://schemas.microsoft.com/office/drawing/2014/main" id="{638A3188-9550-4F16-96C5-28DB96B5F01E}"/>
            </a:ext>
          </a:extLst>
        </xdr:cNvPr>
        <xdr:cNvPicPr>
          <a:picLocks noChangeAspect="1"/>
        </xdr:cNvPicPr>
      </xdr:nvPicPr>
      <xdr:blipFill rotWithShape="1">
        <a:blip xmlns:r="http://schemas.openxmlformats.org/officeDocument/2006/relationships" r:embed="rId7"/>
        <a:srcRect t="2978"/>
        <a:stretch/>
      </xdr:blipFill>
      <xdr:spPr>
        <a:xfrm>
          <a:off x="823528" y="35355833"/>
          <a:ext cx="11209321" cy="3074992"/>
        </a:xfrm>
        <a:prstGeom prst="rect">
          <a:avLst/>
        </a:prstGeom>
      </xdr:spPr>
    </xdr:pic>
    <xdr:clientData/>
  </xdr:twoCellAnchor>
  <xdr:twoCellAnchor editAs="oneCell">
    <xdr:from>
      <xdr:col>2</xdr:col>
      <xdr:colOff>591264</xdr:colOff>
      <xdr:row>195</xdr:row>
      <xdr:rowOff>112194</xdr:rowOff>
    </xdr:from>
    <xdr:to>
      <xdr:col>5</xdr:col>
      <xdr:colOff>2998832</xdr:colOff>
      <xdr:row>205</xdr:row>
      <xdr:rowOff>46673</xdr:rowOff>
    </xdr:to>
    <xdr:pic>
      <xdr:nvPicPr>
        <xdr:cNvPr id="37" name="Picture 36">
          <a:extLst>
            <a:ext uri="{FF2B5EF4-FFF2-40B4-BE49-F238E27FC236}">
              <a16:creationId xmlns:a16="http://schemas.microsoft.com/office/drawing/2014/main" id="{BA684E53-E4F7-4F1E-91B9-3946F675386E}"/>
            </a:ext>
          </a:extLst>
        </xdr:cNvPr>
        <xdr:cNvPicPr>
          <a:picLocks noChangeAspect="1"/>
        </xdr:cNvPicPr>
      </xdr:nvPicPr>
      <xdr:blipFill>
        <a:blip xmlns:r="http://schemas.openxmlformats.org/officeDocument/2006/relationships" r:embed="rId8"/>
        <a:stretch>
          <a:fillRect/>
        </a:stretch>
      </xdr:blipFill>
      <xdr:spPr>
        <a:xfrm>
          <a:off x="994676" y="40176959"/>
          <a:ext cx="10602803" cy="1802126"/>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1316250</xdr:colOff>
      <xdr:row>203</xdr:row>
      <xdr:rowOff>24173</xdr:rowOff>
    </xdr:from>
    <xdr:to>
      <xdr:col>5</xdr:col>
      <xdr:colOff>4212428</xdr:colOff>
      <xdr:row>211</xdr:row>
      <xdr:rowOff>104142</xdr:rowOff>
    </xdr:to>
    <xdr:pic>
      <xdr:nvPicPr>
        <xdr:cNvPr id="36" name="Picture 35">
          <a:extLst>
            <a:ext uri="{FF2B5EF4-FFF2-40B4-BE49-F238E27FC236}">
              <a16:creationId xmlns:a16="http://schemas.microsoft.com/office/drawing/2014/main" id="{B40FD729-1AC1-4D9C-A6A1-DD7E5481DE0F}"/>
            </a:ext>
          </a:extLst>
        </xdr:cNvPr>
        <xdr:cNvPicPr>
          <a:picLocks noChangeAspect="1"/>
        </xdr:cNvPicPr>
      </xdr:nvPicPr>
      <xdr:blipFill>
        <a:blip xmlns:r="http://schemas.openxmlformats.org/officeDocument/2006/relationships" r:embed="rId9"/>
        <a:stretch>
          <a:fillRect/>
        </a:stretch>
      </xdr:blipFill>
      <xdr:spPr>
        <a:xfrm>
          <a:off x="1719662" y="41022761"/>
          <a:ext cx="10000707" cy="1580437"/>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16707</xdr:colOff>
      <xdr:row>209</xdr:row>
      <xdr:rowOff>136340</xdr:rowOff>
    </xdr:from>
    <xdr:to>
      <xdr:col>8</xdr:col>
      <xdr:colOff>149819</xdr:colOff>
      <xdr:row>219</xdr:row>
      <xdr:rowOff>58909</xdr:rowOff>
    </xdr:to>
    <xdr:pic>
      <xdr:nvPicPr>
        <xdr:cNvPr id="38" name="Picture 37">
          <a:extLst>
            <a:ext uri="{FF2B5EF4-FFF2-40B4-BE49-F238E27FC236}">
              <a16:creationId xmlns:a16="http://schemas.microsoft.com/office/drawing/2014/main" id="{4EEED021-2E16-41AC-9974-6A782BCA9865}"/>
            </a:ext>
          </a:extLst>
        </xdr:cNvPr>
        <xdr:cNvPicPr>
          <a:picLocks noChangeAspect="1"/>
        </xdr:cNvPicPr>
      </xdr:nvPicPr>
      <xdr:blipFill>
        <a:blip xmlns:r="http://schemas.openxmlformats.org/officeDocument/2006/relationships" r:embed="rId10"/>
        <a:stretch>
          <a:fillRect/>
        </a:stretch>
      </xdr:blipFill>
      <xdr:spPr>
        <a:xfrm>
          <a:off x="2556707" y="42255516"/>
          <a:ext cx="10875818" cy="1790217"/>
        </a:xfrm>
        <a:prstGeom prst="rect">
          <a:avLst/>
        </a:prstGeom>
      </xdr:spPr>
    </xdr:pic>
    <xdr:clientData/>
  </xdr:twoCellAnchor>
  <xdr:twoCellAnchor>
    <xdr:from>
      <xdr:col>4</xdr:col>
      <xdr:colOff>2024007</xdr:colOff>
      <xdr:row>12</xdr:row>
      <xdr:rowOff>52294</xdr:rowOff>
    </xdr:from>
    <xdr:to>
      <xdr:col>4</xdr:col>
      <xdr:colOff>3429000</xdr:colOff>
      <xdr:row>12</xdr:row>
      <xdr:rowOff>107015</xdr:rowOff>
    </xdr:to>
    <xdr:cxnSp macro="">
      <xdr:nvCxnSpPr>
        <xdr:cNvPr id="76" name="Straight Arrow Connector 75">
          <a:extLst>
            <a:ext uri="{FF2B5EF4-FFF2-40B4-BE49-F238E27FC236}">
              <a16:creationId xmlns:a16="http://schemas.microsoft.com/office/drawing/2014/main" id="{90778F1A-AEFB-4B67-4162-B3244D9F7334}"/>
            </a:ext>
          </a:extLst>
        </xdr:cNvPr>
        <xdr:cNvCxnSpPr>
          <a:stCxn id="15" idx="3"/>
        </xdr:cNvCxnSpPr>
      </xdr:nvCxnSpPr>
      <xdr:spPr>
        <a:xfrm flipV="1">
          <a:off x="5654713" y="2472765"/>
          <a:ext cx="1404993" cy="547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2853762</xdr:colOff>
      <xdr:row>41</xdr:row>
      <xdr:rowOff>44824</xdr:rowOff>
    </xdr:from>
    <xdr:to>
      <xdr:col>4</xdr:col>
      <xdr:colOff>4564527</xdr:colOff>
      <xdr:row>41</xdr:row>
      <xdr:rowOff>171824</xdr:rowOff>
    </xdr:to>
    <xdr:cxnSp macro="">
      <xdr:nvCxnSpPr>
        <xdr:cNvPr id="78" name="Straight Arrow Connector 77">
          <a:extLst>
            <a:ext uri="{FF2B5EF4-FFF2-40B4-BE49-F238E27FC236}">
              <a16:creationId xmlns:a16="http://schemas.microsoft.com/office/drawing/2014/main" id="{3BC56DFA-B28D-E8D5-9E0F-5EBBBFB5A724}"/>
            </a:ext>
          </a:extLst>
        </xdr:cNvPr>
        <xdr:cNvCxnSpPr>
          <a:stCxn id="81" idx="3"/>
        </xdr:cNvCxnSpPr>
      </xdr:nvCxnSpPr>
      <xdr:spPr>
        <a:xfrm>
          <a:off x="6484468" y="9906000"/>
          <a:ext cx="1710765" cy="127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156880</xdr:colOff>
      <xdr:row>39</xdr:row>
      <xdr:rowOff>112059</xdr:rowOff>
    </xdr:from>
    <xdr:to>
      <xdr:col>4</xdr:col>
      <xdr:colOff>2853762</xdr:colOff>
      <xdr:row>42</xdr:row>
      <xdr:rowOff>164353</xdr:rowOff>
    </xdr:to>
    <xdr:sp macro="" textlink="">
      <xdr:nvSpPr>
        <xdr:cNvPr id="81" name="Rectangle 80">
          <a:extLst>
            <a:ext uri="{FF2B5EF4-FFF2-40B4-BE49-F238E27FC236}">
              <a16:creationId xmlns:a16="http://schemas.microsoft.com/office/drawing/2014/main" id="{59572EEA-F7FB-CD04-9E91-A788BF59D1BC}"/>
            </a:ext>
          </a:extLst>
        </xdr:cNvPr>
        <xdr:cNvSpPr/>
      </xdr:nvSpPr>
      <xdr:spPr>
        <a:xfrm>
          <a:off x="3787586" y="9599706"/>
          <a:ext cx="2696882" cy="6125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1688353</xdr:colOff>
      <xdr:row>99</xdr:row>
      <xdr:rowOff>97117</xdr:rowOff>
    </xdr:from>
    <xdr:to>
      <xdr:col>5</xdr:col>
      <xdr:colOff>3342201</xdr:colOff>
      <xdr:row>113</xdr:row>
      <xdr:rowOff>87080</xdr:rowOff>
    </xdr:to>
    <xdr:pic>
      <xdr:nvPicPr>
        <xdr:cNvPr id="2" name="Picture 1">
          <a:extLst>
            <a:ext uri="{FF2B5EF4-FFF2-40B4-BE49-F238E27FC236}">
              <a16:creationId xmlns:a16="http://schemas.microsoft.com/office/drawing/2014/main" id="{490BF389-C7E4-5504-304E-7C1B5791CF2E}"/>
            </a:ext>
          </a:extLst>
        </xdr:cNvPr>
        <xdr:cNvPicPr>
          <a:picLocks noChangeAspect="1"/>
        </xdr:cNvPicPr>
      </xdr:nvPicPr>
      <xdr:blipFill rotWithShape="1">
        <a:blip xmlns:r="http://schemas.openxmlformats.org/officeDocument/2006/relationships" r:embed="rId11"/>
        <a:srcRect/>
        <a:stretch/>
      </xdr:blipFill>
      <xdr:spPr>
        <a:xfrm>
          <a:off x="5319059" y="22112941"/>
          <a:ext cx="6628139" cy="2604668"/>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171823</xdr:colOff>
      <xdr:row>118</xdr:row>
      <xdr:rowOff>156883</xdr:rowOff>
    </xdr:from>
    <xdr:to>
      <xdr:col>5</xdr:col>
      <xdr:colOff>1134409</xdr:colOff>
      <xdr:row>136</xdr:row>
      <xdr:rowOff>85226</xdr:rowOff>
    </xdr:to>
    <xdr:pic>
      <xdr:nvPicPr>
        <xdr:cNvPr id="3" name="Picture 2">
          <a:extLst>
            <a:ext uri="{FF2B5EF4-FFF2-40B4-BE49-F238E27FC236}">
              <a16:creationId xmlns:a16="http://schemas.microsoft.com/office/drawing/2014/main" id="{7DC95AA0-47F9-35D5-A9CC-3B4E7C54EC61}"/>
            </a:ext>
          </a:extLst>
        </xdr:cNvPr>
        <xdr:cNvPicPr>
          <a:picLocks noChangeAspect="1"/>
        </xdr:cNvPicPr>
      </xdr:nvPicPr>
      <xdr:blipFill>
        <a:blip xmlns:r="http://schemas.openxmlformats.org/officeDocument/2006/relationships" r:embed="rId12"/>
        <a:stretch>
          <a:fillRect/>
        </a:stretch>
      </xdr:blipFill>
      <xdr:spPr>
        <a:xfrm>
          <a:off x="1665941" y="25900530"/>
          <a:ext cx="8060765" cy="3290108"/>
        </a:xfrm>
        <a:prstGeom prst="rect">
          <a:avLst/>
        </a:prstGeom>
      </xdr:spPr>
    </xdr:pic>
    <xdr:clientData/>
  </xdr:twoCellAnchor>
  <xdr:twoCellAnchor editAs="oneCell">
    <xdr:from>
      <xdr:col>3</xdr:col>
      <xdr:colOff>239059</xdr:colOff>
      <xdr:row>142</xdr:row>
      <xdr:rowOff>156882</xdr:rowOff>
    </xdr:from>
    <xdr:to>
      <xdr:col>5</xdr:col>
      <xdr:colOff>501651</xdr:colOff>
      <xdr:row>166</xdr:row>
      <xdr:rowOff>84270</xdr:rowOff>
    </xdr:to>
    <xdr:pic>
      <xdr:nvPicPr>
        <xdr:cNvPr id="4" name="Picture 3">
          <a:extLst>
            <a:ext uri="{FF2B5EF4-FFF2-40B4-BE49-F238E27FC236}">
              <a16:creationId xmlns:a16="http://schemas.microsoft.com/office/drawing/2014/main" id="{AABAAB68-4514-1D8B-04FB-324F852CDF49}"/>
            </a:ext>
          </a:extLst>
        </xdr:cNvPr>
        <xdr:cNvPicPr>
          <a:picLocks noChangeAspect="1"/>
        </xdr:cNvPicPr>
      </xdr:nvPicPr>
      <xdr:blipFill>
        <a:blip xmlns:r="http://schemas.openxmlformats.org/officeDocument/2006/relationships" r:embed="rId13"/>
        <a:stretch>
          <a:fillRect/>
        </a:stretch>
      </xdr:blipFill>
      <xdr:spPr>
        <a:xfrm>
          <a:off x="1733177" y="30935706"/>
          <a:ext cx="7373471" cy="4416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3</xdr:row>
      <xdr:rowOff>120650</xdr:rowOff>
    </xdr:from>
    <xdr:to>
      <xdr:col>9</xdr:col>
      <xdr:colOff>596348</xdr:colOff>
      <xdr:row>32</xdr:row>
      <xdr:rowOff>165100</xdr:rowOff>
    </xdr:to>
    <xdr:sp macro="" textlink="">
      <xdr:nvSpPr>
        <xdr:cNvPr id="2" name="Rectangle 1">
          <a:extLst>
            <a:ext uri="{FF2B5EF4-FFF2-40B4-BE49-F238E27FC236}">
              <a16:creationId xmlns:a16="http://schemas.microsoft.com/office/drawing/2014/main" id="{D80E2FBF-5BFF-4543-9C71-43E8BC93B5AA}"/>
            </a:ext>
          </a:extLst>
        </xdr:cNvPr>
        <xdr:cNvSpPr/>
      </xdr:nvSpPr>
      <xdr:spPr>
        <a:xfrm>
          <a:off x="402535" y="667302"/>
          <a:ext cx="4671943" cy="53287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baseline="0">
              <a:solidFill>
                <a:sysClr val="windowText" lastClr="000000"/>
              </a:solidFill>
            </a:rPr>
            <a:t>How ROSI Works</a:t>
          </a:r>
        </a:p>
        <a:p>
          <a:pPr algn="l"/>
          <a:r>
            <a:rPr lang="en-US" sz="1100" b="0" baseline="0">
              <a:solidFill>
                <a:sysClr val="windowText" lastClr="000000"/>
              </a:solidFill>
            </a:rPr>
            <a:t>CSB ROSI is designed to be a simple yet comprehensive process that identifies material sustainability strategies and the changed practices resulting from those strategies, then quantifies and monetizes the benefits through the lens of the ROSI mediating factors. </a:t>
          </a:r>
        </a:p>
        <a:p>
          <a:pPr algn="l"/>
          <a:br>
            <a:rPr lang="en-US" sz="1100" b="0" baseline="0">
              <a:solidFill>
                <a:sysClr val="windowText" lastClr="000000"/>
              </a:solidFill>
            </a:rPr>
          </a:br>
          <a:r>
            <a:rPr lang="en-US" sz="1100" b="0" baseline="0">
              <a:solidFill>
                <a:sysClr val="windowText" lastClr="000000"/>
              </a:solidFill>
            </a:rPr>
            <a:t> Step 1 - Assess Opportunities and Risks: Identify the material sustainability strategies for the sector and the company, using SASB or GRI as guides. For example, a specific sustainability strategy for an auto manufacturer may be to improve waste management.</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2 - Identify Associated Strategies: For each sustainability strategy, identify the material changes in business practice. For example, a practice to improve waste management for automakers is to recycle paint and solvents.</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3 - Determine Expected Benefits: Determine the potential and realized financial and societal benefits of these practices, through the lens of the mediating factors of financial performance (innovation, operational efficiency, supplier loyalty, etc.). For example, recycling paint and solvents (A) reduces purchase of the product, (B) reduces waste disposal costs, and (C) brings in revenue through selling excess recycled material.</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4 - Quantify Results of Benefits: For example, idenfity the % of manufacturing waste that is recovered and reused.</a:t>
          </a:r>
          <a:br>
            <a:rPr lang="en-US" sz="1100" b="0" baseline="0">
              <a:solidFill>
                <a:sysClr val="windowText" lastClr="000000"/>
              </a:solidFill>
            </a:rPr>
          </a:br>
          <a:br>
            <a:rPr lang="en-US" sz="1100" b="0" baseline="0">
              <a:solidFill>
                <a:sysClr val="windowText" lastClr="000000"/>
              </a:solidFill>
            </a:rPr>
          </a:br>
          <a:r>
            <a:rPr lang="en-US" sz="1100" b="0" baseline="0">
              <a:solidFill>
                <a:sysClr val="windowText" lastClr="000000"/>
              </a:solidFill>
            </a:rPr>
            <a:t>Step 5 - Monetize the Benefits: Apply a monetization process to calculate monetary values for the intangible and tangible benefits. For example, weighted average unit cost of recovered materials versus the cost of reused materials and upfront investment, with the net being the return on investment.</a:t>
          </a:r>
        </a:p>
        <a:p>
          <a:pPr algn="l"/>
          <a:endParaRPr lang="en-US" sz="1100" b="0" baseline="0">
            <a:solidFill>
              <a:sysClr val="windowText" lastClr="000000"/>
            </a:solidFill>
          </a:endParaRPr>
        </a:p>
      </xdr:txBody>
    </xdr:sp>
    <xdr:clientData/>
  </xdr:twoCellAnchor>
  <xdr:oneCellAnchor>
    <xdr:from>
      <xdr:col>9</xdr:col>
      <xdr:colOff>520158</xdr:colOff>
      <xdr:row>3</xdr:row>
      <xdr:rowOff>88900</xdr:rowOff>
    </xdr:from>
    <xdr:ext cx="5588542" cy="3379214"/>
    <xdr:pic>
      <xdr:nvPicPr>
        <xdr:cNvPr id="3" name="Picture 2" descr="ROSI graphic">
          <a:extLst>
            <a:ext uri="{FF2B5EF4-FFF2-40B4-BE49-F238E27FC236}">
              <a16:creationId xmlns:a16="http://schemas.microsoft.com/office/drawing/2014/main" id="{99D086C1-9A6D-4985-845B-486171CFDD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0858" y="641350"/>
          <a:ext cx="5588542" cy="3379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L/10_Projects/MoF/40_Work/10_Model/MoF_Financial_model_v17-9_M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s://www.stern.nyu.edu/experience-stern/about/departments-centers-initiatives/centers-of-research/center-sustainable-business/research/return-sustainability-investment-rosi/rosi-resources-and-tool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kraftheinzcompany.com/pdf/KHC_CSR_2017_Full.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03C-6AD4-4B45-BF10-C1EECA4A7BA5}">
  <sheetPr>
    <tabColor theme="9" tint="0.39997558519241921"/>
  </sheetPr>
  <dimension ref="A1:Y233"/>
  <sheetViews>
    <sheetView showGridLines="0" tabSelected="1" zoomScale="70" zoomScaleNormal="70" workbookViewId="0"/>
  </sheetViews>
  <sheetFormatPr defaultColWidth="0" defaultRowHeight="21.75" customHeight="1" zeroHeight="1" x14ac:dyDescent="0.35"/>
  <cols>
    <col min="1" max="5" width="2.36328125" style="85" customWidth="1"/>
    <col min="6" max="6" width="16.1796875" style="85" bestFit="1" customWidth="1"/>
    <col min="7" max="14" width="11.6328125" style="85" customWidth="1"/>
    <col min="15" max="20" width="8.6328125" style="85" customWidth="1"/>
    <col min="21" max="25" width="2.6328125" style="85" customWidth="1"/>
    <col min="26" max="16384" width="12.6328125" style="85" hidden="1"/>
  </cols>
  <sheetData>
    <row r="1" spans="1:25" ht="14.5" customHeight="1" x14ac:dyDescent="0.35">
      <c r="A1" s="84"/>
      <c r="B1" s="84"/>
      <c r="C1" s="84"/>
      <c r="D1" s="84"/>
      <c r="E1" s="84"/>
      <c r="F1" s="84"/>
      <c r="G1" s="84"/>
      <c r="H1" s="84"/>
      <c r="I1" s="84"/>
      <c r="J1" s="84"/>
      <c r="K1" s="84"/>
      <c r="L1" s="84"/>
      <c r="M1" s="84"/>
      <c r="N1" s="84"/>
      <c r="O1" s="84"/>
      <c r="P1" s="84"/>
      <c r="Q1" s="84"/>
      <c r="R1" s="84"/>
      <c r="S1" s="84"/>
      <c r="T1" s="84"/>
      <c r="U1" s="84"/>
      <c r="V1" s="84"/>
      <c r="W1" s="84"/>
      <c r="X1" s="84"/>
      <c r="Y1" s="84"/>
    </row>
    <row r="2" spans="1:25" ht="14.5" customHeight="1" x14ac:dyDescent="0.35">
      <c r="A2" s="84"/>
      <c r="B2" s="84"/>
      <c r="C2" s="84"/>
      <c r="D2" s="84"/>
      <c r="E2" s="84"/>
      <c r="F2" s="84"/>
      <c r="G2" s="84"/>
      <c r="H2" s="84"/>
      <c r="I2" s="84"/>
      <c r="J2" s="84"/>
      <c r="K2" s="84"/>
      <c r="L2" s="84"/>
      <c r="M2" s="84"/>
      <c r="N2" s="84"/>
      <c r="O2" s="84"/>
      <c r="P2" s="84"/>
      <c r="Q2" s="84"/>
      <c r="R2" s="84"/>
      <c r="S2" s="84"/>
      <c r="T2" s="84"/>
      <c r="U2" s="84"/>
      <c r="V2" s="84"/>
      <c r="W2" s="84"/>
      <c r="X2" s="84"/>
      <c r="Y2" s="84"/>
    </row>
    <row r="3" spans="1:25" ht="14.5" customHeight="1" x14ac:dyDescent="0.35">
      <c r="A3" s="84"/>
      <c r="B3" s="84"/>
      <c r="C3" s="84"/>
      <c r="D3" s="84"/>
      <c r="E3" s="84"/>
      <c r="F3" s="84"/>
      <c r="G3" s="84"/>
      <c r="H3" s="84"/>
      <c r="I3" s="84"/>
      <c r="J3" s="84"/>
      <c r="K3" s="84"/>
      <c r="L3" s="84"/>
      <c r="M3" s="84"/>
      <c r="N3" s="84"/>
      <c r="O3" s="84"/>
      <c r="P3" s="84"/>
      <c r="Q3" s="84"/>
      <c r="R3" s="84"/>
      <c r="S3" s="84"/>
      <c r="T3" s="84"/>
      <c r="U3" s="84"/>
      <c r="V3" s="84"/>
      <c r="W3" s="84"/>
      <c r="X3" s="84"/>
      <c r="Y3" s="84"/>
    </row>
    <row r="4" spans="1:25" ht="14.5" customHeight="1" x14ac:dyDescent="0.35">
      <c r="A4" s="84"/>
      <c r="B4" s="84"/>
      <c r="C4" s="84"/>
      <c r="D4" s="84"/>
      <c r="E4" s="84"/>
      <c r="F4" s="84"/>
      <c r="G4" s="84"/>
      <c r="H4" s="84"/>
      <c r="I4" s="84"/>
      <c r="J4" s="84"/>
      <c r="K4" s="84"/>
      <c r="L4" s="84"/>
      <c r="M4" s="84"/>
      <c r="N4" s="84"/>
      <c r="O4" s="84"/>
      <c r="P4" s="84"/>
      <c r="Q4" s="86"/>
      <c r="R4" s="84"/>
      <c r="S4" s="84"/>
      <c r="T4" s="84"/>
      <c r="U4" s="84"/>
      <c r="V4" s="84"/>
      <c r="W4" s="84"/>
      <c r="X4" s="84"/>
      <c r="Y4" s="84"/>
    </row>
    <row r="5" spans="1:25" ht="14.5" customHeight="1" x14ac:dyDescent="0.35">
      <c r="A5" s="84"/>
      <c r="B5" s="84"/>
      <c r="C5" s="84"/>
      <c r="D5" s="84"/>
      <c r="E5" s="84"/>
      <c r="F5" s="84"/>
      <c r="G5" s="84"/>
      <c r="H5" s="84"/>
      <c r="I5" s="84"/>
      <c r="J5" s="84"/>
      <c r="K5" s="84"/>
      <c r="L5" s="84"/>
      <c r="M5" s="84"/>
      <c r="N5" s="84"/>
      <c r="O5" s="84"/>
      <c r="P5" s="84"/>
      <c r="Q5" s="84"/>
      <c r="R5" s="84"/>
      <c r="S5" s="84"/>
      <c r="T5" s="84"/>
      <c r="U5" s="84"/>
      <c r="V5" s="84"/>
      <c r="W5" s="84"/>
      <c r="X5" s="84"/>
      <c r="Y5" s="84"/>
    </row>
    <row r="6" spans="1:25" ht="14.5" customHeight="1" x14ac:dyDescent="0.35">
      <c r="A6" s="84"/>
      <c r="B6" s="84"/>
      <c r="C6" s="84"/>
      <c r="D6" s="84"/>
      <c r="E6" s="84"/>
      <c r="F6" s="84"/>
      <c r="G6" s="84"/>
      <c r="H6" s="84"/>
      <c r="I6" s="84"/>
      <c r="J6" s="84"/>
      <c r="K6" s="84"/>
      <c r="L6" s="84"/>
      <c r="M6" s="84"/>
      <c r="N6" s="84"/>
      <c r="O6" s="84"/>
      <c r="P6" s="84"/>
      <c r="Q6" s="84"/>
      <c r="R6" s="84"/>
      <c r="S6" s="84"/>
      <c r="T6" s="84"/>
      <c r="U6" s="84"/>
      <c r="V6" s="84"/>
      <c r="W6" s="84"/>
      <c r="X6" s="84"/>
      <c r="Y6" s="84"/>
    </row>
    <row r="7" spans="1:25" ht="14.5" customHeight="1" x14ac:dyDescent="0.35">
      <c r="A7" s="84"/>
      <c r="B7" s="84"/>
      <c r="C7" s="84"/>
      <c r="D7" s="84"/>
      <c r="E7" s="84"/>
      <c r="F7" s="84"/>
      <c r="G7" s="84"/>
      <c r="H7" s="84"/>
      <c r="I7" s="84"/>
      <c r="J7" s="84"/>
      <c r="K7" s="84"/>
      <c r="L7" s="84"/>
      <c r="M7" s="84"/>
      <c r="N7" s="84"/>
      <c r="O7" s="84"/>
      <c r="P7" s="84"/>
      <c r="Q7" s="84"/>
      <c r="R7" s="84"/>
      <c r="S7" s="84"/>
      <c r="T7" s="84"/>
      <c r="U7" s="84"/>
      <c r="V7" s="84"/>
      <c r="W7" s="84"/>
      <c r="X7" s="84"/>
      <c r="Y7" s="84"/>
    </row>
    <row r="8" spans="1:25" ht="14.5" customHeight="1" x14ac:dyDescent="0.35">
      <c r="A8" s="84"/>
      <c r="B8" s="84"/>
      <c r="C8" s="84"/>
      <c r="D8" s="84"/>
      <c r="E8" s="84"/>
      <c r="F8" s="84"/>
      <c r="G8" s="84"/>
      <c r="H8" s="84"/>
      <c r="I8" s="84"/>
      <c r="J8" s="84"/>
      <c r="K8" s="84"/>
      <c r="L8" s="84"/>
      <c r="M8" s="84"/>
      <c r="N8" s="84"/>
      <c r="O8" s="84"/>
      <c r="P8" s="84"/>
      <c r="Q8" s="84"/>
      <c r="R8" s="84"/>
      <c r="S8" s="84"/>
      <c r="T8" s="84"/>
      <c r="U8" s="84"/>
      <c r="V8" s="84"/>
      <c r="W8" s="84"/>
      <c r="X8" s="84"/>
      <c r="Y8" s="84"/>
    </row>
    <row r="9" spans="1:25" ht="14.5" customHeight="1" x14ac:dyDescent="0.35">
      <c r="A9" s="84"/>
      <c r="B9" s="84"/>
      <c r="C9" s="84"/>
      <c r="D9" s="84"/>
      <c r="E9" s="84"/>
      <c r="F9" s="84"/>
      <c r="G9" s="84"/>
      <c r="H9" s="84"/>
      <c r="I9" s="84"/>
      <c r="J9" s="84"/>
      <c r="K9" s="84"/>
      <c r="L9" s="84"/>
      <c r="M9" s="84"/>
      <c r="N9" s="84"/>
      <c r="O9" s="84"/>
      <c r="P9" s="84"/>
      <c r="Q9" s="84"/>
      <c r="R9" s="84"/>
      <c r="S9" s="84"/>
      <c r="T9" s="84"/>
      <c r="U9" s="84"/>
      <c r="V9" s="84"/>
      <c r="W9" s="84"/>
      <c r="X9" s="84"/>
      <c r="Y9" s="84"/>
    </row>
    <row r="10" spans="1:25" ht="14.5" customHeight="1" x14ac:dyDescent="0.35">
      <c r="A10" s="84"/>
      <c r="B10" s="84"/>
      <c r="C10" s="84"/>
      <c r="D10" s="84"/>
      <c r="E10" s="84"/>
      <c r="F10" s="84"/>
      <c r="G10" s="84"/>
      <c r="H10" s="84"/>
      <c r="I10" s="84"/>
      <c r="J10" s="84"/>
      <c r="K10" s="84"/>
      <c r="L10" s="84"/>
      <c r="M10" s="84"/>
      <c r="N10" s="84"/>
      <c r="O10" s="84"/>
      <c r="P10" s="84"/>
      <c r="Q10" s="84"/>
      <c r="R10" s="84"/>
      <c r="S10" s="84"/>
      <c r="T10" s="84"/>
      <c r="U10" s="84"/>
      <c r="V10" s="84"/>
      <c r="W10" s="84"/>
      <c r="X10" s="84"/>
      <c r="Y10" s="84"/>
    </row>
    <row r="11" spans="1:25" ht="14.5" customHeight="1" x14ac:dyDescent="0.35">
      <c r="A11" s="84"/>
      <c r="B11" s="84"/>
      <c r="C11" s="84"/>
      <c r="D11" s="84"/>
      <c r="E11" s="84"/>
      <c r="F11" s="84"/>
      <c r="G11" s="84"/>
      <c r="H11" s="84"/>
      <c r="I11" s="84"/>
      <c r="J11" s="84"/>
      <c r="K11" s="84"/>
      <c r="L11" s="84"/>
      <c r="M11" s="84"/>
      <c r="N11" s="84"/>
      <c r="O11" s="84"/>
      <c r="P11" s="84"/>
      <c r="Q11" s="84"/>
      <c r="R11" s="84"/>
      <c r="S11" s="84"/>
      <c r="T11" s="84"/>
      <c r="U11" s="84"/>
      <c r="V11" s="84"/>
      <c r="W11" s="84"/>
      <c r="X11" s="84"/>
      <c r="Y11" s="84"/>
    </row>
    <row r="12" spans="1:25" ht="14.5" customHeight="1" x14ac:dyDescent="0.35">
      <c r="A12" s="84"/>
      <c r="B12" s="84"/>
      <c r="C12" s="84"/>
      <c r="D12" s="84"/>
      <c r="E12" s="84"/>
      <c r="F12" s="84"/>
      <c r="G12" s="84"/>
      <c r="H12" s="84"/>
      <c r="I12" s="84"/>
      <c r="J12" s="84"/>
      <c r="K12" s="84"/>
      <c r="L12" s="84"/>
      <c r="M12" s="84"/>
      <c r="N12" s="84"/>
      <c r="O12" s="84"/>
      <c r="P12" s="84"/>
      <c r="Q12" s="84"/>
      <c r="R12" s="84"/>
      <c r="S12" s="84"/>
      <c r="T12" s="84"/>
      <c r="U12" s="84"/>
      <c r="V12" s="84"/>
      <c r="W12" s="84"/>
      <c r="X12" s="84"/>
      <c r="Y12" s="84"/>
    </row>
    <row r="13" spans="1:25" ht="14.5" customHeight="1" x14ac:dyDescent="0.35">
      <c r="A13" s="84"/>
      <c r="B13" s="84"/>
      <c r="C13" s="84"/>
      <c r="D13" s="84"/>
      <c r="E13" s="84"/>
      <c r="F13" s="84"/>
      <c r="G13" s="84"/>
      <c r="H13" s="84"/>
      <c r="I13" s="84"/>
      <c r="K13" s="84"/>
      <c r="L13" s="84"/>
      <c r="M13" s="84"/>
      <c r="N13" s="84"/>
      <c r="O13" s="84"/>
      <c r="P13" s="84"/>
      <c r="Q13" s="84"/>
      <c r="R13" s="84"/>
      <c r="S13" s="84"/>
      <c r="T13" s="84"/>
      <c r="U13" s="84"/>
      <c r="V13" s="84"/>
      <c r="W13" s="84"/>
      <c r="X13" s="84"/>
      <c r="Y13" s="84"/>
    </row>
    <row r="14" spans="1:25" ht="14.5" customHeight="1" x14ac:dyDescent="0.35">
      <c r="A14" s="84"/>
      <c r="B14" s="84"/>
      <c r="C14" s="84"/>
      <c r="D14" s="84"/>
      <c r="E14" s="84"/>
      <c r="F14" s="84"/>
      <c r="G14" s="84"/>
      <c r="H14" s="84"/>
      <c r="I14" s="84"/>
      <c r="J14" s="84"/>
      <c r="K14" s="84"/>
      <c r="L14" s="84"/>
      <c r="M14" s="84"/>
      <c r="N14" s="84"/>
      <c r="O14" s="84"/>
      <c r="P14" s="84"/>
      <c r="Q14" s="84"/>
      <c r="R14" s="84"/>
      <c r="S14" s="84"/>
      <c r="T14" s="84"/>
      <c r="U14" s="84"/>
      <c r="V14" s="84"/>
      <c r="W14" s="84"/>
      <c r="X14" s="84"/>
      <c r="Y14" s="84"/>
    </row>
    <row r="15" spans="1:25" ht="14.5" customHeight="1" x14ac:dyDescent="0.35">
      <c r="A15" s="84"/>
      <c r="B15" s="84"/>
      <c r="C15" s="84"/>
      <c r="D15" s="84"/>
      <c r="E15" s="84"/>
      <c r="F15" s="84"/>
      <c r="G15" s="84"/>
      <c r="H15" s="84"/>
      <c r="I15" s="84"/>
      <c r="J15" s="84"/>
      <c r="K15" s="84"/>
      <c r="L15" s="84"/>
      <c r="M15" s="84"/>
      <c r="N15" s="84"/>
      <c r="O15" s="84"/>
      <c r="P15" s="84"/>
      <c r="Q15" s="84"/>
      <c r="R15" s="84"/>
      <c r="S15" s="84"/>
      <c r="T15" s="84"/>
      <c r="U15" s="84"/>
      <c r="V15" s="84"/>
      <c r="W15" s="84"/>
      <c r="X15" s="84"/>
      <c r="Y15" s="84"/>
    </row>
    <row r="16" spans="1:25" ht="14.5" customHeight="1" x14ac:dyDescent="0.35">
      <c r="A16" s="84"/>
      <c r="B16" s="84"/>
      <c r="C16" s="84"/>
      <c r="D16" s="84"/>
      <c r="E16" s="84"/>
      <c r="F16" s="84"/>
      <c r="G16" s="84"/>
      <c r="H16" s="84"/>
      <c r="I16" s="84"/>
      <c r="J16" s="84"/>
      <c r="K16" s="84"/>
      <c r="L16" s="84"/>
      <c r="M16" s="84"/>
      <c r="N16" s="84"/>
      <c r="O16" s="84"/>
      <c r="P16" s="84"/>
      <c r="Q16" s="84"/>
      <c r="R16" s="84"/>
      <c r="S16" s="84"/>
      <c r="T16" s="84"/>
      <c r="U16" s="84"/>
      <c r="V16" s="84"/>
      <c r="W16" s="84"/>
      <c r="X16" s="84"/>
      <c r="Y16" s="84"/>
    </row>
    <row r="17" spans="1:25" ht="14.5" customHeight="1" x14ac:dyDescent="0.35">
      <c r="A17" s="84"/>
      <c r="B17" s="84"/>
      <c r="C17" s="84"/>
      <c r="D17" s="84"/>
      <c r="E17" s="84"/>
      <c r="F17" s="84"/>
      <c r="G17" s="84"/>
      <c r="H17" s="84"/>
      <c r="I17" s="84"/>
      <c r="J17" s="84"/>
      <c r="K17" s="84"/>
      <c r="L17" s="84"/>
      <c r="M17" s="84"/>
      <c r="N17" s="84"/>
      <c r="O17" s="84"/>
      <c r="P17" s="84"/>
      <c r="Q17" s="84"/>
      <c r="R17" s="84"/>
      <c r="S17" s="84"/>
      <c r="T17" s="84"/>
      <c r="U17" s="84"/>
      <c r="V17" s="84"/>
      <c r="W17" s="84"/>
      <c r="X17" s="84"/>
      <c r="Y17" s="84"/>
    </row>
    <row r="18" spans="1:25" ht="14.5" customHeight="1" x14ac:dyDescent="0.45">
      <c r="A18" s="84"/>
      <c r="B18" s="84"/>
      <c r="C18" s="84"/>
      <c r="D18" s="84"/>
      <c r="E18" s="84"/>
      <c r="F18" s="75" t="s">
        <v>327</v>
      </c>
      <c r="G18" s="87"/>
      <c r="H18" s="87"/>
      <c r="I18" s="87"/>
      <c r="J18" s="87"/>
      <c r="K18" s="87"/>
      <c r="L18" s="87"/>
      <c r="M18" s="87"/>
      <c r="N18" s="87"/>
      <c r="O18" s="87"/>
      <c r="P18" s="87"/>
      <c r="Q18" s="87"/>
      <c r="R18" s="87"/>
      <c r="S18" s="87"/>
      <c r="T18" s="87"/>
      <c r="U18" s="88"/>
      <c r="V18" s="88"/>
      <c r="W18" s="88"/>
      <c r="X18" s="88"/>
      <c r="Y18" s="84"/>
    </row>
    <row r="19" spans="1:25" ht="14.5" customHeight="1" x14ac:dyDescent="0.45">
      <c r="A19" s="84"/>
      <c r="B19" s="84"/>
      <c r="C19" s="84"/>
      <c r="D19" s="84"/>
      <c r="E19" s="84"/>
      <c r="F19" s="75"/>
      <c r="G19" s="87"/>
      <c r="H19" s="87"/>
      <c r="I19" s="87"/>
      <c r="J19" s="87"/>
      <c r="K19" s="87"/>
      <c r="L19" s="87"/>
      <c r="M19" s="87"/>
      <c r="N19" s="87"/>
      <c r="O19" s="87"/>
      <c r="P19" s="87"/>
      <c r="Q19" s="87"/>
      <c r="R19" s="87"/>
      <c r="S19" s="87"/>
      <c r="T19" s="87"/>
      <c r="U19" s="88"/>
      <c r="V19" s="88"/>
      <c r="W19" s="88"/>
      <c r="X19" s="88"/>
      <c r="Y19" s="84"/>
    </row>
    <row r="20" spans="1:25" ht="58" x14ac:dyDescent="0.35">
      <c r="A20" s="84"/>
      <c r="B20" s="84"/>
      <c r="C20" s="84"/>
      <c r="D20" s="84"/>
      <c r="E20" s="84"/>
      <c r="F20" s="102" t="s">
        <v>697</v>
      </c>
      <c r="G20" s="103"/>
      <c r="H20" s="103"/>
      <c r="I20" s="103"/>
      <c r="J20" s="103"/>
      <c r="K20" s="103"/>
      <c r="L20" s="103"/>
      <c r="M20" s="103"/>
      <c r="N20" s="103"/>
      <c r="O20" s="103"/>
      <c r="P20" s="103"/>
      <c r="Q20" s="103"/>
      <c r="R20" s="103"/>
      <c r="S20" s="103"/>
      <c r="T20" s="104"/>
      <c r="U20" s="88"/>
      <c r="V20" s="88"/>
      <c r="W20" s="88"/>
      <c r="X20" s="88"/>
      <c r="Y20" s="84"/>
    </row>
    <row r="21" spans="1:25" ht="14.5" customHeight="1" x14ac:dyDescent="0.35">
      <c r="A21" s="84"/>
      <c r="B21" s="84"/>
      <c r="C21" s="84"/>
      <c r="D21" s="84"/>
      <c r="E21" s="84"/>
      <c r="F21" s="84"/>
      <c r="G21" s="84"/>
      <c r="H21" s="84"/>
      <c r="I21" s="84"/>
      <c r="J21" s="84"/>
      <c r="K21" s="84"/>
      <c r="L21" s="84"/>
      <c r="M21" s="84"/>
      <c r="N21" s="84"/>
      <c r="O21" s="84"/>
      <c r="P21" s="84"/>
      <c r="Q21" s="84"/>
      <c r="R21" s="84"/>
      <c r="S21" s="84"/>
      <c r="T21" s="84"/>
      <c r="U21" s="84"/>
      <c r="V21" s="84"/>
      <c r="W21" s="84"/>
      <c r="X21" s="84"/>
      <c r="Y21" s="84"/>
    </row>
    <row r="22" spans="1:25" ht="14.5" customHeight="1" x14ac:dyDescent="0.35">
      <c r="A22" s="84"/>
      <c r="B22" s="84"/>
      <c r="C22" s="84"/>
      <c r="D22" s="84"/>
      <c r="E22" s="84"/>
      <c r="F22" s="132">
        <v>45222</v>
      </c>
      <c r="G22" s="89"/>
      <c r="H22" s="89"/>
      <c r="I22" s="89"/>
      <c r="J22" s="89"/>
      <c r="K22" s="89"/>
      <c r="L22" s="89"/>
      <c r="M22" s="89"/>
      <c r="N22" s="89"/>
      <c r="O22" s="89"/>
      <c r="P22" s="89"/>
      <c r="Q22" s="89"/>
      <c r="R22" s="89"/>
      <c r="S22" s="89"/>
      <c r="T22" s="90"/>
      <c r="U22" s="91"/>
      <c r="V22" s="91"/>
      <c r="W22" s="91"/>
      <c r="X22" s="91"/>
      <c r="Y22" s="84"/>
    </row>
    <row r="23" spans="1:25" ht="14.5" customHeight="1" x14ac:dyDescent="0.35">
      <c r="A23" s="84"/>
      <c r="B23" s="84"/>
      <c r="C23" s="84"/>
      <c r="D23" s="84"/>
      <c r="E23" s="84"/>
      <c r="F23" s="95"/>
      <c r="G23" s="84"/>
      <c r="H23" s="84"/>
      <c r="I23" s="84"/>
      <c r="J23" s="84"/>
      <c r="K23" s="84"/>
      <c r="L23" s="84"/>
      <c r="M23" s="84"/>
      <c r="N23" s="84"/>
      <c r="O23" s="84"/>
      <c r="P23" s="84"/>
      <c r="Q23" s="84"/>
      <c r="R23" s="84"/>
      <c r="S23" s="84"/>
      <c r="T23" s="84"/>
      <c r="U23" s="84"/>
      <c r="V23" s="84"/>
      <c r="W23" s="84"/>
      <c r="X23" s="84"/>
      <c r="Y23" s="84"/>
    </row>
    <row r="24" spans="1:25" ht="14.5" customHeight="1" x14ac:dyDescent="0.35">
      <c r="A24" s="84"/>
      <c r="B24" s="84"/>
      <c r="C24" s="84"/>
      <c r="D24" s="84"/>
      <c r="E24" s="84"/>
      <c r="H24" s="84"/>
      <c r="I24" s="84"/>
      <c r="J24" s="84"/>
      <c r="K24" s="84"/>
      <c r="L24" s="84"/>
      <c r="M24" s="84"/>
      <c r="N24" s="84"/>
      <c r="O24" s="84"/>
      <c r="P24" s="84"/>
      <c r="Q24" s="84"/>
      <c r="R24" s="84"/>
      <c r="S24" s="84"/>
      <c r="T24" s="84"/>
      <c r="U24" s="84"/>
      <c r="V24" s="84"/>
      <c r="W24" s="84"/>
      <c r="X24" s="84"/>
      <c r="Y24" s="84"/>
    </row>
    <row r="25" spans="1:25" ht="14.5" customHeight="1" x14ac:dyDescent="0.35">
      <c r="A25" s="84"/>
      <c r="B25" s="84"/>
      <c r="C25" s="84"/>
      <c r="D25" s="84"/>
      <c r="E25" s="84"/>
      <c r="F25" s="92" t="s">
        <v>223</v>
      </c>
      <c r="G25" s="266" t="s">
        <v>849</v>
      </c>
      <c r="H25" s="84"/>
      <c r="I25" s="84"/>
      <c r="J25" s="84"/>
      <c r="K25" s="84"/>
      <c r="L25" s="84"/>
      <c r="M25" s="84"/>
      <c r="N25" s="84"/>
      <c r="O25" s="84"/>
      <c r="P25" s="84"/>
      <c r="Q25" s="84"/>
      <c r="R25" s="84"/>
      <c r="S25" s="84"/>
      <c r="T25" s="84"/>
      <c r="U25" s="84"/>
      <c r="V25" s="84"/>
      <c r="W25" s="84"/>
      <c r="X25" s="84"/>
      <c r="Y25" s="84"/>
    </row>
    <row r="26" spans="1:25" ht="14.5" customHeight="1" x14ac:dyDescent="0.35">
      <c r="A26" s="84"/>
      <c r="B26" s="84"/>
      <c r="C26" s="84"/>
      <c r="D26" s="84"/>
      <c r="E26" s="84"/>
      <c r="F26" s="93" t="s">
        <v>333</v>
      </c>
      <c r="G26" s="94" t="s">
        <v>649</v>
      </c>
      <c r="H26" s="84"/>
      <c r="I26" s="84"/>
      <c r="J26" s="84"/>
      <c r="K26" s="84"/>
      <c r="L26" s="84"/>
      <c r="M26" s="84"/>
      <c r="N26" s="84"/>
      <c r="O26" s="84"/>
      <c r="P26" s="84"/>
      <c r="Q26" s="84"/>
      <c r="R26" s="84"/>
      <c r="S26" s="84"/>
      <c r="T26" s="84"/>
      <c r="U26" s="84"/>
      <c r="V26" s="84"/>
      <c r="W26" s="84"/>
      <c r="X26" s="84"/>
      <c r="Y26" s="84"/>
    </row>
    <row r="27" spans="1:25" ht="14.5" customHeight="1" x14ac:dyDescent="0.35">
      <c r="A27" s="84"/>
      <c r="B27" s="84"/>
      <c r="C27" s="84"/>
      <c r="D27" s="84"/>
      <c r="E27" s="84"/>
      <c r="F27" s="93" t="s">
        <v>539</v>
      </c>
      <c r="G27" s="161" t="s">
        <v>694</v>
      </c>
      <c r="H27" s="95"/>
      <c r="I27" s="95"/>
      <c r="J27" s="95"/>
      <c r="K27" s="95"/>
      <c r="L27" s="95"/>
      <c r="M27" s="84"/>
      <c r="N27" s="84"/>
      <c r="O27" s="84"/>
      <c r="P27" s="84"/>
      <c r="Q27" s="84"/>
      <c r="R27" s="84"/>
      <c r="S27" s="84"/>
      <c r="T27" s="84"/>
      <c r="U27" s="84"/>
      <c r="V27" s="84"/>
      <c r="W27" s="84"/>
      <c r="X27" s="84"/>
      <c r="Y27" s="84"/>
    </row>
    <row r="28" spans="1:25" ht="14.5" customHeight="1" x14ac:dyDescent="0.35">
      <c r="A28" s="84"/>
      <c r="B28" s="84"/>
      <c r="C28" s="84"/>
      <c r="D28" s="84"/>
      <c r="E28" s="84"/>
      <c r="F28" s="96" t="s">
        <v>396</v>
      </c>
      <c r="G28" s="94"/>
      <c r="H28" s="95"/>
      <c r="I28" s="95"/>
      <c r="J28" s="95"/>
      <c r="K28" s="95"/>
      <c r="L28" s="95"/>
      <c r="M28" s="84"/>
      <c r="N28" s="84"/>
      <c r="O28" s="84"/>
      <c r="P28" s="84"/>
      <c r="Q28" s="84"/>
      <c r="R28" s="84"/>
      <c r="S28" s="84"/>
      <c r="T28" s="84"/>
      <c r="U28" s="84"/>
      <c r="V28" s="84"/>
      <c r="W28" s="84"/>
      <c r="X28" s="84"/>
      <c r="Y28" s="84"/>
    </row>
    <row r="29" spans="1:25" ht="14.5" customHeight="1" x14ac:dyDescent="0.35">
      <c r="A29" s="84"/>
      <c r="B29" s="84"/>
      <c r="C29" s="84"/>
      <c r="D29" s="84"/>
      <c r="E29" s="84"/>
      <c r="F29" s="265" t="s">
        <v>326</v>
      </c>
      <c r="G29" s="94" t="s">
        <v>641</v>
      </c>
      <c r="H29" s="95"/>
      <c r="I29" s="95"/>
      <c r="J29" s="95"/>
      <c r="K29" s="95"/>
      <c r="L29" s="95"/>
      <c r="M29" s="84"/>
      <c r="N29" s="84"/>
      <c r="O29" s="84"/>
      <c r="P29" s="84"/>
      <c r="Q29" s="84"/>
      <c r="R29" s="84"/>
      <c r="S29" s="84"/>
      <c r="T29" s="84"/>
      <c r="U29" s="84"/>
      <c r="V29" s="84"/>
      <c r="W29" s="84"/>
      <c r="X29" s="84"/>
      <c r="Y29" s="84"/>
    </row>
    <row r="30" spans="1:25" ht="14.5" customHeight="1" x14ac:dyDescent="0.35">
      <c r="A30" s="84"/>
      <c r="B30" s="84"/>
      <c r="C30" s="84"/>
      <c r="D30" s="84"/>
      <c r="E30" s="84"/>
      <c r="F30" s="93" t="s">
        <v>645</v>
      </c>
      <c r="G30" s="94" t="s">
        <v>330</v>
      </c>
      <c r="H30" s="95"/>
      <c r="I30" s="95"/>
      <c r="J30" s="95"/>
      <c r="K30" s="95"/>
      <c r="L30" s="95"/>
      <c r="M30" s="84"/>
      <c r="N30" s="84"/>
      <c r="O30" s="84"/>
      <c r="P30" s="84"/>
      <c r="Q30" s="84"/>
      <c r="R30" s="84"/>
      <c r="S30" s="84"/>
      <c r="T30" s="84"/>
      <c r="U30" s="84"/>
      <c r="V30" s="84"/>
      <c r="W30" s="84"/>
      <c r="X30" s="84"/>
      <c r="Y30" s="84"/>
    </row>
    <row r="31" spans="1:25" ht="14.5" customHeight="1" x14ac:dyDescent="0.35">
      <c r="A31" s="84"/>
      <c r="B31" s="84"/>
      <c r="C31" s="84"/>
      <c r="D31" s="84"/>
      <c r="E31" s="84"/>
      <c r="F31" s="93" t="s">
        <v>328</v>
      </c>
      <c r="G31" s="94" t="s">
        <v>329</v>
      </c>
      <c r="H31" s="95"/>
      <c r="I31" s="95"/>
      <c r="J31" s="95"/>
      <c r="K31" s="95"/>
      <c r="L31" s="95"/>
      <c r="M31" s="84"/>
      <c r="N31" s="84"/>
      <c r="O31" s="84"/>
      <c r="P31" s="84"/>
      <c r="Q31" s="84"/>
      <c r="R31" s="84"/>
      <c r="S31" s="84"/>
      <c r="T31" s="84"/>
      <c r="U31" s="84"/>
      <c r="V31" s="84"/>
      <c r="W31" s="84"/>
      <c r="X31" s="84"/>
      <c r="Y31" s="84"/>
    </row>
    <row r="32" spans="1:25" ht="14.5" hidden="1" customHeight="1" x14ac:dyDescent="0.35">
      <c r="A32" s="84"/>
      <c r="B32" s="84"/>
      <c r="C32" s="84"/>
      <c r="D32" s="84"/>
      <c r="E32" s="84"/>
      <c r="F32" s="96" t="s">
        <v>397</v>
      </c>
      <c r="G32" s="94"/>
      <c r="H32" s="95"/>
      <c r="I32" s="95"/>
      <c r="J32" s="95"/>
      <c r="K32" s="95"/>
      <c r="L32" s="95"/>
      <c r="M32" s="84"/>
      <c r="N32" s="84"/>
      <c r="O32" s="84"/>
      <c r="P32" s="84"/>
      <c r="Q32" s="84"/>
      <c r="R32" s="84"/>
      <c r="S32" s="84"/>
      <c r="T32" s="84"/>
      <c r="U32" s="84"/>
      <c r="V32" s="84"/>
      <c r="W32" s="84"/>
      <c r="X32" s="84"/>
      <c r="Y32" s="84"/>
    </row>
    <row r="33" spans="1:25" ht="14.5" hidden="1" customHeight="1" x14ac:dyDescent="0.35">
      <c r="A33" s="84"/>
      <c r="B33" s="84"/>
      <c r="C33" s="84"/>
      <c r="D33" s="84"/>
      <c r="E33" s="84"/>
      <c r="F33" s="265" t="s">
        <v>345</v>
      </c>
      <c r="G33" s="94" t="s">
        <v>382</v>
      </c>
      <c r="H33" s="95"/>
      <c r="I33" s="95"/>
      <c r="J33" s="95"/>
      <c r="K33" s="95"/>
      <c r="L33" s="95"/>
      <c r="M33" s="84"/>
      <c r="N33" s="84"/>
      <c r="O33" s="84"/>
      <c r="P33" s="84"/>
      <c r="Q33" s="84"/>
      <c r="R33" s="84"/>
      <c r="S33" s="84"/>
      <c r="T33" s="84"/>
      <c r="U33" s="84"/>
      <c r="V33" s="84"/>
      <c r="W33" s="84"/>
      <c r="X33" s="84"/>
      <c r="Y33" s="84"/>
    </row>
    <row r="34" spans="1:25" ht="14.5" hidden="1" customHeight="1" x14ac:dyDescent="0.35">
      <c r="A34" s="84"/>
      <c r="B34" s="84"/>
      <c r="C34" s="84"/>
      <c r="D34" s="84"/>
      <c r="E34" s="84"/>
      <c r="F34" s="93" t="s">
        <v>381</v>
      </c>
      <c r="G34" s="94" t="s">
        <v>646</v>
      </c>
      <c r="H34" s="95"/>
      <c r="I34" s="95"/>
      <c r="J34" s="95"/>
      <c r="K34" s="95"/>
      <c r="L34" s="95"/>
      <c r="M34" s="84"/>
      <c r="N34" s="84"/>
      <c r="O34" s="84"/>
      <c r="P34" s="84"/>
      <c r="Q34" s="84"/>
      <c r="R34" s="84"/>
      <c r="S34" s="84"/>
      <c r="T34" s="84"/>
      <c r="U34" s="84"/>
      <c r="V34" s="84"/>
      <c r="W34" s="84"/>
      <c r="X34" s="84"/>
      <c r="Y34" s="84"/>
    </row>
    <row r="35" spans="1:25" ht="14.5" hidden="1" customHeight="1" x14ac:dyDescent="0.35">
      <c r="A35" s="84"/>
      <c r="B35" s="84"/>
      <c r="C35" s="84"/>
      <c r="D35" s="84"/>
      <c r="E35" s="84"/>
      <c r="F35" s="93" t="s">
        <v>522</v>
      </c>
      <c r="G35" s="94" t="s">
        <v>642</v>
      </c>
      <c r="H35" s="95"/>
      <c r="I35" s="95"/>
      <c r="J35" s="95"/>
      <c r="K35" s="95"/>
      <c r="L35" s="95"/>
      <c r="M35" s="84"/>
      <c r="N35" s="84"/>
      <c r="O35" s="84"/>
      <c r="P35" s="84"/>
      <c r="Q35" s="84"/>
      <c r="R35" s="84"/>
      <c r="S35" s="84"/>
      <c r="T35" s="84"/>
      <c r="U35" s="84"/>
      <c r="V35" s="84"/>
      <c r="W35" s="84"/>
      <c r="X35" s="84"/>
      <c r="Y35" s="84"/>
    </row>
    <row r="36" spans="1:25" ht="14.5" hidden="1" customHeight="1" x14ac:dyDescent="0.35">
      <c r="A36" s="84"/>
      <c r="B36" s="84"/>
      <c r="C36" s="84"/>
      <c r="D36" s="84"/>
      <c r="E36" s="84"/>
      <c r="F36" s="93" t="s">
        <v>648</v>
      </c>
      <c r="G36" s="94" t="s">
        <v>695</v>
      </c>
      <c r="H36" s="95"/>
      <c r="I36" s="95"/>
      <c r="J36" s="95"/>
      <c r="K36" s="95"/>
      <c r="L36" s="95"/>
      <c r="M36" s="84"/>
      <c r="N36" s="84"/>
      <c r="O36" s="84"/>
      <c r="P36" s="84"/>
      <c r="Q36" s="84"/>
      <c r="R36" s="84"/>
      <c r="S36" s="84"/>
      <c r="T36" s="84"/>
      <c r="U36" s="84"/>
      <c r="V36" s="84"/>
      <c r="W36" s="84"/>
      <c r="X36" s="84"/>
      <c r="Y36" s="84"/>
    </row>
    <row r="37" spans="1:25" ht="14.5" hidden="1" customHeight="1" x14ac:dyDescent="0.35">
      <c r="A37" s="84"/>
      <c r="B37" s="84"/>
      <c r="C37" s="84"/>
      <c r="D37" s="84"/>
      <c r="E37" s="84"/>
      <c r="F37" s="265" t="s">
        <v>643</v>
      </c>
      <c r="G37" s="94" t="s">
        <v>696</v>
      </c>
      <c r="H37" s="95"/>
      <c r="I37" s="95"/>
      <c r="J37" s="95"/>
      <c r="K37" s="95"/>
      <c r="L37" s="95"/>
      <c r="M37" s="84"/>
      <c r="N37" s="84"/>
      <c r="O37" s="84"/>
      <c r="P37" s="84"/>
      <c r="Q37" s="84"/>
      <c r="R37" s="84"/>
      <c r="S37" s="84"/>
      <c r="T37" s="84"/>
      <c r="U37" s="84"/>
      <c r="V37" s="84"/>
      <c r="W37" s="84"/>
      <c r="X37" s="84"/>
      <c r="Y37" s="84"/>
    </row>
    <row r="38" spans="1:25" ht="14.5" hidden="1" customHeight="1" x14ac:dyDescent="0.35">
      <c r="A38" s="84"/>
      <c r="B38" s="84"/>
      <c r="C38" s="84"/>
      <c r="D38" s="84"/>
      <c r="E38" s="84"/>
      <c r="F38" s="267" t="s">
        <v>850</v>
      </c>
      <c r="G38" s="94" t="s">
        <v>851</v>
      </c>
      <c r="H38" s="95"/>
      <c r="I38" s="95"/>
      <c r="J38" s="95"/>
      <c r="K38" s="95"/>
      <c r="L38" s="95"/>
      <c r="M38" s="84"/>
      <c r="N38" s="84"/>
      <c r="O38" s="84"/>
      <c r="P38" s="84"/>
      <c r="Q38" s="84"/>
      <c r="R38" s="84"/>
      <c r="S38" s="84"/>
      <c r="T38" s="84"/>
      <c r="U38" s="84"/>
      <c r="V38" s="84"/>
      <c r="W38" s="84"/>
      <c r="X38" s="84"/>
      <c r="Y38" s="84"/>
    </row>
    <row r="39" spans="1:25" ht="14.5" hidden="1" customHeight="1" x14ac:dyDescent="0.35">
      <c r="F39" s="93" t="s">
        <v>475</v>
      </c>
      <c r="G39" s="99" t="s">
        <v>500</v>
      </c>
    </row>
    <row r="40" spans="1:25" ht="14.5" customHeight="1" x14ac:dyDescent="0.35">
      <c r="A40" s="84"/>
      <c r="B40" s="84"/>
      <c r="C40" s="84"/>
      <c r="D40" s="84"/>
      <c r="E40" s="84"/>
      <c r="F40" s="96" t="s">
        <v>852</v>
      </c>
      <c r="G40" s="97"/>
      <c r="H40" s="95"/>
      <c r="I40" s="95"/>
      <c r="J40" s="95"/>
      <c r="K40" s="95"/>
      <c r="L40" s="95"/>
      <c r="M40" s="84"/>
      <c r="N40" s="84"/>
      <c r="O40" s="84"/>
      <c r="P40" s="84"/>
      <c r="Q40" s="84"/>
      <c r="R40" s="84"/>
      <c r="S40" s="84"/>
      <c r="T40" s="84"/>
      <c r="U40" s="84"/>
      <c r="V40" s="84"/>
      <c r="W40" s="84"/>
      <c r="X40" s="84"/>
      <c r="Y40" s="84"/>
    </row>
    <row r="41" spans="1:25" ht="14.5" customHeight="1" x14ac:dyDescent="0.35">
      <c r="A41" s="84"/>
      <c r="B41" s="84"/>
      <c r="C41" s="84"/>
      <c r="D41" s="84"/>
      <c r="E41" s="84"/>
      <c r="F41" s="93" t="s">
        <v>598</v>
      </c>
      <c r="G41" s="94" t="s">
        <v>599</v>
      </c>
      <c r="H41" s="95"/>
      <c r="I41" s="95"/>
      <c r="J41" s="95"/>
      <c r="K41" s="95"/>
      <c r="L41" s="95"/>
      <c r="M41" s="84"/>
      <c r="N41" s="84"/>
      <c r="O41" s="84"/>
      <c r="P41" s="84"/>
      <c r="Q41" s="84"/>
      <c r="R41" s="84"/>
      <c r="S41" s="84"/>
      <c r="T41" s="84"/>
      <c r="U41" s="84"/>
      <c r="V41" s="84"/>
      <c r="W41" s="84"/>
      <c r="X41" s="84"/>
      <c r="Y41" s="84"/>
    </row>
    <row r="42" spans="1:25" ht="14.5" customHeight="1" x14ac:dyDescent="0.35">
      <c r="A42" s="84"/>
      <c r="B42" s="84"/>
      <c r="C42" s="84"/>
      <c r="D42" s="84"/>
      <c r="E42" s="84"/>
      <c r="F42" s="93" t="s">
        <v>644</v>
      </c>
      <c r="G42" s="94" t="s">
        <v>596</v>
      </c>
      <c r="H42" s="95"/>
      <c r="I42" s="95"/>
      <c r="J42" s="95"/>
      <c r="K42" s="95"/>
      <c r="L42" s="95"/>
      <c r="M42" s="84"/>
      <c r="N42" s="84"/>
      <c r="O42" s="84"/>
      <c r="P42" s="84"/>
      <c r="Q42" s="84"/>
      <c r="R42" s="84"/>
      <c r="S42" s="84"/>
      <c r="T42" s="84"/>
      <c r="U42" s="84"/>
      <c r="V42" s="84"/>
      <c r="W42" s="84"/>
      <c r="X42" s="84"/>
      <c r="Y42" s="84"/>
    </row>
    <row r="43" spans="1:25" ht="14.5" customHeight="1" x14ac:dyDescent="0.35">
      <c r="A43" s="84"/>
      <c r="B43" s="84"/>
      <c r="C43" s="84"/>
      <c r="D43" s="84"/>
      <c r="E43" s="84"/>
      <c r="F43" s="93" t="s">
        <v>331</v>
      </c>
      <c r="G43" s="94" t="s">
        <v>332</v>
      </c>
      <c r="H43" s="95"/>
      <c r="I43" s="95"/>
      <c r="J43" s="95"/>
      <c r="K43" s="95"/>
      <c r="L43" s="95"/>
      <c r="M43" s="84"/>
      <c r="N43" s="84"/>
      <c r="O43" s="84"/>
      <c r="P43" s="84"/>
      <c r="Q43" s="84"/>
      <c r="R43" s="84"/>
      <c r="S43" s="84"/>
      <c r="T43" s="84"/>
      <c r="U43" s="84"/>
      <c r="V43" s="84"/>
      <c r="W43" s="84"/>
      <c r="X43" s="84"/>
      <c r="Y43" s="84"/>
    </row>
    <row r="44" spans="1:25" ht="14.5" customHeight="1" x14ac:dyDescent="0.35">
      <c r="A44" s="84"/>
      <c r="B44" s="84"/>
      <c r="C44" s="84"/>
      <c r="D44" s="84"/>
      <c r="E44" s="84"/>
      <c r="F44" s="93" t="s">
        <v>777</v>
      </c>
      <c r="G44" s="99" t="s">
        <v>778</v>
      </c>
      <c r="H44" s="95"/>
      <c r="I44" s="95"/>
      <c r="J44" s="95"/>
      <c r="K44" s="95"/>
      <c r="L44" s="95"/>
      <c r="M44" s="84"/>
      <c r="N44" s="84"/>
      <c r="O44" s="84"/>
      <c r="P44" s="84"/>
      <c r="Q44" s="84"/>
      <c r="R44" s="84"/>
      <c r="S44" s="84"/>
      <c r="T44" s="84"/>
      <c r="U44" s="84"/>
      <c r="V44" s="84"/>
      <c r="W44" s="84"/>
      <c r="X44" s="84"/>
      <c r="Y44" s="84"/>
    </row>
    <row r="45" spans="1:25" ht="14.5" customHeight="1" x14ac:dyDescent="0.35">
      <c r="A45" s="84"/>
      <c r="B45" s="84"/>
      <c r="C45" s="84"/>
      <c r="D45" s="84"/>
      <c r="E45" s="84"/>
      <c r="F45" s="93" t="s">
        <v>477</v>
      </c>
      <c r="G45" s="94" t="s">
        <v>647</v>
      </c>
      <c r="H45" s="95"/>
      <c r="I45" s="95"/>
      <c r="J45" s="95"/>
      <c r="K45" s="95"/>
      <c r="L45" s="95"/>
      <c r="M45" s="84"/>
      <c r="N45" s="84"/>
      <c r="O45" s="84"/>
      <c r="P45" s="84"/>
      <c r="Q45" s="84"/>
      <c r="R45" s="84"/>
      <c r="S45" s="84"/>
      <c r="T45" s="84"/>
      <c r="U45" s="84"/>
      <c r="V45" s="84"/>
      <c r="W45" s="84"/>
      <c r="X45" s="84"/>
      <c r="Y45" s="84"/>
    </row>
    <row r="46" spans="1:25" ht="14.5" customHeight="1" x14ac:dyDescent="0.35">
      <c r="A46" s="84"/>
      <c r="B46" s="84"/>
      <c r="C46" s="84"/>
      <c r="D46" s="84"/>
      <c r="E46" s="84"/>
      <c r="F46" s="93" t="s">
        <v>476</v>
      </c>
      <c r="G46" s="94" t="s">
        <v>825</v>
      </c>
      <c r="I46" s="95"/>
      <c r="J46" s="95"/>
      <c r="K46" s="95"/>
      <c r="L46" s="95"/>
      <c r="M46" s="84"/>
      <c r="N46" s="84"/>
      <c r="O46" s="84"/>
      <c r="P46" s="84"/>
      <c r="Q46" s="84"/>
      <c r="R46" s="84"/>
      <c r="S46" s="84"/>
      <c r="T46" s="84"/>
      <c r="U46" s="84"/>
      <c r="V46" s="84"/>
      <c r="W46" s="84"/>
      <c r="X46" s="84"/>
      <c r="Y46" s="84"/>
    </row>
    <row r="47" spans="1:25" ht="14.5" customHeight="1" x14ac:dyDescent="0.35">
      <c r="A47" s="84"/>
      <c r="B47" s="84"/>
      <c r="C47" s="84"/>
      <c r="D47" s="84"/>
      <c r="E47" s="84"/>
      <c r="H47" s="95"/>
      <c r="I47" s="84"/>
      <c r="J47" s="84"/>
      <c r="K47" s="84"/>
      <c r="L47" s="84"/>
      <c r="M47" s="84"/>
      <c r="N47" s="84"/>
      <c r="O47" s="84"/>
      <c r="P47" s="84"/>
      <c r="Q47" s="84"/>
      <c r="R47" s="84"/>
      <c r="S47" s="84"/>
      <c r="T47" s="84"/>
      <c r="U47" s="84"/>
      <c r="V47" s="84"/>
      <c r="W47" s="84"/>
      <c r="X47" s="84"/>
      <c r="Y47" s="84"/>
    </row>
    <row r="48" spans="1:25" ht="21.75" hidden="1" customHeight="1" x14ac:dyDescent="0.35">
      <c r="A48" s="84"/>
      <c r="B48" s="84"/>
      <c r="C48" s="84"/>
      <c r="D48" s="84"/>
      <c r="E48" s="84"/>
      <c r="F48" s="98"/>
      <c r="G48" s="84"/>
      <c r="H48" s="84"/>
      <c r="I48" s="84"/>
      <c r="J48" s="84"/>
      <c r="K48" s="84"/>
      <c r="L48" s="84"/>
      <c r="M48" s="84"/>
      <c r="N48" s="84"/>
      <c r="O48" s="84"/>
      <c r="P48" s="84"/>
      <c r="Q48" s="84"/>
      <c r="R48" s="84"/>
      <c r="S48" s="84"/>
      <c r="T48" s="84"/>
      <c r="U48" s="84"/>
      <c r="V48" s="84"/>
      <c r="W48" s="84"/>
      <c r="X48" s="84"/>
      <c r="Y48" s="84"/>
    </row>
    <row r="49" spans="1:25" ht="21.75" hidden="1" customHeight="1" x14ac:dyDescent="0.35">
      <c r="A49" s="84"/>
      <c r="B49" s="84"/>
      <c r="C49" s="84"/>
      <c r="D49" s="84"/>
      <c r="E49" s="84"/>
      <c r="F49" s="98"/>
      <c r="G49" s="84"/>
      <c r="H49" s="84"/>
      <c r="I49" s="84"/>
      <c r="J49" s="84"/>
      <c r="K49" s="84"/>
      <c r="L49" s="84"/>
      <c r="M49" s="84"/>
      <c r="N49" s="84"/>
      <c r="O49" s="84"/>
      <c r="P49" s="84"/>
      <c r="Q49" s="84"/>
      <c r="R49" s="84"/>
      <c r="S49" s="84"/>
      <c r="T49" s="84"/>
      <c r="U49" s="84"/>
      <c r="V49" s="84"/>
      <c r="W49" s="84"/>
      <c r="X49" s="84"/>
      <c r="Y49" s="84"/>
    </row>
    <row r="50" spans="1:25" ht="21.75" hidden="1" customHeight="1" x14ac:dyDescent="0.35">
      <c r="A50" s="84"/>
      <c r="B50" s="84"/>
      <c r="C50" s="84"/>
      <c r="D50" s="84"/>
      <c r="E50" s="84"/>
      <c r="F50" s="84"/>
      <c r="G50" s="84"/>
      <c r="H50" s="84"/>
      <c r="I50" s="84"/>
      <c r="J50" s="84"/>
      <c r="K50" s="84"/>
      <c r="L50" s="84"/>
      <c r="M50" s="84"/>
      <c r="N50" s="84"/>
      <c r="O50" s="84"/>
      <c r="P50" s="84"/>
      <c r="Q50" s="84"/>
      <c r="R50" s="84"/>
      <c r="S50" s="84"/>
      <c r="T50" s="84"/>
      <c r="U50" s="84"/>
      <c r="V50" s="84"/>
      <c r="W50" s="84"/>
      <c r="X50" s="84"/>
      <c r="Y50" s="84"/>
    </row>
    <row r="51" spans="1:25" ht="21.75" hidden="1" customHeight="1" x14ac:dyDescent="0.35">
      <c r="A51" s="84"/>
      <c r="B51" s="84"/>
      <c r="C51" s="84"/>
      <c r="D51" s="84"/>
      <c r="E51" s="84"/>
      <c r="F51" s="84"/>
      <c r="G51" s="84"/>
      <c r="H51" s="84"/>
      <c r="I51" s="84"/>
      <c r="J51" s="84"/>
      <c r="K51" s="84"/>
      <c r="L51" s="84"/>
      <c r="M51" s="84"/>
      <c r="N51" s="84"/>
      <c r="O51" s="84"/>
      <c r="P51" s="84"/>
      <c r="Q51" s="84"/>
      <c r="R51" s="84"/>
      <c r="S51" s="84"/>
      <c r="T51" s="84"/>
      <c r="U51" s="84"/>
      <c r="V51" s="84"/>
      <c r="W51" s="84"/>
      <c r="X51" s="84"/>
      <c r="Y51" s="84"/>
    </row>
    <row r="52" spans="1:25" ht="21.75" hidden="1" customHeight="1" x14ac:dyDescent="0.35">
      <c r="A52" s="84"/>
      <c r="B52" s="84"/>
      <c r="C52" s="84"/>
      <c r="D52" s="84"/>
      <c r="E52" s="84"/>
      <c r="F52" s="84"/>
      <c r="G52" s="84"/>
      <c r="H52" s="84"/>
      <c r="I52" s="84"/>
      <c r="J52" s="84"/>
      <c r="K52" s="84"/>
      <c r="L52" s="84"/>
      <c r="M52" s="84"/>
      <c r="N52" s="84"/>
      <c r="O52" s="84"/>
      <c r="P52" s="84"/>
      <c r="Q52" s="84"/>
      <c r="R52" s="84"/>
      <c r="S52" s="84"/>
      <c r="T52" s="84"/>
      <c r="U52" s="84"/>
      <c r="V52" s="84"/>
      <c r="W52" s="84"/>
      <c r="X52" s="84"/>
      <c r="Y52" s="84"/>
    </row>
    <row r="53" spans="1:25" ht="21.75" hidden="1" customHeight="1" x14ac:dyDescent="0.35">
      <c r="A53" s="84"/>
      <c r="B53" s="84"/>
      <c r="C53" s="84"/>
      <c r="D53" s="84"/>
      <c r="E53" s="84"/>
      <c r="F53" s="84"/>
      <c r="G53" s="84"/>
      <c r="H53" s="84"/>
      <c r="I53" s="84"/>
      <c r="J53" s="84"/>
      <c r="K53" s="84"/>
      <c r="L53" s="84"/>
      <c r="M53" s="84"/>
      <c r="N53" s="84"/>
      <c r="O53" s="84"/>
      <c r="P53" s="84"/>
      <c r="Q53" s="84"/>
      <c r="R53" s="84"/>
      <c r="S53" s="84"/>
      <c r="T53" s="84"/>
      <c r="U53" s="84"/>
      <c r="V53" s="84"/>
      <c r="W53" s="84"/>
      <c r="X53" s="84"/>
      <c r="Y53" s="84"/>
    </row>
    <row r="54" spans="1:25" ht="21.75" hidden="1" customHeight="1" x14ac:dyDescent="0.35">
      <c r="A54" s="84"/>
      <c r="B54" s="84"/>
      <c r="C54" s="84"/>
      <c r="D54" s="84"/>
      <c r="E54" s="84"/>
      <c r="F54" s="84"/>
      <c r="G54" s="84"/>
      <c r="H54" s="84"/>
      <c r="I54" s="84"/>
      <c r="J54" s="84"/>
      <c r="K54" s="84"/>
      <c r="L54" s="84"/>
      <c r="M54" s="84"/>
      <c r="N54" s="84"/>
      <c r="O54" s="84"/>
      <c r="P54" s="84"/>
      <c r="Q54" s="84"/>
      <c r="R54" s="84"/>
      <c r="S54" s="84"/>
      <c r="T54" s="84"/>
      <c r="U54" s="84"/>
      <c r="V54" s="84"/>
      <c r="W54" s="84"/>
      <c r="X54" s="84"/>
      <c r="Y54" s="84"/>
    </row>
    <row r="55" spans="1:25" ht="21.75" hidden="1" customHeight="1" x14ac:dyDescent="0.35">
      <c r="A55" s="84"/>
      <c r="B55" s="84"/>
      <c r="C55" s="84"/>
      <c r="D55" s="84"/>
      <c r="E55" s="84"/>
      <c r="F55" s="84"/>
      <c r="G55" s="84"/>
      <c r="H55" s="84"/>
      <c r="I55" s="84"/>
      <c r="J55" s="84"/>
      <c r="K55" s="84"/>
      <c r="L55" s="84"/>
      <c r="M55" s="84"/>
      <c r="N55" s="84"/>
      <c r="O55" s="84"/>
      <c r="P55" s="84"/>
      <c r="Q55" s="84"/>
      <c r="R55" s="84"/>
      <c r="S55" s="84"/>
      <c r="T55" s="84"/>
      <c r="U55" s="84"/>
      <c r="V55" s="84"/>
      <c r="W55" s="84"/>
      <c r="X55" s="84"/>
      <c r="Y55" s="84"/>
    </row>
    <row r="56" spans="1:25" ht="21.75" hidden="1" customHeight="1" x14ac:dyDescent="0.35">
      <c r="A56" s="84"/>
      <c r="B56" s="84"/>
      <c r="C56" s="84"/>
      <c r="D56" s="84"/>
      <c r="E56" s="84"/>
      <c r="F56" s="84"/>
      <c r="G56" s="84"/>
      <c r="H56" s="84"/>
      <c r="I56" s="84"/>
      <c r="J56" s="84"/>
      <c r="K56" s="84"/>
      <c r="L56" s="84"/>
      <c r="M56" s="84"/>
      <c r="N56" s="84"/>
      <c r="O56" s="84"/>
      <c r="P56" s="84"/>
      <c r="Q56" s="84"/>
      <c r="R56" s="84"/>
      <c r="S56" s="84"/>
      <c r="T56" s="84"/>
      <c r="U56" s="84"/>
      <c r="V56" s="84"/>
      <c r="W56" s="84"/>
      <c r="X56" s="84"/>
      <c r="Y56" s="84"/>
    </row>
    <row r="57" spans="1:25" ht="21.75" hidden="1" customHeight="1" x14ac:dyDescent="0.35">
      <c r="A57" s="84"/>
      <c r="B57" s="84"/>
      <c r="C57" s="84"/>
      <c r="D57" s="84"/>
      <c r="E57" s="84"/>
      <c r="F57" s="84"/>
      <c r="G57" s="84"/>
      <c r="H57" s="84"/>
      <c r="I57" s="84"/>
      <c r="J57" s="84"/>
      <c r="K57" s="84"/>
      <c r="L57" s="84"/>
      <c r="M57" s="84"/>
      <c r="N57" s="84"/>
      <c r="O57" s="84"/>
      <c r="P57" s="84"/>
      <c r="Q57" s="84"/>
      <c r="R57" s="84"/>
      <c r="S57" s="84"/>
      <c r="T57" s="84"/>
      <c r="U57" s="84"/>
      <c r="V57" s="84"/>
      <c r="W57" s="84"/>
      <c r="X57" s="84"/>
      <c r="Y57" s="84"/>
    </row>
    <row r="58" spans="1:25" ht="21.75" hidden="1" customHeight="1" x14ac:dyDescent="0.35">
      <c r="A58" s="84"/>
      <c r="B58" s="84"/>
      <c r="C58" s="84"/>
      <c r="D58" s="84"/>
      <c r="E58" s="84"/>
      <c r="F58" s="84"/>
      <c r="G58" s="84"/>
      <c r="H58" s="84"/>
      <c r="I58" s="84"/>
      <c r="J58" s="84"/>
      <c r="K58" s="84"/>
      <c r="L58" s="84"/>
      <c r="M58" s="84"/>
      <c r="N58" s="84"/>
      <c r="O58" s="84"/>
      <c r="P58" s="84"/>
      <c r="Q58" s="84"/>
      <c r="R58" s="84"/>
      <c r="S58" s="84"/>
      <c r="T58" s="84"/>
      <c r="U58" s="84"/>
      <c r="V58" s="84"/>
      <c r="W58" s="84"/>
      <c r="X58" s="84"/>
      <c r="Y58" s="84"/>
    </row>
    <row r="59" spans="1:25" ht="21.75" hidden="1" customHeight="1" x14ac:dyDescent="0.35">
      <c r="A59" s="84"/>
      <c r="B59" s="84"/>
      <c r="C59" s="84"/>
      <c r="D59" s="84"/>
      <c r="E59" s="84"/>
      <c r="F59" s="84"/>
      <c r="G59" s="84"/>
      <c r="H59" s="84"/>
      <c r="I59" s="84"/>
      <c r="J59" s="84"/>
      <c r="K59" s="84"/>
      <c r="L59" s="84"/>
      <c r="M59" s="84"/>
      <c r="N59" s="84"/>
      <c r="O59" s="84"/>
      <c r="P59" s="84"/>
      <c r="Q59" s="84"/>
      <c r="R59" s="84"/>
      <c r="S59" s="84"/>
      <c r="T59" s="84"/>
      <c r="U59" s="84"/>
      <c r="V59" s="84"/>
      <c r="W59" s="84"/>
      <c r="X59" s="84"/>
      <c r="Y59" s="84"/>
    </row>
    <row r="60" spans="1:25" ht="21.75" hidden="1" customHeight="1" x14ac:dyDescent="0.35">
      <c r="A60" s="84"/>
      <c r="B60" s="84"/>
      <c r="C60" s="84"/>
      <c r="D60" s="84"/>
      <c r="E60" s="84"/>
      <c r="F60" s="84"/>
      <c r="G60" s="84"/>
      <c r="H60" s="84"/>
      <c r="I60" s="84"/>
      <c r="J60" s="84"/>
      <c r="K60" s="84"/>
      <c r="L60" s="84"/>
      <c r="M60" s="84"/>
      <c r="N60" s="84"/>
      <c r="O60" s="84"/>
      <c r="P60" s="84"/>
      <c r="Q60" s="84"/>
      <c r="R60" s="84"/>
      <c r="S60" s="84"/>
      <c r="T60" s="84"/>
      <c r="U60" s="84"/>
      <c r="V60" s="84"/>
      <c r="W60" s="84"/>
      <c r="X60" s="84"/>
      <c r="Y60" s="84"/>
    </row>
    <row r="61" spans="1:25" ht="21.75" hidden="1" customHeight="1" x14ac:dyDescent="0.35">
      <c r="A61" s="84"/>
      <c r="B61" s="84"/>
      <c r="C61" s="84"/>
      <c r="D61" s="84"/>
      <c r="E61" s="84"/>
      <c r="F61" s="84"/>
      <c r="G61" s="84"/>
      <c r="H61" s="84"/>
      <c r="I61" s="84"/>
      <c r="J61" s="84"/>
      <c r="K61" s="84"/>
      <c r="L61" s="84"/>
      <c r="M61" s="84"/>
      <c r="N61" s="84"/>
      <c r="O61" s="84"/>
      <c r="P61" s="84"/>
      <c r="Q61" s="84"/>
      <c r="R61" s="84"/>
      <c r="S61" s="84"/>
      <c r="T61" s="84"/>
      <c r="U61" s="84"/>
      <c r="V61" s="84"/>
      <c r="W61" s="84"/>
      <c r="X61" s="84"/>
      <c r="Y61" s="84"/>
    </row>
    <row r="62" spans="1:25" ht="21.75" hidden="1" customHeight="1" x14ac:dyDescent="0.35">
      <c r="A62" s="84"/>
      <c r="B62" s="84"/>
      <c r="C62" s="84"/>
      <c r="D62" s="84"/>
      <c r="E62" s="84"/>
      <c r="F62" s="84"/>
      <c r="G62" s="84"/>
      <c r="H62" s="84"/>
      <c r="I62" s="84"/>
      <c r="J62" s="84"/>
      <c r="K62" s="84"/>
      <c r="L62" s="84"/>
      <c r="M62" s="84"/>
      <c r="N62" s="84"/>
      <c r="O62" s="84"/>
      <c r="P62" s="84"/>
      <c r="Q62" s="84"/>
      <c r="R62" s="84"/>
      <c r="S62" s="84"/>
      <c r="T62" s="84"/>
      <c r="U62" s="84"/>
      <c r="V62" s="84"/>
      <c r="W62" s="84"/>
      <c r="X62" s="84"/>
      <c r="Y62" s="84"/>
    </row>
    <row r="63" spans="1:25" ht="21.75" hidden="1" customHeight="1" x14ac:dyDescent="0.35">
      <c r="A63" s="84"/>
      <c r="B63" s="84"/>
      <c r="C63" s="84"/>
      <c r="D63" s="84"/>
      <c r="E63" s="84"/>
      <c r="F63" s="84"/>
      <c r="G63" s="84"/>
      <c r="H63" s="84"/>
      <c r="I63" s="84"/>
      <c r="J63" s="84"/>
      <c r="K63" s="84"/>
      <c r="L63" s="84"/>
      <c r="M63" s="84"/>
      <c r="N63" s="84"/>
      <c r="O63" s="84"/>
      <c r="P63" s="84"/>
      <c r="Q63" s="84"/>
      <c r="R63" s="84"/>
      <c r="S63" s="84"/>
      <c r="T63" s="84"/>
      <c r="U63" s="84"/>
      <c r="V63" s="84"/>
      <c r="W63" s="84"/>
      <c r="X63" s="84"/>
      <c r="Y63" s="84"/>
    </row>
    <row r="64" spans="1:25" ht="21.75" hidden="1" customHeight="1" x14ac:dyDescent="0.35">
      <c r="A64" s="84"/>
      <c r="B64" s="84"/>
      <c r="C64" s="84"/>
      <c r="D64" s="84"/>
      <c r="E64" s="84"/>
      <c r="F64" s="84"/>
      <c r="G64" s="84"/>
      <c r="H64" s="84"/>
      <c r="I64" s="84"/>
      <c r="J64" s="84"/>
      <c r="K64" s="84"/>
      <c r="L64" s="84"/>
      <c r="M64" s="84"/>
      <c r="N64" s="84"/>
      <c r="O64" s="84"/>
      <c r="P64" s="84"/>
      <c r="Q64" s="84"/>
      <c r="R64" s="84"/>
      <c r="S64" s="84"/>
      <c r="T64" s="84"/>
      <c r="U64" s="84"/>
      <c r="V64" s="84"/>
      <c r="W64" s="84"/>
      <c r="X64" s="84"/>
      <c r="Y64" s="84"/>
    </row>
    <row r="65" spans="1:25" ht="21.75" hidden="1" customHeight="1" x14ac:dyDescent="0.35">
      <c r="A65" s="84"/>
      <c r="B65" s="84"/>
      <c r="C65" s="84"/>
      <c r="D65" s="84"/>
      <c r="E65" s="84"/>
      <c r="F65" s="84"/>
      <c r="G65" s="84"/>
      <c r="H65" s="84"/>
      <c r="I65" s="84"/>
      <c r="J65" s="84"/>
      <c r="K65" s="84"/>
      <c r="L65" s="84"/>
      <c r="M65" s="84"/>
      <c r="N65" s="84"/>
      <c r="O65" s="84"/>
      <c r="P65" s="84"/>
      <c r="Q65" s="84"/>
      <c r="R65" s="84"/>
      <c r="S65" s="84"/>
      <c r="T65" s="84"/>
      <c r="U65" s="84"/>
      <c r="V65" s="84"/>
      <c r="W65" s="84"/>
      <c r="X65" s="84"/>
      <c r="Y65" s="84"/>
    </row>
    <row r="66" spans="1:25" ht="21.75" hidden="1" customHeight="1" x14ac:dyDescent="0.35">
      <c r="A66" s="84"/>
      <c r="B66" s="84"/>
      <c r="C66" s="84"/>
      <c r="D66" s="84"/>
      <c r="E66" s="84"/>
      <c r="F66" s="84"/>
      <c r="G66" s="84"/>
      <c r="H66" s="84"/>
      <c r="I66" s="84"/>
      <c r="J66" s="84"/>
      <c r="K66" s="84"/>
      <c r="L66" s="84"/>
      <c r="M66" s="84"/>
      <c r="N66" s="84"/>
      <c r="O66" s="84"/>
      <c r="P66" s="84"/>
      <c r="Q66" s="84"/>
      <c r="R66" s="84"/>
      <c r="S66" s="84"/>
      <c r="T66" s="84"/>
      <c r="U66" s="84"/>
      <c r="V66" s="84"/>
      <c r="W66" s="84"/>
      <c r="X66" s="84"/>
      <c r="Y66" s="84"/>
    </row>
    <row r="67" spans="1:25" ht="21.75" hidden="1" customHeight="1" x14ac:dyDescent="0.35">
      <c r="A67" s="84"/>
      <c r="B67" s="84"/>
      <c r="C67" s="84"/>
      <c r="D67" s="84"/>
      <c r="E67" s="84"/>
      <c r="F67" s="84"/>
      <c r="G67" s="84"/>
      <c r="H67" s="84"/>
      <c r="I67" s="84"/>
      <c r="J67" s="84"/>
      <c r="K67" s="84"/>
      <c r="L67" s="84"/>
      <c r="M67" s="84"/>
      <c r="N67" s="84"/>
      <c r="O67" s="84"/>
      <c r="P67" s="84"/>
      <c r="Q67" s="84"/>
      <c r="R67" s="84"/>
      <c r="S67" s="84"/>
      <c r="T67" s="84"/>
      <c r="U67" s="84"/>
      <c r="V67" s="84"/>
      <c r="W67" s="84"/>
      <c r="X67" s="84"/>
      <c r="Y67" s="84"/>
    </row>
    <row r="68" spans="1:25" ht="21.75" hidden="1" customHeight="1" x14ac:dyDescent="0.35">
      <c r="A68" s="84"/>
      <c r="B68" s="84"/>
      <c r="C68" s="84"/>
      <c r="D68" s="84"/>
      <c r="E68" s="84"/>
      <c r="F68" s="84"/>
      <c r="G68" s="84"/>
      <c r="H68" s="84"/>
      <c r="I68" s="84"/>
      <c r="J68" s="84"/>
      <c r="K68" s="84"/>
      <c r="L68" s="84"/>
      <c r="M68" s="84"/>
      <c r="N68" s="84"/>
      <c r="O68" s="84"/>
      <c r="P68" s="84"/>
      <c r="Q68" s="84"/>
      <c r="R68" s="84"/>
      <c r="S68" s="84"/>
      <c r="T68" s="84"/>
      <c r="U68" s="84"/>
      <c r="V68" s="84"/>
      <c r="W68" s="84"/>
      <c r="X68" s="84"/>
      <c r="Y68" s="84"/>
    </row>
    <row r="69" spans="1:25" ht="21.75" hidden="1" customHeight="1" x14ac:dyDescent="0.35">
      <c r="A69" s="84"/>
      <c r="B69" s="84"/>
      <c r="C69" s="84"/>
      <c r="D69" s="84"/>
      <c r="E69" s="84"/>
      <c r="F69" s="84"/>
      <c r="G69" s="84"/>
      <c r="H69" s="84"/>
      <c r="I69" s="84"/>
      <c r="J69" s="84"/>
      <c r="K69" s="84"/>
      <c r="L69" s="84"/>
      <c r="M69" s="84"/>
      <c r="N69" s="84"/>
      <c r="O69" s="84"/>
      <c r="P69" s="84"/>
      <c r="Q69" s="84"/>
      <c r="R69" s="84"/>
      <c r="S69" s="84"/>
      <c r="T69" s="84"/>
      <c r="U69" s="84"/>
      <c r="V69" s="84"/>
      <c r="W69" s="84"/>
      <c r="X69" s="84"/>
      <c r="Y69" s="84"/>
    </row>
    <row r="70" spans="1:25" ht="21.75" hidden="1" customHeight="1" x14ac:dyDescent="0.35">
      <c r="A70" s="84"/>
      <c r="B70" s="84"/>
      <c r="C70" s="84"/>
      <c r="D70" s="84"/>
      <c r="E70" s="84"/>
      <c r="F70" s="84"/>
      <c r="G70" s="84"/>
      <c r="H70" s="84"/>
      <c r="I70" s="84"/>
      <c r="J70" s="84"/>
      <c r="K70" s="84"/>
      <c r="L70" s="84"/>
      <c r="M70" s="84"/>
      <c r="N70" s="84"/>
      <c r="O70" s="84"/>
      <c r="P70" s="84"/>
      <c r="Q70" s="84"/>
      <c r="R70" s="84"/>
      <c r="S70" s="84"/>
      <c r="T70" s="84"/>
      <c r="U70" s="84"/>
      <c r="V70" s="84"/>
      <c r="W70" s="84"/>
      <c r="X70" s="84"/>
      <c r="Y70" s="84"/>
    </row>
    <row r="71" spans="1:25" ht="21.75" hidden="1" customHeight="1" x14ac:dyDescent="0.35">
      <c r="A71" s="84"/>
      <c r="B71" s="84"/>
      <c r="C71" s="84"/>
      <c r="D71" s="84"/>
      <c r="E71" s="84"/>
      <c r="F71" s="84"/>
      <c r="G71" s="84"/>
      <c r="H71" s="84"/>
      <c r="I71" s="84"/>
      <c r="J71" s="84"/>
      <c r="K71" s="84"/>
      <c r="L71" s="84"/>
      <c r="M71" s="84"/>
      <c r="N71" s="84"/>
      <c r="O71" s="84"/>
      <c r="P71" s="84"/>
      <c r="Q71" s="84"/>
      <c r="R71" s="84"/>
      <c r="S71" s="84"/>
      <c r="T71" s="84"/>
      <c r="U71" s="84"/>
      <c r="V71" s="84"/>
      <c r="W71" s="84"/>
      <c r="X71" s="84"/>
      <c r="Y71" s="84"/>
    </row>
    <row r="72" spans="1:25" ht="21.75" hidden="1" customHeight="1" x14ac:dyDescent="0.35">
      <c r="A72" s="84"/>
      <c r="B72" s="84"/>
      <c r="C72" s="84"/>
      <c r="D72" s="84"/>
      <c r="E72" s="84"/>
      <c r="F72" s="84"/>
      <c r="G72" s="84"/>
      <c r="H72" s="84"/>
      <c r="I72" s="84"/>
      <c r="J72" s="84"/>
      <c r="K72" s="84"/>
      <c r="L72" s="84"/>
      <c r="M72" s="84"/>
      <c r="N72" s="84"/>
      <c r="O72" s="84"/>
      <c r="P72" s="84"/>
      <c r="Q72" s="84"/>
      <c r="R72" s="84"/>
      <c r="S72" s="84"/>
      <c r="T72" s="84"/>
      <c r="U72" s="84"/>
      <c r="V72" s="84"/>
      <c r="W72" s="84"/>
      <c r="X72" s="84"/>
      <c r="Y72" s="84"/>
    </row>
    <row r="73" spans="1:25" ht="21.75" hidden="1" customHeight="1" x14ac:dyDescent="0.35">
      <c r="A73" s="84"/>
      <c r="B73" s="84"/>
      <c r="C73" s="84"/>
      <c r="D73" s="84"/>
      <c r="E73" s="84"/>
      <c r="F73" s="84"/>
      <c r="G73" s="84"/>
      <c r="H73" s="84"/>
      <c r="I73" s="84"/>
      <c r="J73" s="84"/>
      <c r="K73" s="84"/>
      <c r="L73" s="84"/>
      <c r="M73" s="84"/>
      <c r="N73" s="84"/>
      <c r="O73" s="84"/>
      <c r="P73" s="84"/>
      <c r="Q73" s="84"/>
      <c r="R73" s="84"/>
      <c r="S73" s="84"/>
      <c r="T73" s="84"/>
      <c r="U73" s="84"/>
      <c r="V73" s="84"/>
      <c r="W73" s="84"/>
      <c r="X73" s="84"/>
      <c r="Y73" s="84"/>
    </row>
    <row r="74" spans="1:25" ht="21.75" hidden="1" customHeight="1" x14ac:dyDescent="0.35">
      <c r="A74" s="84"/>
      <c r="B74" s="84"/>
      <c r="C74" s="84"/>
      <c r="D74" s="84"/>
      <c r="E74" s="84"/>
      <c r="F74" s="84"/>
      <c r="G74" s="84"/>
      <c r="H74" s="84"/>
      <c r="I74" s="84"/>
      <c r="J74" s="84"/>
      <c r="K74" s="84"/>
      <c r="L74" s="84"/>
      <c r="M74" s="84"/>
      <c r="N74" s="84"/>
      <c r="O74" s="84"/>
      <c r="P74" s="84"/>
      <c r="Q74" s="84"/>
      <c r="R74" s="84"/>
      <c r="S74" s="84"/>
      <c r="T74" s="84"/>
      <c r="U74" s="84"/>
      <c r="V74" s="84"/>
      <c r="W74" s="84"/>
      <c r="X74" s="84"/>
      <c r="Y74" s="84"/>
    </row>
    <row r="75" spans="1:25" ht="21.75" hidden="1" customHeight="1" x14ac:dyDescent="0.35">
      <c r="A75" s="84"/>
      <c r="B75" s="84"/>
      <c r="C75" s="84"/>
      <c r="D75" s="84"/>
      <c r="E75" s="84"/>
      <c r="F75" s="84"/>
      <c r="G75" s="84"/>
      <c r="H75" s="84"/>
      <c r="I75" s="84"/>
      <c r="J75" s="84"/>
      <c r="K75" s="84"/>
      <c r="L75" s="84"/>
      <c r="M75" s="84"/>
      <c r="N75" s="84"/>
      <c r="O75" s="84"/>
      <c r="P75" s="84"/>
      <c r="Q75" s="84"/>
      <c r="R75" s="84"/>
      <c r="S75" s="84"/>
      <c r="T75" s="84"/>
      <c r="U75" s="84"/>
      <c r="V75" s="84"/>
      <c r="W75" s="84"/>
      <c r="X75" s="84"/>
      <c r="Y75" s="84"/>
    </row>
    <row r="76" spans="1:25" ht="21.75" hidden="1" customHeight="1" x14ac:dyDescent="0.35">
      <c r="A76" s="84"/>
      <c r="B76" s="84"/>
      <c r="C76" s="84"/>
      <c r="D76" s="84"/>
      <c r="E76" s="84"/>
      <c r="F76" s="84"/>
      <c r="G76" s="84"/>
      <c r="H76" s="84"/>
      <c r="I76" s="84"/>
      <c r="J76" s="84"/>
      <c r="K76" s="84"/>
      <c r="L76" s="84"/>
      <c r="M76" s="84"/>
      <c r="N76" s="84"/>
      <c r="O76" s="84"/>
      <c r="P76" s="84"/>
      <c r="Q76" s="84"/>
      <c r="R76" s="84"/>
      <c r="S76" s="84"/>
      <c r="T76" s="84"/>
      <c r="U76" s="84"/>
      <c r="V76" s="84"/>
      <c r="W76" s="84"/>
      <c r="X76" s="84"/>
      <c r="Y76" s="84"/>
    </row>
    <row r="77" spans="1:25" ht="21.75" hidden="1" customHeight="1" x14ac:dyDescent="0.35">
      <c r="A77" s="84"/>
      <c r="B77" s="84"/>
      <c r="C77" s="84"/>
      <c r="D77" s="84"/>
      <c r="E77" s="84"/>
      <c r="F77" s="84"/>
      <c r="G77" s="84"/>
      <c r="H77" s="84"/>
      <c r="I77" s="84"/>
      <c r="J77" s="84"/>
      <c r="K77" s="84"/>
      <c r="L77" s="84"/>
      <c r="M77" s="84"/>
      <c r="N77" s="84"/>
      <c r="O77" s="84"/>
      <c r="P77" s="84"/>
      <c r="Q77" s="84"/>
      <c r="R77" s="84"/>
      <c r="S77" s="84"/>
      <c r="T77" s="84"/>
      <c r="U77" s="84"/>
      <c r="V77" s="84"/>
      <c r="W77" s="84"/>
      <c r="X77" s="84"/>
      <c r="Y77" s="84"/>
    </row>
    <row r="78" spans="1:25" ht="21.75" hidden="1" customHeight="1" x14ac:dyDescent="0.35">
      <c r="A78" s="84"/>
      <c r="B78" s="84"/>
      <c r="C78" s="84"/>
      <c r="D78" s="84"/>
      <c r="E78" s="84"/>
      <c r="F78" s="84"/>
      <c r="G78" s="84"/>
      <c r="H78" s="84"/>
      <c r="I78" s="84"/>
      <c r="J78" s="84"/>
      <c r="K78" s="84"/>
      <c r="L78" s="84"/>
      <c r="M78" s="84"/>
      <c r="N78" s="84"/>
      <c r="O78" s="84"/>
      <c r="P78" s="84"/>
      <c r="Q78" s="84"/>
      <c r="R78" s="84"/>
      <c r="S78" s="84"/>
      <c r="T78" s="84"/>
      <c r="U78" s="84"/>
      <c r="V78" s="84"/>
      <c r="W78" s="84"/>
      <c r="X78" s="84"/>
      <c r="Y78" s="84"/>
    </row>
    <row r="79" spans="1:25" ht="21.75" hidden="1" customHeight="1" x14ac:dyDescent="0.35">
      <c r="A79" s="84"/>
      <c r="B79" s="84"/>
      <c r="C79" s="84"/>
      <c r="D79" s="84"/>
      <c r="E79" s="84"/>
      <c r="F79" s="84"/>
      <c r="G79" s="84"/>
      <c r="H79" s="84"/>
      <c r="I79" s="84"/>
      <c r="J79" s="84"/>
      <c r="K79" s="84"/>
      <c r="L79" s="84"/>
      <c r="M79" s="84"/>
      <c r="N79" s="84"/>
      <c r="O79" s="84"/>
      <c r="P79" s="84"/>
      <c r="Q79" s="84"/>
      <c r="R79" s="84"/>
      <c r="S79" s="84"/>
      <c r="T79" s="84"/>
      <c r="U79" s="84"/>
      <c r="V79" s="84"/>
      <c r="W79" s="84"/>
      <c r="X79" s="84"/>
      <c r="Y79" s="84"/>
    </row>
    <row r="80" spans="1:25" ht="21.75" hidden="1" customHeight="1" x14ac:dyDescent="0.35">
      <c r="A80" s="84"/>
      <c r="B80" s="84"/>
      <c r="C80" s="84"/>
      <c r="D80" s="84"/>
      <c r="E80" s="84"/>
      <c r="F80" s="84"/>
      <c r="G80" s="84"/>
      <c r="H80" s="84"/>
      <c r="I80" s="84"/>
      <c r="J80" s="84"/>
      <c r="K80" s="84"/>
      <c r="L80" s="84"/>
      <c r="M80" s="84"/>
      <c r="N80" s="84"/>
      <c r="O80" s="84"/>
      <c r="P80" s="84"/>
      <c r="Q80" s="84"/>
      <c r="R80" s="84"/>
      <c r="S80" s="84"/>
      <c r="T80" s="84"/>
      <c r="U80" s="84"/>
      <c r="V80" s="84"/>
      <c r="W80" s="84"/>
      <c r="X80" s="84"/>
      <c r="Y80" s="84"/>
    </row>
    <row r="81" spans="1:25" ht="21.75" hidden="1" customHeight="1" x14ac:dyDescent="0.35">
      <c r="A81" s="84"/>
      <c r="B81" s="84"/>
      <c r="C81" s="84"/>
      <c r="D81" s="84"/>
      <c r="E81" s="84"/>
      <c r="F81" s="84"/>
      <c r="G81" s="84"/>
      <c r="H81" s="84"/>
      <c r="I81" s="84"/>
      <c r="J81" s="84"/>
      <c r="K81" s="84"/>
      <c r="L81" s="84"/>
      <c r="M81" s="84"/>
      <c r="N81" s="84"/>
      <c r="O81" s="84"/>
      <c r="P81" s="84"/>
      <c r="Q81" s="84"/>
      <c r="R81" s="84"/>
      <c r="S81" s="84"/>
      <c r="T81" s="84"/>
      <c r="U81" s="84"/>
      <c r="V81" s="84"/>
      <c r="W81" s="84"/>
      <c r="X81" s="84"/>
      <c r="Y81" s="84"/>
    </row>
    <row r="82" spans="1:25" ht="21.75" hidden="1" customHeight="1" x14ac:dyDescent="0.35">
      <c r="A82" s="84"/>
      <c r="B82" s="84"/>
      <c r="C82" s="84"/>
      <c r="D82" s="84"/>
      <c r="E82" s="84"/>
      <c r="F82" s="84"/>
      <c r="G82" s="84"/>
      <c r="H82" s="84"/>
      <c r="I82" s="84"/>
      <c r="J82" s="84"/>
      <c r="K82" s="84"/>
      <c r="L82" s="84"/>
      <c r="M82" s="84"/>
      <c r="N82" s="84"/>
      <c r="O82" s="84"/>
      <c r="P82" s="84"/>
      <c r="Q82" s="84"/>
      <c r="R82" s="84"/>
      <c r="S82" s="84"/>
      <c r="T82" s="84"/>
      <c r="U82" s="84"/>
      <c r="V82" s="84"/>
      <c r="W82" s="84"/>
      <c r="X82" s="84"/>
      <c r="Y82" s="84"/>
    </row>
    <row r="83" spans="1:25" ht="21.75" hidden="1" customHeight="1" x14ac:dyDescent="0.35">
      <c r="A83" s="84"/>
      <c r="B83" s="84"/>
      <c r="C83" s="84"/>
      <c r="D83" s="84"/>
      <c r="E83" s="84"/>
      <c r="F83" s="84"/>
      <c r="G83" s="84"/>
      <c r="H83" s="84"/>
      <c r="I83" s="84"/>
      <c r="J83" s="84"/>
      <c r="K83" s="84"/>
      <c r="L83" s="84"/>
      <c r="M83" s="84"/>
      <c r="N83" s="84"/>
      <c r="O83" s="84"/>
      <c r="P83" s="84"/>
      <c r="Q83" s="84"/>
      <c r="R83" s="84"/>
      <c r="S83" s="84"/>
      <c r="T83" s="84"/>
      <c r="U83" s="84"/>
      <c r="V83" s="84"/>
      <c r="W83" s="84"/>
      <c r="X83" s="84"/>
      <c r="Y83" s="84"/>
    </row>
    <row r="84" spans="1:25" ht="21.75" hidden="1" customHeight="1" x14ac:dyDescent="0.35">
      <c r="A84" s="84"/>
      <c r="B84" s="84"/>
      <c r="C84" s="84"/>
      <c r="D84" s="84"/>
      <c r="E84" s="84"/>
      <c r="F84" s="84"/>
      <c r="G84" s="84"/>
      <c r="H84" s="84"/>
      <c r="I84" s="84"/>
      <c r="J84" s="84"/>
      <c r="K84" s="84"/>
      <c r="L84" s="84"/>
      <c r="M84" s="84"/>
      <c r="N84" s="84"/>
      <c r="O84" s="84"/>
      <c r="P84" s="84"/>
      <c r="Q84" s="84"/>
      <c r="R84" s="84"/>
      <c r="S84" s="84"/>
      <c r="T84" s="84"/>
      <c r="U84" s="84"/>
      <c r="V84" s="84"/>
      <c r="W84" s="84"/>
      <c r="X84" s="84"/>
      <c r="Y84" s="84"/>
    </row>
    <row r="85" spans="1:25" ht="21.75" hidden="1" customHeight="1" x14ac:dyDescent="0.35">
      <c r="A85" s="84"/>
      <c r="B85" s="84"/>
      <c r="C85" s="84"/>
      <c r="D85" s="84"/>
      <c r="E85" s="84"/>
      <c r="F85" s="84"/>
      <c r="G85" s="84"/>
      <c r="H85" s="84"/>
      <c r="I85" s="84"/>
      <c r="J85" s="84"/>
      <c r="K85" s="84"/>
      <c r="L85" s="84"/>
      <c r="M85" s="84"/>
      <c r="N85" s="84"/>
      <c r="O85" s="84"/>
      <c r="P85" s="84"/>
      <c r="Q85" s="84"/>
      <c r="R85" s="84"/>
      <c r="S85" s="84"/>
      <c r="T85" s="84"/>
      <c r="U85" s="84"/>
      <c r="V85" s="84"/>
      <c r="W85" s="84"/>
      <c r="X85" s="84"/>
      <c r="Y85" s="84"/>
    </row>
    <row r="86" spans="1:25" ht="21.75" hidden="1" customHeight="1" x14ac:dyDescent="0.35">
      <c r="A86" s="84"/>
      <c r="B86" s="84"/>
      <c r="C86" s="84"/>
      <c r="D86" s="84"/>
      <c r="E86" s="84"/>
      <c r="F86" s="84"/>
      <c r="G86" s="84"/>
      <c r="H86" s="84"/>
      <c r="I86" s="84"/>
      <c r="J86" s="84"/>
      <c r="K86" s="84"/>
      <c r="L86" s="84"/>
      <c r="M86" s="84"/>
      <c r="N86" s="84"/>
      <c r="O86" s="84"/>
      <c r="P86" s="84"/>
      <c r="Q86" s="84"/>
      <c r="R86" s="84"/>
      <c r="S86" s="84"/>
      <c r="T86" s="84"/>
      <c r="U86" s="84"/>
      <c r="V86" s="84"/>
      <c r="W86" s="84"/>
      <c r="X86" s="84"/>
      <c r="Y86" s="84"/>
    </row>
    <row r="87" spans="1:25" ht="21.75" hidden="1" customHeight="1" x14ac:dyDescent="0.35">
      <c r="A87" s="84"/>
      <c r="B87" s="84"/>
      <c r="C87" s="84"/>
      <c r="D87" s="84"/>
      <c r="E87" s="84"/>
      <c r="F87" s="84"/>
      <c r="G87" s="84"/>
      <c r="H87" s="84"/>
      <c r="I87" s="84"/>
      <c r="J87" s="84"/>
      <c r="K87" s="84"/>
      <c r="L87" s="84"/>
      <c r="M87" s="84"/>
      <c r="N87" s="84"/>
      <c r="O87" s="84"/>
      <c r="P87" s="84"/>
      <c r="Q87" s="84"/>
      <c r="R87" s="84"/>
      <c r="S87" s="84"/>
      <c r="T87" s="84"/>
      <c r="U87" s="84"/>
      <c r="V87" s="84"/>
      <c r="W87" s="84"/>
      <c r="X87" s="84"/>
      <c r="Y87" s="84"/>
    </row>
    <row r="88" spans="1:25" ht="21.75" hidden="1" customHeight="1" x14ac:dyDescent="0.35">
      <c r="A88" s="84"/>
      <c r="B88" s="84"/>
      <c r="C88" s="84"/>
      <c r="D88" s="84"/>
      <c r="E88" s="84"/>
      <c r="F88" s="84"/>
      <c r="G88" s="84"/>
      <c r="H88" s="84"/>
      <c r="I88" s="84"/>
      <c r="J88" s="84"/>
      <c r="K88" s="84"/>
      <c r="L88" s="84"/>
      <c r="M88" s="84"/>
      <c r="N88" s="84"/>
      <c r="O88" s="84"/>
      <c r="P88" s="84"/>
      <c r="Q88" s="84"/>
      <c r="R88" s="84"/>
      <c r="S88" s="84"/>
      <c r="T88" s="84"/>
      <c r="U88" s="84"/>
      <c r="V88" s="84"/>
      <c r="W88" s="84"/>
      <c r="X88" s="84"/>
      <c r="Y88" s="84"/>
    </row>
    <row r="89" spans="1:25" ht="21.75" hidden="1" customHeight="1" x14ac:dyDescent="0.35">
      <c r="A89" s="84"/>
      <c r="B89" s="84"/>
      <c r="C89" s="84"/>
      <c r="D89" s="84"/>
      <c r="E89" s="84"/>
      <c r="F89" s="84"/>
      <c r="G89" s="84"/>
      <c r="H89" s="84"/>
      <c r="I89" s="84"/>
      <c r="J89" s="84"/>
      <c r="K89" s="84"/>
      <c r="L89" s="84"/>
      <c r="M89" s="84"/>
      <c r="N89" s="84"/>
      <c r="O89" s="84"/>
      <c r="P89" s="84"/>
      <c r="Q89" s="84"/>
      <c r="R89" s="84"/>
      <c r="S89" s="84"/>
      <c r="T89" s="84"/>
      <c r="U89" s="84"/>
      <c r="V89" s="84"/>
      <c r="W89" s="84"/>
      <c r="X89" s="84"/>
      <c r="Y89" s="84"/>
    </row>
    <row r="90" spans="1:25" ht="21.75" hidden="1" customHeight="1" x14ac:dyDescent="0.35">
      <c r="A90" s="84"/>
      <c r="B90" s="84"/>
      <c r="C90" s="84"/>
      <c r="D90" s="84"/>
      <c r="E90" s="84"/>
      <c r="F90" s="84"/>
      <c r="G90" s="84"/>
      <c r="H90" s="84"/>
      <c r="I90" s="84"/>
      <c r="J90" s="84"/>
      <c r="K90" s="84"/>
      <c r="L90" s="84"/>
      <c r="M90" s="84"/>
      <c r="N90" s="84"/>
      <c r="O90" s="84"/>
      <c r="P90" s="84"/>
      <c r="Q90" s="84"/>
      <c r="R90" s="84"/>
      <c r="S90" s="84"/>
      <c r="T90" s="84"/>
      <c r="U90" s="84"/>
      <c r="V90" s="84"/>
      <c r="W90" s="84"/>
      <c r="X90" s="84"/>
      <c r="Y90" s="84"/>
    </row>
    <row r="91" spans="1:25" ht="21.75" hidden="1" customHeight="1" x14ac:dyDescent="0.35">
      <c r="A91" s="84"/>
      <c r="B91" s="84"/>
      <c r="C91" s="84"/>
      <c r="D91" s="84"/>
      <c r="E91" s="84"/>
      <c r="F91" s="84"/>
      <c r="G91" s="84"/>
      <c r="H91" s="84"/>
      <c r="I91" s="84"/>
      <c r="J91" s="84"/>
      <c r="K91" s="84"/>
      <c r="L91" s="84"/>
      <c r="M91" s="84"/>
      <c r="N91" s="84"/>
      <c r="O91" s="84"/>
      <c r="P91" s="84"/>
      <c r="Q91" s="84"/>
      <c r="R91" s="84"/>
      <c r="S91" s="84"/>
      <c r="T91" s="84"/>
      <c r="U91" s="84"/>
      <c r="V91" s="84"/>
      <c r="W91" s="84"/>
      <c r="X91" s="84"/>
      <c r="Y91" s="84"/>
    </row>
    <row r="92" spans="1:25" ht="21.75" hidden="1" customHeight="1" x14ac:dyDescent="0.35">
      <c r="A92" s="84"/>
      <c r="B92" s="84"/>
      <c r="C92" s="84"/>
      <c r="D92" s="84"/>
      <c r="E92" s="84"/>
      <c r="F92" s="84"/>
      <c r="G92" s="84"/>
      <c r="H92" s="84"/>
      <c r="I92" s="84"/>
      <c r="J92" s="84"/>
      <c r="K92" s="84"/>
      <c r="L92" s="84"/>
      <c r="M92" s="84"/>
      <c r="N92" s="84"/>
      <c r="O92" s="84"/>
      <c r="P92" s="84"/>
      <c r="Q92" s="84"/>
      <c r="R92" s="84"/>
      <c r="S92" s="84"/>
      <c r="T92" s="84"/>
      <c r="U92" s="84"/>
      <c r="V92" s="84"/>
      <c r="W92" s="84"/>
      <c r="X92" s="84"/>
      <c r="Y92" s="84"/>
    </row>
    <row r="93" spans="1:25" ht="21.75" hidden="1" customHeight="1" x14ac:dyDescent="0.35">
      <c r="A93" s="84"/>
      <c r="B93" s="84"/>
      <c r="C93" s="84"/>
      <c r="D93" s="84"/>
      <c r="E93" s="84"/>
      <c r="F93" s="84"/>
      <c r="G93" s="84"/>
      <c r="H93" s="84"/>
      <c r="I93" s="84"/>
      <c r="J93" s="84"/>
      <c r="K93" s="84"/>
      <c r="L93" s="84"/>
      <c r="M93" s="84"/>
      <c r="N93" s="84"/>
      <c r="O93" s="84"/>
      <c r="P93" s="84"/>
      <c r="Q93" s="84"/>
      <c r="R93" s="84"/>
      <c r="S93" s="84"/>
      <c r="T93" s="84"/>
      <c r="U93" s="84"/>
      <c r="V93" s="84"/>
      <c r="W93" s="84"/>
      <c r="X93" s="84"/>
      <c r="Y93" s="84"/>
    </row>
    <row r="94" spans="1:25" ht="21.75" hidden="1" customHeight="1" x14ac:dyDescent="0.35">
      <c r="A94" s="84"/>
      <c r="B94" s="84"/>
      <c r="C94" s="84"/>
      <c r="D94" s="84"/>
      <c r="E94" s="84"/>
      <c r="F94" s="84"/>
      <c r="G94" s="84"/>
      <c r="H94" s="84"/>
      <c r="I94" s="84"/>
      <c r="J94" s="84"/>
      <c r="K94" s="84"/>
      <c r="L94" s="84"/>
      <c r="M94" s="84"/>
      <c r="N94" s="84"/>
      <c r="O94" s="84"/>
      <c r="P94" s="84"/>
      <c r="Q94" s="84"/>
      <c r="R94" s="84"/>
      <c r="S94" s="84"/>
      <c r="T94" s="84"/>
      <c r="U94" s="84"/>
      <c r="V94" s="84"/>
      <c r="W94" s="84"/>
      <c r="X94" s="84"/>
      <c r="Y94" s="84"/>
    </row>
    <row r="95" spans="1:25" ht="21.75" hidden="1" customHeight="1" x14ac:dyDescent="0.35">
      <c r="A95" s="84"/>
      <c r="B95" s="84"/>
      <c r="C95" s="84"/>
      <c r="D95" s="84"/>
      <c r="E95" s="84"/>
      <c r="F95" s="84"/>
      <c r="G95" s="84"/>
      <c r="H95" s="84"/>
      <c r="I95" s="84"/>
      <c r="J95" s="84"/>
      <c r="K95" s="84"/>
      <c r="L95" s="84"/>
      <c r="M95" s="84"/>
      <c r="N95" s="84"/>
      <c r="O95" s="84"/>
      <c r="P95" s="84"/>
      <c r="Q95" s="84"/>
      <c r="R95" s="84"/>
      <c r="S95" s="84"/>
      <c r="T95" s="84"/>
      <c r="U95" s="84"/>
      <c r="V95" s="84"/>
      <c r="W95" s="84"/>
      <c r="X95" s="84"/>
      <c r="Y95" s="84"/>
    </row>
    <row r="96" spans="1:25" ht="21.75" hidden="1" customHeight="1" x14ac:dyDescent="0.35">
      <c r="A96" s="84"/>
      <c r="B96" s="84"/>
      <c r="C96" s="84"/>
      <c r="D96" s="84"/>
      <c r="E96" s="84"/>
      <c r="F96" s="84"/>
      <c r="G96" s="84"/>
      <c r="H96" s="84"/>
      <c r="I96" s="84"/>
      <c r="J96" s="84"/>
      <c r="K96" s="84"/>
      <c r="L96" s="84"/>
      <c r="M96" s="84"/>
      <c r="N96" s="84"/>
      <c r="O96" s="84"/>
      <c r="P96" s="84"/>
      <c r="Q96" s="84"/>
      <c r="R96" s="84"/>
      <c r="S96" s="84"/>
      <c r="T96" s="84"/>
      <c r="U96" s="84"/>
      <c r="V96" s="84"/>
      <c r="W96" s="84"/>
      <c r="X96" s="84"/>
      <c r="Y96" s="84"/>
    </row>
    <row r="97" spans="1:25" ht="21.75" hidden="1" customHeight="1" x14ac:dyDescent="0.35">
      <c r="A97" s="84"/>
      <c r="B97" s="84"/>
      <c r="C97" s="84"/>
      <c r="D97" s="84"/>
      <c r="E97" s="84"/>
      <c r="F97" s="84"/>
      <c r="G97" s="84"/>
      <c r="H97" s="84"/>
      <c r="I97" s="84"/>
      <c r="J97" s="84"/>
      <c r="K97" s="84"/>
      <c r="L97" s="84"/>
      <c r="M97" s="84"/>
      <c r="N97" s="84"/>
      <c r="O97" s="84"/>
      <c r="P97" s="84"/>
      <c r="Q97" s="84"/>
      <c r="R97" s="84"/>
      <c r="S97" s="84"/>
      <c r="T97" s="84"/>
      <c r="U97" s="84"/>
      <c r="V97" s="84"/>
      <c r="W97" s="84"/>
      <c r="X97" s="84"/>
      <c r="Y97" s="84"/>
    </row>
    <row r="98" spans="1:25" ht="21.75" hidden="1" customHeight="1" x14ac:dyDescent="0.35">
      <c r="A98" s="84"/>
      <c r="B98" s="84"/>
      <c r="C98" s="84"/>
      <c r="D98" s="84"/>
      <c r="E98" s="84"/>
      <c r="F98" s="84"/>
      <c r="G98" s="84"/>
      <c r="H98" s="84"/>
      <c r="I98" s="84"/>
      <c r="J98" s="84"/>
      <c r="K98" s="84"/>
      <c r="L98" s="84"/>
      <c r="M98" s="84"/>
      <c r="N98" s="84"/>
      <c r="O98" s="84"/>
      <c r="P98" s="84"/>
      <c r="Q98" s="84"/>
      <c r="R98" s="84"/>
      <c r="S98" s="84"/>
      <c r="T98" s="84"/>
      <c r="U98" s="84"/>
      <c r="V98" s="84"/>
      <c r="W98" s="84"/>
      <c r="X98" s="84"/>
      <c r="Y98" s="84"/>
    </row>
    <row r="99" spans="1:25" ht="21.75" hidden="1" customHeight="1" x14ac:dyDescent="0.35">
      <c r="A99" s="84"/>
      <c r="B99" s="84"/>
      <c r="C99" s="84"/>
      <c r="D99" s="84"/>
      <c r="E99" s="84"/>
      <c r="F99" s="84"/>
      <c r="G99" s="84"/>
      <c r="H99" s="84"/>
      <c r="I99" s="84"/>
      <c r="J99" s="84"/>
      <c r="K99" s="84"/>
      <c r="L99" s="84"/>
      <c r="M99" s="84"/>
      <c r="N99" s="84"/>
      <c r="O99" s="84"/>
      <c r="P99" s="84"/>
      <c r="Q99" s="84"/>
      <c r="R99" s="84"/>
      <c r="S99" s="84"/>
      <c r="T99" s="84"/>
      <c r="U99" s="84"/>
      <c r="V99" s="84"/>
      <c r="W99" s="84"/>
      <c r="X99" s="84"/>
      <c r="Y99" s="84"/>
    </row>
    <row r="100" spans="1:25" ht="21.75" hidden="1" customHeight="1" x14ac:dyDescent="0.3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row>
    <row r="101" spans="1:25" ht="21.75" hidden="1" customHeight="1" x14ac:dyDescent="0.3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row>
    <row r="102" spans="1:25" ht="21.75" hidden="1" customHeight="1" x14ac:dyDescent="0.3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row>
    <row r="103" spans="1:25" ht="21.75" hidden="1" customHeight="1" x14ac:dyDescent="0.3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row>
    <row r="104" spans="1:25" ht="21.75" hidden="1" customHeight="1" x14ac:dyDescent="0.3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row>
    <row r="105" spans="1:25" ht="21.75" hidden="1" customHeight="1" x14ac:dyDescent="0.3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row>
    <row r="106" spans="1:25" ht="21.75" hidden="1" customHeight="1" x14ac:dyDescent="0.3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row>
    <row r="107" spans="1:25" ht="21.75" hidden="1" customHeight="1" x14ac:dyDescent="0.3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row>
    <row r="108" spans="1:25" ht="21.75" hidden="1" customHeight="1" x14ac:dyDescent="0.3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row>
    <row r="109" spans="1:25" ht="21.75" hidden="1" customHeight="1" x14ac:dyDescent="0.3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row>
    <row r="110" spans="1:25" ht="21.75" hidden="1" customHeight="1" x14ac:dyDescent="0.3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row>
    <row r="111" spans="1:25" ht="21.75" hidden="1" customHeight="1" x14ac:dyDescent="0.3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row>
    <row r="112" spans="1:25" ht="21.75" hidden="1" customHeight="1" x14ac:dyDescent="0.3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row>
    <row r="113" spans="1:25" ht="21.75" hidden="1" customHeight="1" x14ac:dyDescent="0.3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row>
    <row r="114" spans="1:25" ht="21.75" hidden="1" customHeight="1" x14ac:dyDescent="0.3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row>
    <row r="115" spans="1:25" ht="21.75" hidden="1" customHeight="1" x14ac:dyDescent="0.3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row>
    <row r="116" spans="1:25" ht="21.75" hidden="1" customHeight="1" x14ac:dyDescent="0.3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row>
    <row r="117" spans="1:25" ht="21.75" hidden="1" customHeight="1" x14ac:dyDescent="0.3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row>
    <row r="118" spans="1:25" ht="21.75" hidden="1" customHeight="1" x14ac:dyDescent="0.3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row>
    <row r="119" spans="1:25" ht="21.75" hidden="1" customHeight="1" x14ac:dyDescent="0.3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row>
    <row r="120" spans="1:25" ht="21.75" hidden="1" customHeight="1" x14ac:dyDescent="0.3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row>
    <row r="121" spans="1:25" ht="21.75" hidden="1" customHeight="1" x14ac:dyDescent="0.3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row>
    <row r="122" spans="1:25" ht="21.75" hidden="1" customHeight="1" x14ac:dyDescent="0.3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row>
    <row r="123" spans="1:25" ht="21.75" hidden="1" customHeight="1" x14ac:dyDescent="0.3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row>
    <row r="124" spans="1:25" ht="21.75" hidden="1" customHeight="1" x14ac:dyDescent="0.3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row>
    <row r="125" spans="1:25" ht="21.75" hidden="1" customHeight="1" x14ac:dyDescent="0.3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row>
    <row r="126" spans="1:25" ht="21.75" hidden="1" customHeight="1" x14ac:dyDescent="0.3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row>
    <row r="127" spans="1:25" ht="21.75" hidden="1" customHeight="1" x14ac:dyDescent="0.3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row>
    <row r="128" spans="1:25" ht="21.75" hidden="1" customHeight="1" x14ac:dyDescent="0.3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row>
    <row r="129" spans="1:25" ht="21.75" hidden="1" customHeight="1" x14ac:dyDescent="0.3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row>
    <row r="130" spans="1:25" ht="21.75" hidden="1" customHeight="1" x14ac:dyDescent="0.3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row>
    <row r="131" spans="1:25" ht="21.75" hidden="1" customHeight="1" x14ac:dyDescent="0.3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row>
    <row r="132" spans="1:25" ht="21.75" hidden="1" customHeight="1" x14ac:dyDescent="0.3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row>
    <row r="133" spans="1:25" ht="21.75" hidden="1" customHeight="1" x14ac:dyDescent="0.3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ht="21.75" hidden="1" customHeight="1" x14ac:dyDescent="0.3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ht="21.75" hidden="1" customHeight="1" x14ac:dyDescent="0.3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ht="21.75" hidden="1" customHeight="1" x14ac:dyDescent="0.3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row>
    <row r="137" spans="1:25" ht="21.75" hidden="1" customHeight="1" x14ac:dyDescent="0.3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row>
    <row r="138" spans="1:25" ht="21.75" hidden="1" customHeight="1" x14ac:dyDescent="0.3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row>
    <row r="139" spans="1:25" ht="21.75" hidden="1" customHeight="1" x14ac:dyDescent="0.3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row>
    <row r="140" spans="1:25" ht="21.75" hidden="1" customHeight="1" x14ac:dyDescent="0.3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row>
    <row r="141" spans="1:25" ht="21.75" hidden="1" customHeight="1" x14ac:dyDescent="0.3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row>
    <row r="142" spans="1:25" ht="21.75" hidden="1" customHeight="1" x14ac:dyDescent="0.3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row>
    <row r="143" spans="1:25" ht="21.75" hidden="1" customHeight="1" x14ac:dyDescent="0.3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row>
    <row r="144" spans="1:25" ht="21.75" hidden="1" customHeight="1" x14ac:dyDescent="0.3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row>
    <row r="145" spans="1:25" ht="21.75" hidden="1" customHeight="1" x14ac:dyDescent="0.3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row>
    <row r="146" spans="1:25" ht="21.75" hidden="1" customHeight="1" x14ac:dyDescent="0.3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row>
    <row r="147" spans="1:25" ht="21.75" hidden="1" customHeight="1" x14ac:dyDescent="0.3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row>
    <row r="148" spans="1:25" ht="21.75" hidden="1" customHeight="1" x14ac:dyDescent="0.3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row>
    <row r="149" spans="1:25" ht="21.75" hidden="1" customHeight="1" x14ac:dyDescent="0.3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row>
    <row r="150" spans="1:25" ht="21.75" hidden="1" customHeight="1" x14ac:dyDescent="0.3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row>
    <row r="151" spans="1:25" ht="21.75" hidden="1" customHeight="1" x14ac:dyDescent="0.3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row>
    <row r="152" spans="1:25" ht="21.75" hidden="1" customHeight="1" x14ac:dyDescent="0.3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row>
    <row r="153" spans="1:25" ht="21.75" hidden="1" customHeight="1" x14ac:dyDescent="0.3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row>
    <row r="154" spans="1:25" ht="21.75" hidden="1" customHeight="1" x14ac:dyDescent="0.3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row>
    <row r="155" spans="1:25" ht="21.75" hidden="1" customHeight="1" x14ac:dyDescent="0.3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row>
    <row r="156" spans="1:25" ht="21.75" hidden="1" customHeight="1" x14ac:dyDescent="0.3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row>
    <row r="157" spans="1:25" ht="21.75" hidden="1" customHeight="1" x14ac:dyDescent="0.3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row>
    <row r="158" spans="1:25" ht="21.75" hidden="1" customHeight="1" x14ac:dyDescent="0.3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row>
    <row r="159" spans="1:25" ht="21.75" hidden="1" customHeight="1" x14ac:dyDescent="0.3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row>
    <row r="160" spans="1:25" ht="21.75" hidden="1" customHeight="1" x14ac:dyDescent="0.3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row>
    <row r="161" spans="1:25" ht="21.75" hidden="1" customHeight="1" x14ac:dyDescent="0.3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row>
    <row r="162" spans="1:25" ht="21.75" hidden="1" customHeight="1" x14ac:dyDescent="0.3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row>
    <row r="163" spans="1:25" ht="21.75" hidden="1" customHeight="1" x14ac:dyDescent="0.3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row>
    <row r="164" spans="1:25" ht="21.75" hidden="1" customHeight="1" x14ac:dyDescent="0.3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row>
    <row r="165" spans="1:25" ht="21.75" hidden="1" customHeight="1" x14ac:dyDescent="0.3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row>
    <row r="166" spans="1:25" ht="21.75" hidden="1" customHeight="1" x14ac:dyDescent="0.3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row>
    <row r="167" spans="1:25" ht="21.75" hidden="1" customHeight="1" x14ac:dyDescent="0.3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row>
    <row r="168" spans="1:25" ht="21.75" hidden="1" customHeight="1" x14ac:dyDescent="0.3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row>
    <row r="169" spans="1:25" ht="21.75" hidden="1" customHeight="1" x14ac:dyDescent="0.3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row>
    <row r="170" spans="1:25" ht="21.75" hidden="1" customHeight="1" x14ac:dyDescent="0.3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row>
    <row r="171" spans="1:25" ht="21.75" hidden="1" customHeight="1" x14ac:dyDescent="0.3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row>
    <row r="172" spans="1:25" ht="21.75" hidden="1" customHeight="1" x14ac:dyDescent="0.3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row>
    <row r="173" spans="1:25" ht="21.75" hidden="1" customHeight="1" x14ac:dyDescent="0.3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row>
    <row r="174" spans="1:25" ht="21.75" hidden="1" customHeight="1" x14ac:dyDescent="0.3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row>
    <row r="175" spans="1:25" ht="21.75" hidden="1" customHeight="1" x14ac:dyDescent="0.3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row>
    <row r="176" spans="1:25" ht="21.75" hidden="1" customHeight="1" x14ac:dyDescent="0.3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row>
    <row r="177" spans="1:25" ht="21.75" hidden="1" customHeight="1" x14ac:dyDescent="0.3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row>
    <row r="178" spans="1:25" ht="21.75" hidden="1" customHeight="1" x14ac:dyDescent="0.3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row>
    <row r="179" spans="1:25" ht="21.75" hidden="1" customHeight="1" x14ac:dyDescent="0.3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row>
    <row r="180" spans="1:25" ht="21.75" hidden="1" customHeight="1" x14ac:dyDescent="0.3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row>
    <row r="181" spans="1:25" ht="21.75" hidden="1" customHeight="1" x14ac:dyDescent="0.3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row>
    <row r="182" spans="1:25" ht="21.75" hidden="1" customHeight="1" x14ac:dyDescent="0.3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row>
    <row r="183" spans="1:25" ht="21.75" hidden="1" customHeight="1" x14ac:dyDescent="0.3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row>
    <row r="184" spans="1:25" ht="21.75" hidden="1" customHeight="1" x14ac:dyDescent="0.3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row>
    <row r="185" spans="1:25" ht="21.75" hidden="1" customHeight="1" x14ac:dyDescent="0.3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row>
    <row r="186" spans="1:25" ht="21.75" hidden="1" customHeight="1" x14ac:dyDescent="0.3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row>
    <row r="187" spans="1:25" ht="21.75" hidden="1" customHeight="1" x14ac:dyDescent="0.3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row>
    <row r="188" spans="1:25" ht="21.75" hidden="1" customHeight="1" x14ac:dyDescent="0.3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row>
    <row r="189" spans="1:25" ht="21.75" hidden="1" customHeight="1" x14ac:dyDescent="0.3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row>
    <row r="190" spans="1:25" ht="21.75" hidden="1" customHeight="1" x14ac:dyDescent="0.3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row>
    <row r="191" spans="1:25" ht="21.75" hidden="1" customHeight="1" x14ac:dyDescent="0.3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row>
    <row r="192" spans="1:25" ht="21.75" hidden="1" customHeight="1" x14ac:dyDescent="0.3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row>
    <row r="193" spans="1:25" ht="21.75" hidden="1" customHeight="1" x14ac:dyDescent="0.3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row>
    <row r="194" spans="1:25" ht="21.75" hidden="1" customHeight="1" x14ac:dyDescent="0.3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row>
    <row r="195" spans="1:25" ht="21.75" hidden="1" customHeight="1" x14ac:dyDescent="0.3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row>
    <row r="196" spans="1:25" ht="21.75" hidden="1" customHeight="1" x14ac:dyDescent="0.3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row>
    <row r="197" spans="1:25" ht="21.75" hidden="1" customHeight="1" x14ac:dyDescent="0.3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row>
    <row r="198" spans="1:25" ht="21.75" hidden="1" customHeight="1" x14ac:dyDescent="0.3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row>
    <row r="199" spans="1:25" ht="21.75" hidden="1" customHeight="1" x14ac:dyDescent="0.3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row>
    <row r="200" spans="1:25" ht="21.75" hidden="1" customHeight="1" x14ac:dyDescent="0.3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row>
    <row r="201" spans="1:25" ht="21.75" hidden="1" customHeight="1" x14ac:dyDescent="0.3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row>
    <row r="202" spans="1:25" ht="21.75" hidden="1" customHeight="1" x14ac:dyDescent="0.3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row>
    <row r="203" spans="1:25" ht="21.75" hidden="1" customHeight="1" x14ac:dyDescent="0.3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row>
    <row r="204" spans="1:25" ht="21.75" hidden="1" customHeight="1" x14ac:dyDescent="0.3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row>
    <row r="205" spans="1:25" ht="21.75" hidden="1" customHeight="1" x14ac:dyDescent="0.3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row>
    <row r="206" spans="1:25" ht="21.75" hidden="1" customHeight="1" x14ac:dyDescent="0.3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row>
    <row r="207" spans="1:25" ht="21.75" hidden="1" customHeight="1" x14ac:dyDescent="0.3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row>
    <row r="208" spans="1:25" ht="21.75" hidden="1" customHeight="1" x14ac:dyDescent="0.3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row>
    <row r="209" spans="1:25" ht="21.75" hidden="1" customHeight="1" x14ac:dyDescent="0.3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row>
    <row r="210" spans="1:25" ht="21.75" hidden="1" customHeight="1" x14ac:dyDescent="0.3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row>
    <row r="211" spans="1:25" ht="21.75" hidden="1" customHeight="1" x14ac:dyDescent="0.3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row>
    <row r="212" spans="1:25" ht="21.75" hidden="1" customHeight="1" x14ac:dyDescent="0.3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row>
    <row r="213" spans="1:25" ht="21.75" hidden="1" customHeight="1" x14ac:dyDescent="0.3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row>
    <row r="214" spans="1:25" ht="21.75" hidden="1" customHeight="1" x14ac:dyDescent="0.3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row>
    <row r="215" spans="1:25" ht="21.75" hidden="1" customHeight="1" x14ac:dyDescent="0.3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row>
    <row r="216" spans="1:25" ht="21.75" hidden="1" customHeight="1" x14ac:dyDescent="0.3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row>
    <row r="217" spans="1:25" ht="21.75" hidden="1" customHeight="1" x14ac:dyDescent="0.3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row>
    <row r="218" spans="1:25" ht="21.75" hidden="1" customHeight="1" x14ac:dyDescent="0.3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row>
    <row r="219" spans="1:25" ht="21.75" hidden="1" customHeight="1" x14ac:dyDescent="0.3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row>
    <row r="220" spans="1:25" ht="21.75" hidden="1" customHeight="1" x14ac:dyDescent="0.3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row>
    <row r="221" spans="1:25" ht="21.75" hidden="1" customHeight="1" x14ac:dyDescent="0.3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row>
    <row r="222" spans="1:25" ht="21.75" hidden="1" customHeight="1" x14ac:dyDescent="0.3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row>
    <row r="223" spans="1:25" ht="21.75" hidden="1" customHeight="1" x14ac:dyDescent="0.3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row>
    <row r="224" spans="1:25" ht="21.75" hidden="1" customHeight="1" x14ac:dyDescent="0.3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row>
    <row r="225" spans="1:25" ht="21.75" hidden="1" customHeight="1" x14ac:dyDescent="0.3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row>
    <row r="226" spans="1:25" ht="21.75" hidden="1" customHeight="1" x14ac:dyDescent="0.3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row>
    <row r="227" spans="1:25" ht="21.75" hidden="1" customHeight="1" x14ac:dyDescent="0.3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row>
    <row r="228" spans="1:25" ht="21.75" hidden="1" customHeight="1" x14ac:dyDescent="0.3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row>
    <row r="229" spans="1:25" ht="21.75" hidden="1" customHeight="1" x14ac:dyDescent="0.3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row>
    <row r="230" spans="1:25" ht="14.5" hidden="1" customHeight="1" x14ac:dyDescent="0.35"/>
    <row r="231" spans="1:25" ht="14.5" hidden="1" customHeight="1" x14ac:dyDescent="0.35"/>
    <row r="232" spans="1:25" ht="21.75" customHeight="1" x14ac:dyDescent="0.35"/>
    <row r="233" spans="1:25" ht="21.75" customHeight="1" x14ac:dyDescent="0.35"/>
  </sheetData>
  <pageMargins left="0.7" right="0.7" top="0.75" bottom="0.75" header="0" footer="0"/>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37F3-64F0-4076-8CE8-D6BF40D14EFB}">
  <sheetPr>
    <tabColor theme="1"/>
  </sheetPr>
  <dimension ref="A1"/>
  <sheetViews>
    <sheetView workbookViewId="0"/>
  </sheetViews>
  <sheetFormatPr defaultColWidth="8.90625" defaultRowHeight="14.5" x14ac:dyDescent="0.35"/>
  <cols>
    <col min="1" max="16384" width="8.90625" style="1"/>
  </cols>
  <sheetData>
    <row r="1" spans="1:1" x14ac:dyDescent="0.35">
      <c r="A1" s="1" t="s">
        <v>857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21DF-841F-469B-86CB-84991900264C}">
  <sheetPr>
    <tabColor theme="9" tint="0.39997558519241921"/>
  </sheetPr>
  <dimension ref="A2:I35"/>
  <sheetViews>
    <sheetView showGridLines="0" zoomScale="115" zoomScaleNormal="115" workbookViewId="0">
      <pane ySplit="6" topLeftCell="A7" activePane="bottomLeft" state="frozen"/>
      <selection pane="bottomLeft"/>
    </sheetView>
  </sheetViews>
  <sheetFormatPr defaultColWidth="8.90625" defaultRowHeight="14.5" x14ac:dyDescent="0.35"/>
  <cols>
    <col min="1" max="1" width="2.6328125" style="1" customWidth="1"/>
    <col min="2" max="2" width="28.6328125" style="1" customWidth="1"/>
    <col min="3" max="8" width="15.6328125" style="1" customWidth="1"/>
    <col min="9" max="9" width="2.6328125" style="1" customWidth="1"/>
    <col min="10" max="11" width="8.90625" style="1"/>
    <col min="12" max="13" width="15.6328125" style="1" customWidth="1"/>
    <col min="14" max="14" width="8.90625" style="1"/>
    <col min="15" max="16" width="15.6328125" style="1" customWidth="1"/>
    <col min="17" max="17" width="8.90625" style="1"/>
    <col min="18" max="19" width="15.6328125" style="1" customWidth="1"/>
    <col min="20" max="20" width="8.90625" style="1"/>
    <col min="21" max="22" width="15.6328125" style="1" customWidth="1"/>
    <col min="23" max="16384" width="8.90625" style="1"/>
  </cols>
  <sheetData>
    <row r="2" spans="1:9" x14ac:dyDescent="0.35">
      <c r="B2" s="83" t="s">
        <v>855</v>
      </c>
      <c r="C2" s="139"/>
      <c r="D2" s="139"/>
      <c r="E2" s="139"/>
      <c r="F2" s="139"/>
      <c r="G2" s="139"/>
      <c r="H2" s="80"/>
    </row>
    <row r="3" spans="1:9" x14ac:dyDescent="0.35">
      <c r="B3" s="242"/>
      <c r="C3" s="242"/>
    </row>
    <row r="4" spans="1:9" ht="29" x14ac:dyDescent="0.35">
      <c r="B4" s="136" t="s">
        <v>856</v>
      </c>
      <c r="C4" s="137"/>
      <c r="D4" s="137"/>
      <c r="E4" s="137"/>
      <c r="F4" s="137"/>
      <c r="G4" s="137"/>
      <c r="H4" s="138"/>
    </row>
    <row r="6" spans="1:9" ht="55.5" x14ac:dyDescent="0.35">
      <c r="A6" s="51"/>
      <c r="B6" s="180" t="s">
        <v>510</v>
      </c>
      <c r="C6" s="181" t="s">
        <v>191</v>
      </c>
      <c r="D6" s="181" t="s">
        <v>192</v>
      </c>
      <c r="E6" s="181" t="s">
        <v>193</v>
      </c>
      <c r="F6" s="181" t="s">
        <v>194</v>
      </c>
      <c r="G6" s="181" t="s">
        <v>195</v>
      </c>
      <c r="H6" s="181" t="s">
        <v>403</v>
      </c>
      <c r="I6" s="51"/>
    </row>
    <row r="7" spans="1:9" x14ac:dyDescent="0.35">
      <c r="A7" s="57"/>
      <c r="B7" s="60" t="s">
        <v>57</v>
      </c>
      <c r="C7" s="130">
        <v>0.2</v>
      </c>
      <c r="D7" s="130">
        <v>0.2</v>
      </c>
      <c r="E7" s="130">
        <v>0.2</v>
      </c>
      <c r="F7" s="130">
        <v>0.2</v>
      </c>
      <c r="G7" s="130">
        <v>0.1</v>
      </c>
      <c r="H7" s="130">
        <v>0.1</v>
      </c>
    </row>
    <row r="8" spans="1:9" x14ac:dyDescent="0.35">
      <c r="A8" s="57"/>
      <c r="B8" s="7" t="s">
        <v>56</v>
      </c>
      <c r="C8" s="130">
        <v>0.2</v>
      </c>
      <c r="D8" s="130">
        <v>0.2</v>
      </c>
      <c r="E8" s="130">
        <v>0.2</v>
      </c>
      <c r="F8" s="130">
        <v>0.2</v>
      </c>
      <c r="G8" s="131">
        <v>0.1</v>
      </c>
      <c r="H8" s="131">
        <v>0.1</v>
      </c>
    </row>
    <row r="9" spans="1:9" x14ac:dyDescent="0.35">
      <c r="A9" s="57"/>
      <c r="B9" s="7" t="s">
        <v>50</v>
      </c>
      <c r="C9" s="130">
        <v>0.2</v>
      </c>
      <c r="D9" s="130">
        <v>0.2</v>
      </c>
      <c r="E9" s="130">
        <v>0.2</v>
      </c>
      <c r="F9" s="130">
        <v>0.2</v>
      </c>
      <c r="G9" s="131">
        <v>0.1</v>
      </c>
      <c r="H9" s="131">
        <v>0.1</v>
      </c>
    </row>
    <row r="10" spans="1:9" ht="29" x14ac:dyDescent="0.35">
      <c r="A10" s="57"/>
      <c r="B10" s="7" t="s">
        <v>49</v>
      </c>
      <c r="C10" s="130">
        <v>0.2</v>
      </c>
      <c r="D10" s="130">
        <v>0.2</v>
      </c>
      <c r="E10" s="130">
        <v>0.2</v>
      </c>
      <c r="F10" s="130">
        <v>0.2</v>
      </c>
      <c r="G10" s="131">
        <v>0.1</v>
      </c>
      <c r="H10" s="131">
        <v>0.1</v>
      </c>
    </row>
    <row r="11" spans="1:9" ht="29" x14ac:dyDescent="0.35">
      <c r="A11" s="57"/>
      <c r="B11" s="7" t="s">
        <v>208</v>
      </c>
      <c r="C11" s="130">
        <v>0.2</v>
      </c>
      <c r="D11" s="130">
        <v>0.2</v>
      </c>
      <c r="E11" s="130">
        <v>0.2</v>
      </c>
      <c r="F11" s="130">
        <v>0.2</v>
      </c>
      <c r="G11" s="131">
        <v>0.1</v>
      </c>
      <c r="H11" s="131">
        <v>0.1</v>
      </c>
    </row>
    <row r="12" spans="1:9" x14ac:dyDescent="0.35">
      <c r="A12" s="57"/>
      <c r="B12" s="7" t="s">
        <v>62</v>
      </c>
      <c r="C12" s="130">
        <v>0.2</v>
      </c>
      <c r="D12" s="130">
        <v>0.2</v>
      </c>
      <c r="E12" s="130">
        <v>0.2</v>
      </c>
      <c r="F12" s="130">
        <v>0.2</v>
      </c>
      <c r="G12" s="131">
        <v>0.1</v>
      </c>
      <c r="H12" s="131">
        <v>0.1</v>
      </c>
    </row>
    <row r="13" spans="1:9" ht="29" x14ac:dyDescent="0.35">
      <c r="A13" s="57"/>
      <c r="B13" s="7" t="s">
        <v>79</v>
      </c>
      <c r="C13" s="130">
        <v>0.2</v>
      </c>
      <c r="D13" s="130">
        <v>0.2</v>
      </c>
      <c r="E13" s="130">
        <v>0.2</v>
      </c>
      <c r="F13" s="130">
        <v>0.2</v>
      </c>
      <c r="G13" s="131">
        <v>0.1</v>
      </c>
      <c r="H13" s="131">
        <v>0.1</v>
      </c>
    </row>
    <row r="14" spans="1:9" x14ac:dyDescent="0.35">
      <c r="A14" s="57"/>
      <c r="B14" s="7" t="s">
        <v>85</v>
      </c>
      <c r="C14" s="130">
        <v>0.2</v>
      </c>
      <c r="D14" s="130">
        <v>0.2</v>
      </c>
      <c r="E14" s="130">
        <v>0.2</v>
      </c>
      <c r="F14" s="130">
        <v>0.2</v>
      </c>
      <c r="G14" s="131">
        <v>0.1</v>
      </c>
      <c r="H14" s="131">
        <v>0.1</v>
      </c>
    </row>
    <row r="15" spans="1:9" x14ac:dyDescent="0.35">
      <c r="A15" s="57"/>
      <c r="B15" s="7" t="s">
        <v>74</v>
      </c>
      <c r="C15" s="130">
        <v>0.2</v>
      </c>
      <c r="D15" s="130">
        <v>0.2</v>
      </c>
      <c r="E15" s="130">
        <v>0.2</v>
      </c>
      <c r="F15" s="130">
        <v>0.2</v>
      </c>
      <c r="G15" s="131">
        <v>0.1</v>
      </c>
      <c r="H15" s="131">
        <v>0.1</v>
      </c>
    </row>
    <row r="16" spans="1:9" x14ac:dyDescent="0.35">
      <c r="A16" s="57"/>
      <c r="B16" s="7" t="s">
        <v>48</v>
      </c>
      <c r="C16" s="130">
        <v>0.2</v>
      </c>
      <c r="D16" s="130">
        <v>0.2</v>
      </c>
      <c r="E16" s="130">
        <v>0.2</v>
      </c>
      <c r="F16" s="130">
        <v>0.2</v>
      </c>
      <c r="G16" s="131">
        <v>0.1</v>
      </c>
      <c r="H16" s="131">
        <v>0.1</v>
      </c>
    </row>
    <row r="17" spans="1:8" x14ac:dyDescent="0.35">
      <c r="A17" s="57"/>
      <c r="B17" s="7" t="s">
        <v>47</v>
      </c>
      <c r="C17" s="130">
        <v>0.2</v>
      </c>
      <c r="D17" s="130">
        <v>0.2</v>
      </c>
      <c r="E17" s="130">
        <v>0.2</v>
      </c>
      <c r="F17" s="130">
        <v>0.2</v>
      </c>
      <c r="G17" s="131">
        <v>0.1</v>
      </c>
      <c r="H17" s="131">
        <v>0.1</v>
      </c>
    </row>
    <row r="18" spans="1:8" x14ac:dyDescent="0.35">
      <c r="A18" s="57"/>
      <c r="B18" s="7" t="s">
        <v>73</v>
      </c>
      <c r="C18" s="130">
        <v>0.2</v>
      </c>
      <c r="D18" s="130">
        <v>0.2</v>
      </c>
      <c r="E18" s="130">
        <v>0.2</v>
      </c>
      <c r="F18" s="130">
        <v>0.2</v>
      </c>
      <c r="G18" s="131">
        <v>0.1</v>
      </c>
      <c r="H18" s="131">
        <v>0.1</v>
      </c>
    </row>
    <row r="19" spans="1:8" ht="29" x14ac:dyDescent="0.35">
      <c r="A19" s="57"/>
      <c r="B19" s="7" t="s">
        <v>70</v>
      </c>
      <c r="C19" s="130">
        <v>0.2</v>
      </c>
      <c r="D19" s="130">
        <v>0.2</v>
      </c>
      <c r="E19" s="130">
        <v>0.2</v>
      </c>
      <c r="F19" s="130">
        <v>0.2</v>
      </c>
      <c r="G19" s="131">
        <v>0.1</v>
      </c>
      <c r="H19" s="131">
        <v>0.1</v>
      </c>
    </row>
    <row r="20" spans="1:8" x14ac:dyDescent="0.35">
      <c r="A20" s="57"/>
      <c r="B20" s="7" t="s">
        <v>54</v>
      </c>
      <c r="C20" s="130">
        <v>0.2</v>
      </c>
      <c r="D20" s="130">
        <v>0.2</v>
      </c>
      <c r="E20" s="130">
        <v>0.2</v>
      </c>
      <c r="F20" s="130">
        <v>0.2</v>
      </c>
      <c r="G20" s="131">
        <v>0.1</v>
      </c>
      <c r="H20" s="131">
        <v>0.1</v>
      </c>
    </row>
    <row r="21" spans="1:8" x14ac:dyDescent="0.35">
      <c r="A21" s="57"/>
      <c r="B21" s="7" t="s">
        <v>53</v>
      </c>
      <c r="C21" s="130">
        <v>0.2</v>
      </c>
      <c r="D21" s="130">
        <v>0.2</v>
      </c>
      <c r="E21" s="130">
        <v>0.2</v>
      </c>
      <c r="F21" s="130">
        <v>0.2</v>
      </c>
      <c r="G21" s="131">
        <v>0.1</v>
      </c>
      <c r="H21" s="131">
        <v>0.1</v>
      </c>
    </row>
    <row r="22" spans="1:8" ht="29" x14ac:dyDescent="0.35">
      <c r="A22" s="57"/>
      <c r="B22" s="7" t="s">
        <v>76</v>
      </c>
      <c r="C22" s="130">
        <v>0.2</v>
      </c>
      <c r="D22" s="130">
        <v>0.2</v>
      </c>
      <c r="E22" s="130">
        <v>0.2</v>
      </c>
      <c r="F22" s="130">
        <v>0.2</v>
      </c>
      <c r="G22" s="131">
        <v>0.1</v>
      </c>
      <c r="H22" s="131">
        <v>0.1</v>
      </c>
    </row>
    <row r="23" spans="1:8" ht="29" x14ac:dyDescent="0.35">
      <c r="A23" s="57"/>
      <c r="B23" s="7" t="s">
        <v>60</v>
      </c>
      <c r="C23" s="130">
        <v>0.2</v>
      </c>
      <c r="D23" s="130">
        <v>0.2</v>
      </c>
      <c r="E23" s="130">
        <v>0.2</v>
      </c>
      <c r="F23" s="130">
        <v>0.2</v>
      </c>
      <c r="G23" s="131">
        <v>0.1</v>
      </c>
      <c r="H23" s="131">
        <v>0.1</v>
      </c>
    </row>
    <row r="24" spans="1:8" x14ac:dyDescent="0.35">
      <c r="A24" s="57"/>
      <c r="B24" s="7" t="s">
        <v>46</v>
      </c>
      <c r="C24" s="130">
        <v>0.2</v>
      </c>
      <c r="D24" s="130">
        <v>0.2</v>
      </c>
      <c r="E24" s="130">
        <v>0.2</v>
      </c>
      <c r="F24" s="130">
        <v>0.2</v>
      </c>
      <c r="G24" s="131">
        <v>0.1</v>
      </c>
      <c r="H24" s="131">
        <v>0.1</v>
      </c>
    </row>
    <row r="25" spans="1:8" x14ac:dyDescent="0.35">
      <c r="A25" s="57"/>
      <c r="B25" s="7" t="s">
        <v>69</v>
      </c>
      <c r="C25" s="130">
        <v>0.2</v>
      </c>
      <c r="D25" s="130">
        <v>0.2</v>
      </c>
      <c r="E25" s="130">
        <v>0.2</v>
      </c>
      <c r="F25" s="130">
        <v>0.2</v>
      </c>
      <c r="G25" s="131">
        <v>0.1</v>
      </c>
      <c r="H25" s="131">
        <v>0.1</v>
      </c>
    </row>
    <row r="26" spans="1:8" x14ac:dyDescent="0.35">
      <c r="A26" s="57"/>
      <c r="B26" s="7" t="s">
        <v>45</v>
      </c>
      <c r="C26" s="130">
        <v>0.2</v>
      </c>
      <c r="D26" s="130">
        <v>0.2</v>
      </c>
      <c r="E26" s="130">
        <v>0.2</v>
      </c>
      <c r="F26" s="130">
        <v>0.2</v>
      </c>
      <c r="G26" s="131">
        <v>0.1</v>
      </c>
      <c r="H26" s="131">
        <v>0.1</v>
      </c>
    </row>
    <row r="27" spans="1:8" ht="29" x14ac:dyDescent="0.35">
      <c r="A27" s="57"/>
      <c r="B27" s="7" t="s">
        <v>44</v>
      </c>
      <c r="C27" s="130">
        <v>0.2</v>
      </c>
      <c r="D27" s="130">
        <v>0.2</v>
      </c>
      <c r="E27" s="130">
        <v>0.2</v>
      </c>
      <c r="F27" s="130">
        <v>0.2</v>
      </c>
      <c r="G27" s="131">
        <v>0.1</v>
      </c>
      <c r="H27" s="131">
        <v>0.1</v>
      </c>
    </row>
    <row r="28" spans="1:8" x14ac:dyDescent="0.35">
      <c r="A28" s="57"/>
      <c r="B28" s="7" t="s">
        <v>59</v>
      </c>
      <c r="C28" s="130">
        <v>0.3</v>
      </c>
      <c r="D28" s="130">
        <v>0.1</v>
      </c>
      <c r="E28" s="130">
        <v>0.2</v>
      </c>
      <c r="F28" s="130">
        <v>0.2</v>
      </c>
      <c r="G28" s="131">
        <v>0.05</v>
      </c>
      <c r="H28" s="131">
        <v>0.15</v>
      </c>
    </row>
    <row r="29" spans="1:8" x14ac:dyDescent="0.35">
      <c r="A29" s="57"/>
      <c r="B29" s="7" t="s">
        <v>95</v>
      </c>
      <c r="C29" s="130">
        <v>0.2</v>
      </c>
      <c r="D29" s="130">
        <v>0.2</v>
      </c>
      <c r="E29" s="130">
        <v>0.2</v>
      </c>
      <c r="F29" s="130">
        <v>0.2</v>
      </c>
      <c r="G29" s="131">
        <v>0.1</v>
      </c>
      <c r="H29" s="131">
        <v>0.1</v>
      </c>
    </row>
    <row r="30" spans="1:8" ht="29" x14ac:dyDescent="0.35">
      <c r="A30" s="57"/>
      <c r="B30" s="7" t="s">
        <v>92</v>
      </c>
      <c r="C30" s="130">
        <v>0.2</v>
      </c>
      <c r="D30" s="130">
        <v>0.2</v>
      </c>
      <c r="E30" s="130">
        <v>0.2</v>
      </c>
      <c r="F30" s="130">
        <v>0.2</v>
      </c>
      <c r="G30" s="131">
        <v>0.1</v>
      </c>
      <c r="H30" s="131">
        <v>0.1</v>
      </c>
    </row>
    <row r="31" spans="1:8" ht="29" x14ac:dyDescent="0.35">
      <c r="A31" s="57"/>
      <c r="B31" s="7" t="s">
        <v>64</v>
      </c>
      <c r="C31" s="130">
        <v>0.2</v>
      </c>
      <c r="D31" s="130">
        <v>0.2</v>
      </c>
      <c r="E31" s="130">
        <v>0.2</v>
      </c>
      <c r="F31" s="130">
        <v>0.2</v>
      </c>
      <c r="G31" s="131">
        <v>0.1</v>
      </c>
      <c r="H31" s="131">
        <v>0.1</v>
      </c>
    </row>
    <row r="32" spans="1:8" x14ac:dyDescent="0.35">
      <c r="A32" s="57"/>
      <c r="B32" s="7" t="s">
        <v>67</v>
      </c>
      <c r="C32" s="130">
        <v>0.2</v>
      </c>
      <c r="D32" s="130">
        <v>0.2</v>
      </c>
      <c r="E32" s="130">
        <v>0.2</v>
      </c>
      <c r="F32" s="130">
        <v>0.2</v>
      </c>
      <c r="G32" s="131">
        <v>0.1</v>
      </c>
      <c r="H32" s="131">
        <v>0.1</v>
      </c>
    </row>
    <row r="33" spans="1:8" ht="29" x14ac:dyDescent="0.35">
      <c r="A33" s="57"/>
      <c r="B33" s="7" t="s">
        <v>205</v>
      </c>
      <c r="C33" s="130">
        <v>0.2</v>
      </c>
      <c r="D33" s="130">
        <v>0.2</v>
      </c>
      <c r="E33" s="130">
        <v>0.2</v>
      </c>
      <c r="F33" s="130">
        <v>0.2</v>
      </c>
      <c r="G33" s="131">
        <v>0.1</v>
      </c>
      <c r="H33" s="131">
        <v>0.1</v>
      </c>
    </row>
    <row r="34" spans="1:8" x14ac:dyDescent="0.35">
      <c r="A34" s="57"/>
      <c r="B34" s="7" t="s">
        <v>203</v>
      </c>
      <c r="C34" s="130">
        <v>0.2</v>
      </c>
      <c r="D34" s="130">
        <v>0.2</v>
      </c>
      <c r="E34" s="130">
        <v>0.2</v>
      </c>
      <c r="F34" s="130">
        <v>0.2</v>
      </c>
      <c r="G34" s="131">
        <v>0.1</v>
      </c>
      <c r="H34" s="131">
        <v>0.1</v>
      </c>
    </row>
    <row r="35" spans="1:8" ht="29" x14ac:dyDescent="0.35">
      <c r="A35" s="57"/>
      <c r="B35" s="7" t="s">
        <v>204</v>
      </c>
      <c r="C35" s="130">
        <v>0.2</v>
      </c>
      <c r="D35" s="130">
        <v>0.2</v>
      </c>
      <c r="E35" s="130">
        <v>0.2</v>
      </c>
      <c r="F35" s="130">
        <v>0.2</v>
      </c>
      <c r="G35" s="131">
        <v>0.1</v>
      </c>
      <c r="H35" s="131">
        <v>0.1</v>
      </c>
    </row>
  </sheetData>
  <autoFilter ref="B6:H35" xr:uid="{66C221DF-841F-469B-86CB-84991900264C}"/>
  <pageMargins left="0.7" right="0.7" top="0.75" bottom="0.75" header="0.3" footer="0.3"/>
  <pageSetup paperSize="9" scale="17"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843D7-CCC6-4440-836D-97CCA06B4AEF}">
  <sheetPr>
    <tabColor theme="9" tint="0.39997558519241921"/>
  </sheetPr>
  <dimension ref="A1:Z53"/>
  <sheetViews>
    <sheetView showGridLines="0" zoomScale="70" zoomScaleNormal="70" workbookViewId="0"/>
  </sheetViews>
  <sheetFormatPr defaultColWidth="8.90625" defaultRowHeight="14.5" x14ac:dyDescent="0.35"/>
  <cols>
    <col min="1" max="1" width="2.6328125" style="1" customWidth="1"/>
    <col min="2" max="2" width="2.90625" style="1" bestFit="1" customWidth="1"/>
    <col min="3" max="4" width="30.6328125" style="1" customWidth="1"/>
    <col min="5" max="6" width="45.6328125" style="1" customWidth="1"/>
    <col min="7" max="7" width="2.6328125" style="1" customWidth="1"/>
    <col min="8" max="9" width="2.6328125" customWidth="1"/>
    <col min="10" max="10" width="30.6328125" style="168" customWidth="1"/>
    <col min="11" max="12" width="30.6328125" customWidth="1"/>
    <col min="13" max="13" width="20.6328125" style="3" customWidth="1"/>
    <col min="14" max="14" width="25.6328125" style="1" customWidth="1"/>
    <col min="15" max="15" width="60.6328125" style="1" customWidth="1"/>
    <col min="16" max="16" width="20.6328125" style="3" customWidth="1"/>
    <col min="17" max="17" width="25.6328125" style="1" customWidth="1"/>
    <col min="18" max="18" width="60.6328125" style="1" customWidth="1"/>
    <col min="19" max="19" width="20.6328125" style="3" customWidth="1"/>
    <col min="20" max="20" width="25.6328125" style="1" customWidth="1"/>
    <col min="21" max="21" width="60.6328125" style="1" customWidth="1"/>
    <col min="22" max="22" width="8.90625" style="1"/>
    <col min="23" max="26" width="20.6328125" style="1" customWidth="1"/>
    <col min="27" max="16384" width="8.90625" style="1"/>
  </cols>
  <sheetData>
    <row r="1" spans="1:26" x14ac:dyDescent="0.35">
      <c r="A1" s="1" t="s">
        <v>827</v>
      </c>
      <c r="J1" s="184"/>
    </row>
    <row r="2" spans="1:26" x14ac:dyDescent="0.35">
      <c r="C2" s="37" t="s">
        <v>172</v>
      </c>
      <c r="D2" s="36"/>
      <c r="E2" s="36"/>
      <c r="F2" s="35"/>
      <c r="J2" s="37" t="s">
        <v>463</v>
      </c>
      <c r="K2" s="79"/>
      <c r="L2" s="79"/>
      <c r="M2" s="79"/>
      <c r="N2" s="79"/>
      <c r="O2" s="79"/>
      <c r="P2" s="79"/>
      <c r="Q2" s="79"/>
      <c r="R2" s="79"/>
      <c r="S2" s="79"/>
      <c r="T2" s="79"/>
      <c r="U2" s="163"/>
    </row>
    <row r="3" spans="1:26" x14ac:dyDescent="0.35">
      <c r="J3" s="3"/>
      <c r="K3" s="3"/>
      <c r="L3" s="3"/>
      <c r="N3" s="3"/>
      <c r="O3" s="3"/>
      <c r="Q3" s="3"/>
      <c r="R3" s="3"/>
      <c r="T3" s="3"/>
      <c r="U3" s="3"/>
    </row>
    <row r="4" spans="1:26" x14ac:dyDescent="0.35">
      <c r="J4" s="187" t="s">
        <v>615</v>
      </c>
      <c r="K4" s="188" t="s">
        <v>616</v>
      </c>
      <c r="L4" s="188"/>
      <c r="M4" s="188"/>
      <c r="N4" s="185"/>
      <c r="O4" s="185"/>
      <c r="P4" s="186"/>
      <c r="Q4" s="3"/>
      <c r="R4" s="3"/>
      <c r="T4" s="3"/>
      <c r="U4" s="3"/>
    </row>
    <row r="5" spans="1:26" ht="29" x14ac:dyDescent="0.35">
      <c r="J5" s="187" t="s">
        <v>617</v>
      </c>
      <c r="K5" s="189" t="s">
        <v>618</v>
      </c>
      <c r="L5" s="190"/>
      <c r="M5" s="188"/>
      <c r="N5" s="185"/>
      <c r="O5" s="185"/>
      <c r="P5" s="186"/>
      <c r="Q5" s="3"/>
      <c r="R5" s="3"/>
      <c r="T5" s="3"/>
      <c r="U5" s="3"/>
    </row>
    <row r="7" spans="1:26" ht="37" x14ac:dyDescent="0.35">
      <c r="C7" s="40" t="s">
        <v>169</v>
      </c>
      <c r="D7" s="40" t="s">
        <v>159</v>
      </c>
      <c r="E7" s="40" t="s">
        <v>171</v>
      </c>
      <c r="F7" s="40" t="s">
        <v>170</v>
      </c>
      <c r="J7" s="40" t="s">
        <v>462</v>
      </c>
      <c r="K7" s="193" t="s">
        <v>626</v>
      </c>
      <c r="L7" s="193" t="s">
        <v>627</v>
      </c>
      <c r="M7" s="143" t="s">
        <v>464</v>
      </c>
      <c r="N7" s="143" t="s">
        <v>785</v>
      </c>
      <c r="O7" s="143" t="s">
        <v>783</v>
      </c>
      <c r="P7" s="143" t="s">
        <v>465</v>
      </c>
      <c r="Q7" s="143" t="s">
        <v>786</v>
      </c>
      <c r="R7" s="143" t="s">
        <v>784</v>
      </c>
      <c r="S7" s="143" t="s">
        <v>466</v>
      </c>
      <c r="T7" s="143" t="s">
        <v>787</v>
      </c>
      <c r="U7" s="143" t="s">
        <v>788</v>
      </c>
    </row>
    <row r="8" spans="1:26" ht="145" x14ac:dyDescent="0.35">
      <c r="B8" s="51">
        <v>1</v>
      </c>
      <c r="C8" s="15" t="s">
        <v>200</v>
      </c>
      <c r="D8" s="15" t="s">
        <v>54</v>
      </c>
      <c r="E8" s="7" t="s">
        <v>467</v>
      </c>
      <c r="F8" s="7" t="s">
        <v>460</v>
      </c>
      <c r="J8" s="194" t="s">
        <v>544</v>
      </c>
      <c r="K8" s="195" t="s">
        <v>605</v>
      </c>
      <c r="L8" s="195" t="s">
        <v>628</v>
      </c>
      <c r="M8" s="194" t="s">
        <v>400</v>
      </c>
      <c r="N8" s="195" t="s">
        <v>545</v>
      </c>
      <c r="O8" s="195" t="s">
        <v>546</v>
      </c>
      <c r="P8" s="194" t="s">
        <v>547</v>
      </c>
      <c r="Q8" s="195" t="s">
        <v>548</v>
      </c>
      <c r="R8" s="195" t="s">
        <v>551</v>
      </c>
      <c r="S8" s="194" t="s">
        <v>547</v>
      </c>
      <c r="T8" s="195" t="s">
        <v>550</v>
      </c>
      <c r="U8" s="195" t="s">
        <v>552</v>
      </c>
    </row>
    <row r="9" spans="1:26" ht="116" x14ac:dyDescent="0.35">
      <c r="B9" s="51">
        <v>2</v>
      </c>
      <c r="C9" s="15" t="s">
        <v>103</v>
      </c>
      <c r="D9" s="15" t="s">
        <v>69</v>
      </c>
      <c r="E9" s="7" t="s">
        <v>270</v>
      </c>
      <c r="F9" s="7" t="s">
        <v>458</v>
      </c>
      <c r="J9" s="194" t="s">
        <v>554</v>
      </c>
      <c r="K9" s="195" t="s">
        <v>606</v>
      </c>
      <c r="L9" s="195" t="s">
        <v>629</v>
      </c>
      <c r="M9" s="194" t="s">
        <v>400</v>
      </c>
      <c r="N9" s="195" t="s">
        <v>555</v>
      </c>
      <c r="O9" s="195" t="s">
        <v>556</v>
      </c>
      <c r="P9" s="194" t="s">
        <v>623</v>
      </c>
      <c r="Q9" s="195" t="s">
        <v>394</v>
      </c>
      <c r="R9" s="195" t="s">
        <v>395</v>
      </c>
      <c r="S9" s="194" t="s">
        <v>623</v>
      </c>
      <c r="T9" s="195" t="s">
        <v>557</v>
      </c>
      <c r="U9" s="195" t="s">
        <v>558</v>
      </c>
    </row>
    <row r="10" spans="1:26" ht="101.5" x14ac:dyDescent="0.35">
      <c r="B10" s="51">
        <v>3</v>
      </c>
      <c r="C10" s="15" t="s">
        <v>199</v>
      </c>
      <c r="D10" s="15" t="s">
        <v>57</v>
      </c>
      <c r="E10" s="7" t="s">
        <v>461</v>
      </c>
      <c r="F10" s="7" t="s">
        <v>273</v>
      </c>
      <c r="J10" s="194" t="s">
        <v>272</v>
      </c>
      <c r="K10" s="195" t="s">
        <v>497</v>
      </c>
      <c r="L10" s="195" t="s">
        <v>630</v>
      </c>
      <c r="M10" s="194" t="s">
        <v>400</v>
      </c>
      <c r="N10" s="195" t="s">
        <v>705</v>
      </c>
      <c r="O10" s="195" t="s">
        <v>764</v>
      </c>
      <c r="P10" s="194" t="s">
        <v>623</v>
      </c>
      <c r="Q10" s="195" t="s">
        <v>498</v>
      </c>
      <c r="R10" s="195" t="s">
        <v>499</v>
      </c>
      <c r="S10" s="194" t="s">
        <v>675</v>
      </c>
      <c r="T10" s="195" t="s">
        <v>706</v>
      </c>
      <c r="U10" s="195" t="s">
        <v>707</v>
      </c>
    </row>
    <row r="11" spans="1:26" ht="101.5" x14ac:dyDescent="0.35">
      <c r="B11" s="51">
        <v>4</v>
      </c>
      <c r="C11" s="15" t="s">
        <v>140</v>
      </c>
      <c r="D11" s="15" t="s">
        <v>208</v>
      </c>
      <c r="E11" s="7" t="s">
        <v>274</v>
      </c>
      <c r="F11" s="7" t="s">
        <v>275</v>
      </c>
      <c r="J11" s="194" t="s">
        <v>491</v>
      </c>
      <c r="K11" s="195" t="s">
        <v>496</v>
      </c>
      <c r="L11" s="195" t="s">
        <v>631</v>
      </c>
      <c r="M11" s="194" t="s">
        <v>400</v>
      </c>
      <c r="N11" s="195" t="s">
        <v>492</v>
      </c>
      <c r="O11" s="195" t="s">
        <v>493</v>
      </c>
      <c r="P11" s="194" t="s">
        <v>561</v>
      </c>
      <c r="Q11" s="195" t="s">
        <v>494</v>
      </c>
      <c r="R11" s="195" t="s">
        <v>495</v>
      </c>
      <c r="S11" s="194"/>
      <c r="T11" s="195"/>
      <c r="U11" s="195"/>
    </row>
    <row r="12" spans="1:26" ht="101.5" x14ac:dyDescent="0.35">
      <c r="B12" s="51">
        <v>5</v>
      </c>
      <c r="C12" s="15" t="s">
        <v>109</v>
      </c>
      <c r="D12" s="15" t="s">
        <v>60</v>
      </c>
      <c r="E12" s="7" t="s">
        <v>459</v>
      </c>
      <c r="F12" s="7" t="s">
        <v>277</v>
      </c>
      <c r="J12" s="194" t="s">
        <v>486</v>
      </c>
      <c r="K12" s="195" t="s">
        <v>487</v>
      </c>
      <c r="L12" s="195" t="s">
        <v>632</v>
      </c>
      <c r="M12" s="194" t="s">
        <v>400</v>
      </c>
      <c r="N12" s="195" t="s">
        <v>489</v>
      </c>
      <c r="O12" s="195" t="s">
        <v>490</v>
      </c>
      <c r="P12" s="194" t="s">
        <v>623</v>
      </c>
      <c r="Q12" s="195" t="s">
        <v>650</v>
      </c>
      <c r="R12" s="195" t="s">
        <v>651</v>
      </c>
      <c r="S12" s="194" t="s">
        <v>708</v>
      </c>
      <c r="T12" s="195" t="s">
        <v>709</v>
      </c>
      <c r="U12" s="195" t="s">
        <v>710</v>
      </c>
      <c r="W12" s="164"/>
      <c r="Y12" s="8"/>
      <c r="Z12" s="8"/>
    </row>
    <row r="13" spans="1:26" ht="145" x14ac:dyDescent="0.35">
      <c r="B13" s="51">
        <v>6</v>
      </c>
      <c r="C13" s="15" t="s">
        <v>135</v>
      </c>
      <c r="D13" s="15" t="s">
        <v>203</v>
      </c>
      <c r="E13" s="7" t="s">
        <v>278</v>
      </c>
      <c r="F13" s="7" t="s">
        <v>279</v>
      </c>
      <c r="J13" s="194" t="s">
        <v>559</v>
      </c>
      <c r="K13" s="195" t="s">
        <v>607</v>
      </c>
      <c r="L13" s="195" t="s">
        <v>634</v>
      </c>
      <c r="M13" s="194" t="s">
        <v>561</v>
      </c>
      <c r="N13" s="195" t="s">
        <v>560</v>
      </c>
      <c r="O13" s="195" t="s">
        <v>562</v>
      </c>
      <c r="P13" s="194" t="s">
        <v>400</v>
      </c>
      <c r="Q13" s="195" t="s">
        <v>563</v>
      </c>
      <c r="R13" s="195" t="s">
        <v>564</v>
      </c>
      <c r="S13" s="194" t="s">
        <v>400</v>
      </c>
      <c r="T13" s="195" t="s">
        <v>565</v>
      </c>
      <c r="U13" s="195" t="s">
        <v>566</v>
      </c>
    </row>
    <row r="14" spans="1:26" ht="101.5" x14ac:dyDescent="0.35">
      <c r="B14" s="51">
        <v>7</v>
      </c>
      <c r="C14" s="15" t="s">
        <v>143</v>
      </c>
      <c r="D14" s="15" t="s">
        <v>49</v>
      </c>
      <c r="E14" s="7" t="s">
        <v>472</v>
      </c>
      <c r="F14" s="7" t="s">
        <v>280</v>
      </c>
      <c r="J14" s="194" t="s">
        <v>481</v>
      </c>
      <c r="K14" s="195" t="s">
        <v>488</v>
      </c>
      <c r="L14" s="195" t="s">
        <v>633</v>
      </c>
      <c r="M14" s="194" t="s">
        <v>400</v>
      </c>
      <c r="N14" s="195" t="s">
        <v>482</v>
      </c>
      <c r="O14" s="195" t="s">
        <v>484</v>
      </c>
      <c r="P14" s="194" t="s">
        <v>623</v>
      </c>
      <c r="Q14" s="195" t="s">
        <v>483</v>
      </c>
      <c r="R14" s="195" t="s">
        <v>485</v>
      </c>
      <c r="S14" s="194" t="s">
        <v>623</v>
      </c>
      <c r="T14" s="195" t="s">
        <v>711</v>
      </c>
      <c r="U14" s="195" t="s">
        <v>712</v>
      </c>
    </row>
    <row r="15" spans="1:26" ht="145" x14ac:dyDescent="0.35">
      <c r="B15" s="51">
        <v>8</v>
      </c>
      <c r="C15" s="15" t="s">
        <v>136</v>
      </c>
      <c r="D15" s="15" t="s">
        <v>62</v>
      </c>
      <c r="E15" s="7" t="s">
        <v>281</v>
      </c>
      <c r="F15" s="7" t="s">
        <v>282</v>
      </c>
      <c r="J15" s="194" t="s">
        <v>567</v>
      </c>
      <c r="K15" s="195" t="s">
        <v>608</v>
      </c>
      <c r="L15" s="195" t="s">
        <v>691</v>
      </c>
      <c r="M15" s="194" t="s">
        <v>561</v>
      </c>
      <c r="N15" s="195" t="s">
        <v>568</v>
      </c>
      <c r="O15" s="195" t="s">
        <v>569</v>
      </c>
      <c r="P15" s="194" t="s">
        <v>623</v>
      </c>
      <c r="Q15" s="195" t="s">
        <v>570</v>
      </c>
      <c r="R15" s="195" t="s">
        <v>571</v>
      </c>
      <c r="S15" s="194" t="s">
        <v>561</v>
      </c>
      <c r="T15" s="195" t="s">
        <v>572</v>
      </c>
      <c r="U15" s="195" t="s">
        <v>573</v>
      </c>
    </row>
    <row r="16" spans="1:26" ht="188.5" x14ac:dyDescent="0.35">
      <c r="B16" s="51">
        <v>9</v>
      </c>
      <c r="C16" s="15" t="s">
        <v>102</v>
      </c>
      <c r="D16" s="15" t="s">
        <v>204</v>
      </c>
      <c r="E16" s="7" t="s">
        <v>468</v>
      </c>
      <c r="F16" s="7" t="s">
        <v>574</v>
      </c>
      <c r="J16" s="194" t="s">
        <v>575</v>
      </c>
      <c r="K16" s="195" t="s">
        <v>609</v>
      </c>
      <c r="L16" s="195" t="s">
        <v>635</v>
      </c>
      <c r="M16" s="194" t="s">
        <v>623</v>
      </c>
      <c r="N16" s="195" t="s">
        <v>576</v>
      </c>
      <c r="O16" s="195" t="s">
        <v>577</v>
      </c>
      <c r="P16" s="194" t="s">
        <v>561</v>
      </c>
      <c r="Q16" s="195" t="s">
        <v>578</v>
      </c>
      <c r="R16" s="195" t="s">
        <v>573</v>
      </c>
      <c r="S16" s="194" t="s">
        <v>400</v>
      </c>
      <c r="T16" s="195" t="s">
        <v>713</v>
      </c>
      <c r="U16" s="195" t="s">
        <v>714</v>
      </c>
    </row>
    <row r="17" spans="2:21" ht="72.5" x14ac:dyDescent="0.35">
      <c r="B17" s="51">
        <v>10</v>
      </c>
      <c r="C17" s="15" t="s">
        <v>179</v>
      </c>
      <c r="D17" s="15" t="s">
        <v>45</v>
      </c>
      <c r="E17" s="7" t="s">
        <v>473</v>
      </c>
      <c r="F17" s="7" t="s">
        <v>286</v>
      </c>
      <c r="J17" s="194" t="s">
        <v>613</v>
      </c>
      <c r="K17" s="195" t="s">
        <v>614</v>
      </c>
      <c r="L17" s="195" t="s">
        <v>636</v>
      </c>
      <c r="M17" s="194" t="s">
        <v>400</v>
      </c>
      <c r="N17" s="195" t="s">
        <v>619</v>
      </c>
      <c r="O17" s="195" t="s">
        <v>620</v>
      </c>
      <c r="P17" s="194" t="s">
        <v>561</v>
      </c>
      <c r="Q17" s="195" t="s">
        <v>767</v>
      </c>
      <c r="R17" s="195" t="s">
        <v>653</v>
      </c>
      <c r="S17" s="194"/>
      <c r="T17" s="195"/>
      <c r="U17" s="195"/>
    </row>
    <row r="18" spans="2:21" ht="72.5" x14ac:dyDescent="0.35">
      <c r="B18" s="51">
        <v>11</v>
      </c>
      <c r="C18" s="15" t="s">
        <v>178</v>
      </c>
      <c r="D18" s="15" t="s">
        <v>70</v>
      </c>
      <c r="E18" s="7" t="s">
        <v>579</v>
      </c>
      <c r="F18" s="7" t="s">
        <v>288</v>
      </c>
      <c r="J18" s="194" t="s">
        <v>580</v>
      </c>
      <c r="K18" s="195" t="s">
        <v>610</v>
      </c>
      <c r="L18" s="195" t="s">
        <v>637</v>
      </c>
      <c r="M18" s="194" t="s">
        <v>561</v>
      </c>
      <c r="N18" s="195" t="s">
        <v>581</v>
      </c>
      <c r="O18" s="195" t="s">
        <v>582</v>
      </c>
      <c r="P18" s="194" t="s">
        <v>400</v>
      </c>
      <c r="Q18" s="195" t="s">
        <v>583</v>
      </c>
      <c r="R18" s="195" t="s">
        <v>584</v>
      </c>
      <c r="S18" s="194" t="s">
        <v>585</v>
      </c>
      <c r="T18" s="195" t="s">
        <v>586</v>
      </c>
      <c r="U18" s="195" t="s">
        <v>587</v>
      </c>
    </row>
    <row r="19" spans="2:21" ht="87" x14ac:dyDescent="0.35">
      <c r="B19" s="51">
        <v>12</v>
      </c>
      <c r="C19" s="39" t="s">
        <v>177</v>
      </c>
      <c r="D19" s="15" t="s">
        <v>73</v>
      </c>
      <c r="E19" s="7" t="s">
        <v>318</v>
      </c>
      <c r="F19" s="7" t="s">
        <v>319</v>
      </c>
      <c r="J19" s="194" t="s">
        <v>588</v>
      </c>
      <c r="K19" s="195" t="s">
        <v>611</v>
      </c>
      <c r="L19" s="195" t="s">
        <v>638</v>
      </c>
      <c r="M19" s="194" t="s">
        <v>400</v>
      </c>
      <c r="N19" s="195" t="s">
        <v>589</v>
      </c>
      <c r="O19" s="195" t="s">
        <v>590</v>
      </c>
      <c r="P19" s="194" t="s">
        <v>561</v>
      </c>
      <c r="Q19" s="195" t="s">
        <v>591</v>
      </c>
      <c r="R19" s="195" t="s">
        <v>592</v>
      </c>
      <c r="S19" s="194" t="s">
        <v>561</v>
      </c>
      <c r="T19" s="195" t="s">
        <v>593</v>
      </c>
      <c r="U19" s="195" t="s">
        <v>594</v>
      </c>
    </row>
    <row r="20" spans="2:21" ht="58" x14ac:dyDescent="0.35">
      <c r="B20" s="51">
        <v>13</v>
      </c>
      <c r="C20" s="15" t="s">
        <v>209</v>
      </c>
      <c r="D20" s="15" t="s">
        <v>205</v>
      </c>
      <c r="E20" s="7" t="s">
        <v>553</v>
      </c>
      <c r="F20" s="7" t="s">
        <v>321</v>
      </c>
      <c r="J20" s="194" t="s">
        <v>602</v>
      </c>
      <c r="K20" s="195" t="s">
        <v>612</v>
      </c>
      <c r="L20" s="195" t="s">
        <v>639</v>
      </c>
      <c r="M20" s="194" t="s">
        <v>561</v>
      </c>
      <c r="N20" s="195" t="s">
        <v>652</v>
      </c>
      <c r="O20" s="195" t="s">
        <v>653</v>
      </c>
      <c r="P20" s="194" t="s">
        <v>400</v>
      </c>
      <c r="Q20" s="195" t="s">
        <v>603</v>
      </c>
      <c r="R20" s="195" t="s">
        <v>604</v>
      </c>
      <c r="S20" s="194"/>
      <c r="T20" s="195"/>
      <c r="U20" s="195"/>
    </row>
    <row r="21" spans="2:21" ht="101.5" x14ac:dyDescent="0.35">
      <c r="B21" s="51">
        <v>14</v>
      </c>
      <c r="C21" s="15" t="s">
        <v>146</v>
      </c>
      <c r="D21" s="15" t="s">
        <v>50</v>
      </c>
      <c r="E21" s="7" t="s">
        <v>289</v>
      </c>
      <c r="F21" s="7" t="s">
        <v>290</v>
      </c>
      <c r="J21" s="194" t="s">
        <v>621</v>
      </c>
      <c r="K21" s="195" t="s">
        <v>622</v>
      </c>
      <c r="L21" s="195" t="s">
        <v>640</v>
      </c>
      <c r="M21" s="194" t="s">
        <v>623</v>
      </c>
      <c r="N21" s="195" t="s">
        <v>624</v>
      </c>
      <c r="O21" s="195" t="s">
        <v>625</v>
      </c>
      <c r="P21" s="194" t="s">
        <v>561</v>
      </c>
      <c r="Q21" s="195" t="s">
        <v>578</v>
      </c>
      <c r="R21" s="195" t="s">
        <v>661</v>
      </c>
      <c r="S21" s="194"/>
      <c r="T21" s="195"/>
      <c r="U21" s="195"/>
    </row>
    <row r="22" spans="2:21" ht="87" x14ac:dyDescent="0.35">
      <c r="B22" s="51">
        <v>15</v>
      </c>
      <c r="C22" s="15" t="s">
        <v>149</v>
      </c>
      <c r="D22" s="15" t="s">
        <v>56</v>
      </c>
      <c r="E22" s="7" t="s">
        <v>291</v>
      </c>
      <c r="F22" s="7" t="s">
        <v>293</v>
      </c>
      <c r="J22" s="194" t="s">
        <v>654</v>
      </c>
      <c r="K22" s="195" t="s">
        <v>656</v>
      </c>
      <c r="L22" s="195" t="s">
        <v>655</v>
      </c>
      <c r="M22" s="194" t="s">
        <v>623</v>
      </c>
      <c r="N22" s="195" t="s">
        <v>657</v>
      </c>
      <c r="O22" s="195" t="s">
        <v>658</v>
      </c>
      <c r="P22" s="194" t="s">
        <v>400</v>
      </c>
      <c r="Q22" s="195" t="s">
        <v>659</v>
      </c>
      <c r="R22" s="195" t="s">
        <v>660</v>
      </c>
      <c r="S22" s="194"/>
      <c r="T22" s="195"/>
      <c r="U22" s="195"/>
    </row>
    <row r="23" spans="2:21" ht="101.5" x14ac:dyDescent="0.35">
      <c r="B23" s="51">
        <v>16</v>
      </c>
      <c r="C23" s="39" t="s">
        <v>186</v>
      </c>
      <c r="D23" s="15" t="s">
        <v>44</v>
      </c>
      <c r="E23" s="7" t="s">
        <v>292</v>
      </c>
      <c r="F23" s="7" t="s">
        <v>294</v>
      </c>
      <c r="J23" s="194" t="s">
        <v>692</v>
      </c>
      <c r="K23" s="195" t="s">
        <v>663</v>
      </c>
      <c r="L23" s="195" t="s">
        <v>664</v>
      </c>
      <c r="M23" s="194" t="s">
        <v>400</v>
      </c>
      <c r="N23" s="195" t="s">
        <v>665</v>
      </c>
      <c r="O23" s="195" t="s">
        <v>666</v>
      </c>
      <c r="P23" s="194" t="s">
        <v>561</v>
      </c>
      <c r="Q23" s="195" t="s">
        <v>662</v>
      </c>
      <c r="R23" s="195" t="s">
        <v>673</v>
      </c>
      <c r="S23" s="194"/>
      <c r="T23" s="195"/>
      <c r="U23" s="195"/>
    </row>
    <row r="24" spans="2:21" ht="130.5" x14ac:dyDescent="0.35">
      <c r="B24" s="51">
        <v>17</v>
      </c>
      <c r="C24" s="39" t="s">
        <v>182</v>
      </c>
      <c r="D24" s="15" t="s">
        <v>79</v>
      </c>
      <c r="E24" s="7" t="s">
        <v>469</v>
      </c>
      <c r="F24" s="7" t="s">
        <v>295</v>
      </c>
      <c r="J24" s="194" t="s">
        <v>667</v>
      </c>
      <c r="K24" s="195" t="s">
        <v>668</v>
      </c>
      <c r="L24" s="195" t="s">
        <v>669</v>
      </c>
      <c r="M24" s="194" t="s">
        <v>547</v>
      </c>
      <c r="N24" s="195" t="s">
        <v>670</v>
      </c>
      <c r="O24" s="195" t="s">
        <v>671</v>
      </c>
      <c r="P24" s="194" t="s">
        <v>400</v>
      </c>
      <c r="Q24" s="195" t="s">
        <v>672</v>
      </c>
      <c r="R24" s="195" t="s">
        <v>546</v>
      </c>
      <c r="S24" s="194"/>
      <c r="T24" s="195"/>
      <c r="U24" s="195"/>
    </row>
    <row r="25" spans="2:21" ht="72.5" x14ac:dyDescent="0.35">
      <c r="B25" s="51">
        <v>18</v>
      </c>
      <c r="C25" s="39" t="s">
        <v>173</v>
      </c>
      <c r="D25" s="15" t="s">
        <v>85</v>
      </c>
      <c r="E25" s="7" t="s">
        <v>296</v>
      </c>
      <c r="F25" s="7" t="s">
        <v>297</v>
      </c>
      <c r="J25" s="194" t="s">
        <v>674</v>
      </c>
      <c r="K25" s="195" t="s">
        <v>680</v>
      </c>
      <c r="L25" s="195" t="s">
        <v>679</v>
      </c>
      <c r="M25" s="194" t="s">
        <v>675</v>
      </c>
      <c r="N25" s="195" t="s">
        <v>676</v>
      </c>
      <c r="O25" s="195" t="s">
        <v>677</v>
      </c>
      <c r="P25" s="194" t="s">
        <v>623</v>
      </c>
      <c r="Q25" s="195" t="s">
        <v>715</v>
      </c>
      <c r="R25" s="195" t="s">
        <v>716</v>
      </c>
      <c r="S25" s="194"/>
      <c r="T25" s="195"/>
      <c r="U25" s="195"/>
    </row>
    <row r="26" spans="2:21" ht="72.5" x14ac:dyDescent="0.35">
      <c r="B26" s="51">
        <v>19</v>
      </c>
      <c r="C26" s="39" t="s">
        <v>174</v>
      </c>
      <c r="D26" s="15" t="s">
        <v>74</v>
      </c>
      <c r="E26" s="7" t="s">
        <v>298</v>
      </c>
      <c r="F26" s="7" t="s">
        <v>299</v>
      </c>
      <c r="J26" s="194" t="s">
        <v>298</v>
      </c>
      <c r="K26" s="195" t="s">
        <v>681</v>
      </c>
      <c r="L26" s="195" t="s">
        <v>682</v>
      </c>
      <c r="M26" s="194" t="s">
        <v>623</v>
      </c>
      <c r="N26" s="195" t="s">
        <v>678</v>
      </c>
      <c r="O26" s="195" t="s">
        <v>768</v>
      </c>
      <c r="P26" s="194" t="s">
        <v>623</v>
      </c>
      <c r="Q26" s="195" t="s">
        <v>715</v>
      </c>
      <c r="R26" s="195" t="s">
        <v>716</v>
      </c>
      <c r="S26" s="194"/>
      <c r="T26" s="195"/>
      <c r="U26" s="195"/>
    </row>
    <row r="27" spans="2:21" ht="72.5" x14ac:dyDescent="0.35">
      <c r="B27" s="51">
        <v>20</v>
      </c>
      <c r="C27" s="39" t="s">
        <v>175</v>
      </c>
      <c r="D27" s="15" t="s">
        <v>48</v>
      </c>
      <c r="E27" s="7" t="s">
        <v>470</v>
      </c>
      <c r="F27" s="7" t="s">
        <v>300</v>
      </c>
      <c r="J27" s="194" t="s">
        <v>470</v>
      </c>
      <c r="K27" s="195" t="s">
        <v>683</v>
      </c>
      <c r="L27" s="195" t="s">
        <v>693</v>
      </c>
      <c r="M27" s="194" t="s">
        <v>561</v>
      </c>
      <c r="N27" s="195" t="s">
        <v>684</v>
      </c>
      <c r="O27" s="195" t="s">
        <v>765</v>
      </c>
      <c r="P27" s="194" t="s">
        <v>717</v>
      </c>
      <c r="Q27" s="195" t="s">
        <v>718</v>
      </c>
      <c r="R27" s="195" t="s">
        <v>719</v>
      </c>
      <c r="S27" s="194"/>
      <c r="T27" s="195"/>
      <c r="U27" s="195"/>
    </row>
    <row r="28" spans="2:21" ht="116" x14ac:dyDescent="0.35">
      <c r="B28" s="51">
        <v>21</v>
      </c>
      <c r="C28" s="39" t="s">
        <v>176</v>
      </c>
      <c r="D28" s="15" t="s">
        <v>47</v>
      </c>
      <c r="E28" s="7" t="s">
        <v>471</v>
      </c>
      <c r="F28" s="7" t="s">
        <v>302</v>
      </c>
      <c r="J28" s="194" t="s">
        <v>685</v>
      </c>
      <c r="K28" s="195" t="s">
        <v>689</v>
      </c>
      <c r="L28" s="195" t="s">
        <v>690</v>
      </c>
      <c r="M28" s="194" t="s">
        <v>400</v>
      </c>
      <c r="N28" s="195" t="s">
        <v>720</v>
      </c>
      <c r="O28" s="195" t="s">
        <v>721</v>
      </c>
      <c r="P28" s="195" t="s">
        <v>400</v>
      </c>
      <c r="Q28" s="195" t="s">
        <v>722</v>
      </c>
      <c r="R28" s="195" t="s">
        <v>723</v>
      </c>
      <c r="S28" s="194"/>
      <c r="T28" s="195"/>
      <c r="U28" s="195"/>
    </row>
    <row r="29" spans="2:21" ht="101.5" x14ac:dyDescent="0.35">
      <c r="B29" s="51">
        <v>22</v>
      </c>
      <c r="C29" s="39" t="s">
        <v>183</v>
      </c>
      <c r="D29" s="15" t="s">
        <v>53</v>
      </c>
      <c r="E29" s="7" t="s">
        <v>303</v>
      </c>
      <c r="F29" s="7" t="s">
        <v>304</v>
      </c>
      <c r="J29" s="194" t="s">
        <v>688</v>
      </c>
      <c r="K29" s="195" t="s">
        <v>686</v>
      </c>
      <c r="L29" s="195" t="s">
        <v>687</v>
      </c>
      <c r="M29" s="194" t="s">
        <v>623</v>
      </c>
      <c r="N29" s="195" t="s">
        <v>724</v>
      </c>
      <c r="O29" s="195" t="s">
        <v>725</v>
      </c>
      <c r="P29" s="195" t="s">
        <v>547</v>
      </c>
      <c r="Q29" s="195" t="s">
        <v>545</v>
      </c>
      <c r="R29" s="195" t="s">
        <v>546</v>
      </c>
      <c r="S29" s="194"/>
      <c r="T29" s="195"/>
      <c r="U29" s="195"/>
    </row>
    <row r="30" spans="2:21" ht="145" x14ac:dyDescent="0.35">
      <c r="B30" s="51">
        <v>23</v>
      </c>
      <c r="C30" s="39" t="s">
        <v>184</v>
      </c>
      <c r="D30" s="15" t="s">
        <v>76</v>
      </c>
      <c r="E30" s="7" t="s">
        <v>305</v>
      </c>
      <c r="F30" s="7" t="s">
        <v>306</v>
      </c>
      <c r="J30" s="194" t="s">
        <v>769</v>
      </c>
      <c r="K30" s="195" t="s">
        <v>726</v>
      </c>
      <c r="L30" s="195" t="s">
        <v>727</v>
      </c>
      <c r="M30" s="194" t="s">
        <v>547</v>
      </c>
      <c r="N30" s="195" t="s">
        <v>550</v>
      </c>
      <c r="O30" s="195" t="s">
        <v>552</v>
      </c>
      <c r="P30" s="194" t="s">
        <v>728</v>
      </c>
      <c r="Q30" s="195" t="s">
        <v>729</v>
      </c>
      <c r="R30" s="195" t="s">
        <v>730</v>
      </c>
      <c r="S30" s="194"/>
      <c r="T30" s="195"/>
      <c r="U30" s="195"/>
    </row>
    <row r="31" spans="2:21" ht="116" x14ac:dyDescent="0.35">
      <c r="B31" s="51">
        <v>24</v>
      </c>
      <c r="C31" s="39" t="s">
        <v>180</v>
      </c>
      <c r="D31" s="15" t="s">
        <v>46</v>
      </c>
      <c r="E31" s="7" t="s">
        <v>307</v>
      </c>
      <c r="F31" s="7" t="s">
        <v>308</v>
      </c>
      <c r="J31" s="194" t="s">
        <v>770</v>
      </c>
      <c r="K31" s="195" t="s">
        <v>731</v>
      </c>
      <c r="L31" s="195" t="s">
        <v>732</v>
      </c>
      <c r="M31" s="194" t="s">
        <v>733</v>
      </c>
      <c r="N31" s="195" t="s">
        <v>734</v>
      </c>
      <c r="O31" s="195" t="s">
        <v>735</v>
      </c>
      <c r="P31" s="194" t="s">
        <v>623</v>
      </c>
      <c r="Q31" s="195" t="s">
        <v>736</v>
      </c>
      <c r="R31" s="195" t="s">
        <v>737</v>
      </c>
      <c r="S31" s="194"/>
      <c r="T31" s="195"/>
      <c r="U31" s="195"/>
    </row>
    <row r="32" spans="2:21" ht="130.5" x14ac:dyDescent="0.35">
      <c r="B32" s="51">
        <v>25</v>
      </c>
      <c r="C32" s="39" t="s">
        <v>181</v>
      </c>
      <c r="D32" s="15" t="s">
        <v>59</v>
      </c>
      <c r="E32" s="7" t="s">
        <v>309</v>
      </c>
      <c r="F32" s="7" t="s">
        <v>310</v>
      </c>
      <c r="J32" s="194" t="s">
        <v>771</v>
      </c>
      <c r="K32" s="195" t="s">
        <v>738</v>
      </c>
      <c r="L32" s="195" t="s">
        <v>739</v>
      </c>
      <c r="M32" s="194" t="s">
        <v>547</v>
      </c>
      <c r="N32" s="195" t="s">
        <v>740</v>
      </c>
      <c r="O32" s="195" t="s">
        <v>671</v>
      </c>
      <c r="P32" s="194" t="s">
        <v>741</v>
      </c>
      <c r="Q32" s="195" t="s">
        <v>742</v>
      </c>
      <c r="R32" s="195" t="s">
        <v>743</v>
      </c>
      <c r="S32" s="194"/>
      <c r="T32" s="195"/>
      <c r="U32" s="195"/>
    </row>
    <row r="33" spans="2:21" ht="87" x14ac:dyDescent="0.35">
      <c r="B33" s="51">
        <v>26</v>
      </c>
      <c r="C33" s="39" t="s">
        <v>189</v>
      </c>
      <c r="D33" s="15" t="s">
        <v>95</v>
      </c>
      <c r="E33" s="7" t="s">
        <v>311</v>
      </c>
      <c r="F33" s="7" t="s">
        <v>312</v>
      </c>
      <c r="J33" s="194" t="s">
        <v>772</v>
      </c>
      <c r="K33" s="195" t="s">
        <v>744</v>
      </c>
      <c r="L33" s="195" t="s">
        <v>745</v>
      </c>
      <c r="M33" s="194" t="s">
        <v>623</v>
      </c>
      <c r="N33" s="195" t="s">
        <v>746</v>
      </c>
      <c r="O33" s="195" t="s">
        <v>747</v>
      </c>
      <c r="P33" s="194" t="s">
        <v>741</v>
      </c>
      <c r="Q33" s="195" t="s">
        <v>748</v>
      </c>
      <c r="R33" s="195" t="s">
        <v>749</v>
      </c>
      <c r="S33" s="194"/>
      <c r="T33" s="195"/>
      <c r="U33" s="195"/>
    </row>
    <row r="34" spans="2:21" ht="72.5" x14ac:dyDescent="0.35">
      <c r="B34" s="51">
        <v>27</v>
      </c>
      <c r="C34" s="39" t="s">
        <v>187</v>
      </c>
      <c r="D34" s="15" t="s">
        <v>92</v>
      </c>
      <c r="E34" s="7" t="s">
        <v>313</v>
      </c>
      <c r="F34" s="7" t="s">
        <v>314</v>
      </c>
      <c r="J34" s="194" t="s">
        <v>773</v>
      </c>
      <c r="K34" s="195" t="s">
        <v>750</v>
      </c>
      <c r="L34" s="195" t="s">
        <v>751</v>
      </c>
      <c r="M34" s="194" t="s">
        <v>623</v>
      </c>
      <c r="N34" s="195" t="s">
        <v>752</v>
      </c>
      <c r="O34" s="195" t="s">
        <v>766</v>
      </c>
      <c r="P34" s="194" t="s">
        <v>741</v>
      </c>
      <c r="Q34" s="195" t="s">
        <v>748</v>
      </c>
      <c r="R34" s="195" t="s">
        <v>749</v>
      </c>
      <c r="S34" s="194"/>
      <c r="T34" s="195"/>
      <c r="U34" s="195"/>
    </row>
    <row r="35" spans="2:21" ht="101.5" x14ac:dyDescent="0.35">
      <c r="B35" s="51">
        <v>28</v>
      </c>
      <c r="C35" s="39" t="s">
        <v>188</v>
      </c>
      <c r="D35" s="15" t="s">
        <v>64</v>
      </c>
      <c r="E35" s="7" t="s">
        <v>301</v>
      </c>
      <c r="F35" s="7" t="s">
        <v>315</v>
      </c>
      <c r="J35" s="194" t="s">
        <v>774</v>
      </c>
      <c r="K35" s="195" t="s">
        <v>753</v>
      </c>
      <c r="L35" s="195" t="s">
        <v>754</v>
      </c>
      <c r="M35" s="194" t="s">
        <v>547</v>
      </c>
      <c r="N35" s="195" t="s">
        <v>755</v>
      </c>
      <c r="O35" s="195" t="s">
        <v>756</v>
      </c>
      <c r="P35" s="194" t="s">
        <v>623</v>
      </c>
      <c r="Q35" s="195" t="s">
        <v>757</v>
      </c>
      <c r="R35" s="195" t="s">
        <v>495</v>
      </c>
      <c r="S35" s="194"/>
      <c r="T35" s="195"/>
      <c r="U35" s="195"/>
    </row>
    <row r="36" spans="2:21" ht="101.5" x14ac:dyDescent="0.35">
      <c r="B36" s="51">
        <v>29</v>
      </c>
      <c r="C36" s="39" t="s">
        <v>185</v>
      </c>
      <c r="D36" s="15" t="s">
        <v>67</v>
      </c>
      <c r="E36" s="7" t="s">
        <v>316</v>
      </c>
      <c r="F36" s="7" t="s">
        <v>317</v>
      </c>
      <c r="J36" s="194" t="s">
        <v>775</v>
      </c>
      <c r="K36" s="196" t="s">
        <v>758</v>
      </c>
      <c r="L36" s="196" t="s">
        <v>759</v>
      </c>
      <c r="M36" s="194" t="s">
        <v>194</v>
      </c>
      <c r="N36" s="195" t="s">
        <v>760</v>
      </c>
      <c r="O36" s="195" t="s">
        <v>761</v>
      </c>
      <c r="P36" s="194" t="s">
        <v>733</v>
      </c>
      <c r="Q36" s="195" t="s">
        <v>762</v>
      </c>
      <c r="R36" s="195" t="s">
        <v>763</v>
      </c>
      <c r="S36" s="194"/>
      <c r="T36" s="5"/>
      <c r="U36" s="5"/>
    </row>
    <row r="37" spans="2:21" x14ac:dyDescent="0.35">
      <c r="C37" s="7"/>
      <c r="D37" s="7"/>
      <c r="E37" s="7"/>
      <c r="F37" s="7"/>
      <c r="J37" s="167"/>
      <c r="K37" s="12"/>
      <c r="L37" s="12"/>
      <c r="M37" s="4"/>
      <c r="N37" s="2"/>
      <c r="O37" s="2"/>
      <c r="P37" s="4"/>
      <c r="Q37" s="2"/>
      <c r="R37" s="2"/>
      <c r="S37" s="4"/>
      <c r="T37" s="2"/>
      <c r="U37" s="2"/>
    </row>
    <row r="38" spans="2:21" x14ac:dyDescent="0.35">
      <c r="C38" s="39"/>
      <c r="D38" s="39"/>
      <c r="E38" s="7"/>
      <c r="F38" s="7"/>
      <c r="J38" s="167"/>
      <c r="K38" s="12"/>
      <c r="L38" s="12"/>
      <c r="M38" s="4"/>
      <c r="N38" s="2"/>
      <c r="O38" s="2"/>
      <c r="P38" s="4"/>
      <c r="Q38" s="2"/>
      <c r="R38" s="2"/>
      <c r="S38" s="4"/>
      <c r="T38" s="2"/>
      <c r="U38" s="2"/>
    </row>
    <row r="39" spans="2:21" x14ac:dyDescent="0.35">
      <c r="C39" s="39"/>
      <c r="D39" s="39"/>
      <c r="E39" s="7"/>
      <c r="F39" s="7"/>
      <c r="J39" s="167"/>
      <c r="K39" s="140"/>
      <c r="L39" s="140"/>
      <c r="M39" s="4"/>
      <c r="N39" s="2"/>
      <c r="O39" s="2"/>
      <c r="P39" s="4"/>
      <c r="Q39" s="2"/>
      <c r="R39" s="2"/>
      <c r="S39" s="4"/>
      <c r="T39" s="2"/>
      <c r="U39" s="2"/>
    </row>
    <row r="40" spans="2:21" x14ac:dyDescent="0.35">
      <c r="C40" s="39"/>
      <c r="D40" s="39"/>
      <c r="E40" s="7"/>
      <c r="F40" s="7"/>
      <c r="J40" s="167"/>
      <c r="K40" s="12"/>
      <c r="L40" s="12"/>
      <c r="M40" s="4"/>
      <c r="N40" s="2"/>
      <c r="O40" s="2"/>
      <c r="P40" s="4"/>
      <c r="Q40" s="2"/>
      <c r="R40" s="2"/>
      <c r="S40" s="4"/>
      <c r="T40" s="2"/>
      <c r="U40" s="2"/>
    </row>
    <row r="41" spans="2:21" x14ac:dyDescent="0.35">
      <c r="C41" s="39"/>
      <c r="D41" s="39"/>
      <c r="E41" s="7"/>
      <c r="F41" s="7"/>
      <c r="J41" s="167"/>
      <c r="K41" s="12"/>
      <c r="L41" s="12"/>
      <c r="M41" s="4"/>
      <c r="N41" s="2"/>
      <c r="O41" s="2"/>
      <c r="P41" s="4"/>
      <c r="Q41" s="2"/>
      <c r="R41" s="2"/>
      <c r="S41" s="4"/>
      <c r="T41" s="2"/>
      <c r="U41" s="2"/>
    </row>
    <row r="42" spans="2:21" x14ac:dyDescent="0.35">
      <c r="C42" s="39"/>
      <c r="D42" s="39"/>
      <c r="E42" s="7"/>
      <c r="F42" s="7"/>
      <c r="J42" s="167"/>
      <c r="K42" s="12"/>
      <c r="L42" s="12"/>
      <c r="M42" s="4"/>
      <c r="N42" s="2"/>
      <c r="O42" s="2"/>
      <c r="P42" s="4"/>
      <c r="Q42" s="2"/>
      <c r="R42" s="2"/>
      <c r="S42" s="4"/>
      <c r="T42" s="2"/>
      <c r="U42" s="2"/>
    </row>
    <row r="43" spans="2:21" x14ac:dyDescent="0.35">
      <c r="C43" s="39"/>
      <c r="D43" s="39"/>
      <c r="E43" s="7"/>
      <c r="F43" s="7"/>
      <c r="J43" s="167"/>
      <c r="K43" s="12"/>
      <c r="L43" s="12"/>
      <c r="M43" s="4"/>
      <c r="N43" s="2"/>
      <c r="O43" s="2"/>
      <c r="P43" s="4"/>
      <c r="Q43" s="2"/>
      <c r="R43" s="2"/>
      <c r="S43" s="4"/>
      <c r="T43" s="2"/>
      <c r="U43" s="2"/>
    </row>
    <row r="44" spans="2:21" x14ac:dyDescent="0.35">
      <c r="C44" s="39"/>
      <c r="D44" s="39"/>
      <c r="E44" s="7"/>
      <c r="F44" s="7"/>
      <c r="J44" s="167"/>
      <c r="K44" s="12"/>
      <c r="L44" s="12"/>
      <c r="M44" s="4"/>
      <c r="N44" s="2"/>
      <c r="O44" s="2"/>
      <c r="P44" s="4"/>
      <c r="Q44" s="2"/>
      <c r="R44" s="2"/>
      <c r="S44" s="4"/>
      <c r="T44" s="2"/>
      <c r="U44" s="2"/>
    </row>
    <row r="45" spans="2:21" x14ac:dyDescent="0.35">
      <c r="C45" s="39"/>
      <c r="D45" s="39"/>
      <c r="E45" s="7"/>
      <c r="F45" s="7"/>
      <c r="J45" s="167"/>
      <c r="K45" s="12"/>
      <c r="L45" s="12"/>
      <c r="M45" s="4"/>
      <c r="N45" s="2"/>
      <c r="O45" s="2"/>
      <c r="P45" s="4"/>
      <c r="Q45" s="2"/>
      <c r="R45" s="2"/>
      <c r="S45" s="4"/>
      <c r="T45" s="2"/>
      <c r="U45" s="2"/>
    </row>
    <row r="46" spans="2:21" x14ac:dyDescent="0.35">
      <c r="C46" s="39"/>
      <c r="D46" s="39"/>
      <c r="E46" s="7"/>
      <c r="F46" s="7"/>
      <c r="J46" s="167"/>
      <c r="K46" s="12"/>
      <c r="L46" s="12"/>
      <c r="M46" s="4"/>
      <c r="N46" s="2"/>
      <c r="O46" s="2"/>
      <c r="P46" s="4"/>
      <c r="Q46" s="2"/>
      <c r="R46" s="2"/>
      <c r="S46" s="4"/>
      <c r="T46" s="2"/>
      <c r="U46" s="2"/>
    </row>
    <row r="47" spans="2:21" x14ac:dyDescent="0.35">
      <c r="C47" s="39"/>
      <c r="D47" s="39"/>
      <c r="E47" s="7"/>
      <c r="F47" s="7"/>
      <c r="J47" s="167"/>
      <c r="K47" s="12"/>
      <c r="L47" s="12"/>
      <c r="M47" s="4"/>
      <c r="N47" s="2"/>
      <c r="O47" s="2"/>
      <c r="P47" s="4"/>
      <c r="Q47" s="2"/>
      <c r="R47" s="2"/>
      <c r="S47" s="4"/>
      <c r="T47" s="2"/>
      <c r="U47" s="2"/>
    </row>
    <row r="48" spans="2:21" x14ac:dyDescent="0.35">
      <c r="C48" s="39"/>
      <c r="D48" s="39"/>
      <c r="E48" s="7"/>
      <c r="F48" s="7"/>
      <c r="J48" s="167"/>
      <c r="K48" s="12"/>
      <c r="L48" s="12"/>
      <c r="M48" s="4"/>
      <c r="N48" s="2"/>
      <c r="O48" s="2"/>
      <c r="P48" s="4"/>
      <c r="Q48" s="2"/>
      <c r="R48" s="2"/>
      <c r="S48" s="4"/>
      <c r="T48" s="2"/>
      <c r="U48" s="2"/>
    </row>
    <row r="49" spans="3:21" x14ac:dyDescent="0.35">
      <c r="C49" s="39"/>
      <c r="D49" s="39"/>
      <c r="E49" s="7"/>
      <c r="F49" s="7"/>
      <c r="J49" s="167"/>
      <c r="K49" s="12"/>
      <c r="L49" s="12"/>
      <c r="M49" s="4"/>
      <c r="N49" s="2"/>
      <c r="O49" s="2"/>
      <c r="P49" s="4"/>
      <c r="Q49" s="2"/>
      <c r="R49" s="2"/>
      <c r="S49" s="4"/>
      <c r="T49" s="2"/>
      <c r="U49" s="2"/>
    </row>
    <row r="50" spans="3:21" x14ac:dyDescent="0.35">
      <c r="C50" s="39"/>
      <c r="D50" s="39"/>
      <c r="E50" s="7"/>
      <c r="F50" s="7"/>
      <c r="J50" s="167"/>
      <c r="K50" s="12"/>
      <c r="L50" s="12"/>
      <c r="M50" s="4"/>
      <c r="N50" s="2"/>
      <c r="O50" s="2"/>
      <c r="P50" s="4"/>
      <c r="Q50" s="2"/>
      <c r="R50" s="2"/>
      <c r="S50" s="4"/>
      <c r="T50" s="2"/>
      <c r="U50" s="2"/>
    </row>
    <row r="51" spans="3:21" x14ac:dyDescent="0.35">
      <c r="C51" s="39"/>
      <c r="D51" s="39"/>
      <c r="E51" s="7"/>
      <c r="F51" s="7"/>
      <c r="J51" s="167"/>
      <c r="K51" s="12"/>
      <c r="L51" s="12"/>
      <c r="M51" s="4"/>
      <c r="N51" s="2"/>
      <c r="O51" s="2"/>
      <c r="P51" s="4"/>
      <c r="Q51" s="2"/>
      <c r="R51" s="2"/>
      <c r="S51" s="4"/>
      <c r="T51" s="2"/>
      <c r="U51" s="2"/>
    </row>
    <row r="52" spans="3:21" x14ac:dyDescent="0.35">
      <c r="C52" s="39"/>
      <c r="D52" s="39"/>
      <c r="E52" s="7"/>
      <c r="F52" s="7"/>
      <c r="J52" s="167"/>
      <c r="K52" s="12"/>
      <c r="L52" s="12"/>
      <c r="M52" s="4"/>
      <c r="N52" s="2"/>
      <c r="O52" s="2"/>
      <c r="P52" s="4"/>
      <c r="Q52" s="2"/>
      <c r="R52" s="2"/>
      <c r="S52" s="4"/>
      <c r="T52" s="2"/>
      <c r="U52" s="2"/>
    </row>
    <row r="53" spans="3:21" x14ac:dyDescent="0.35">
      <c r="C53" s="39"/>
      <c r="D53" s="39"/>
      <c r="E53" s="7"/>
      <c r="F53" s="7"/>
      <c r="J53" s="167"/>
      <c r="K53" s="12"/>
      <c r="L53" s="12"/>
      <c r="M53" s="4"/>
      <c r="N53" s="2"/>
      <c r="O53" s="2"/>
      <c r="P53" s="4"/>
      <c r="Q53" s="2"/>
      <c r="R53" s="2"/>
      <c r="S53" s="4"/>
      <c r="T53" s="2"/>
      <c r="U53" s="2"/>
    </row>
  </sheetData>
  <pageMargins left="0.7" right="0.7" top="0.75" bottom="0.75" header="0.3" footer="0.3"/>
  <pageSetup paperSize="9" scale="14"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369FA-5D94-4C04-A713-12CA2E8E696D}">
  <sheetPr>
    <tabColor theme="9" tint="0.39997558519241921"/>
  </sheetPr>
  <dimension ref="A1:EM93"/>
  <sheetViews>
    <sheetView showGridLines="0" zoomScale="55" zoomScaleNormal="55" workbookViewId="0">
      <pane ySplit="7" topLeftCell="A8" activePane="bottomLeft" state="frozen"/>
      <selection pane="bottomLeft"/>
    </sheetView>
  </sheetViews>
  <sheetFormatPr defaultColWidth="8.90625" defaultRowHeight="14.5" outlineLevelCol="1" x14ac:dyDescent="0.35"/>
  <cols>
    <col min="1" max="1" width="2.6328125" style="1" customWidth="1"/>
    <col min="2" max="2" width="30.6328125" style="1" customWidth="1"/>
    <col min="3" max="3" width="34.6328125" style="1" customWidth="1"/>
    <col min="4" max="4" width="66.1796875" style="1" customWidth="1"/>
    <col min="5" max="5" width="2.6328125" style="1" customWidth="1"/>
    <col min="6" max="7" width="20.6328125" style="1" customWidth="1" outlineLevel="1"/>
    <col min="8" max="8" width="18" style="1" customWidth="1" outlineLevel="1"/>
    <col min="9" max="18" width="18" style="1" hidden="1" customWidth="1" outlineLevel="1"/>
    <col min="19" max="19" width="2.6328125" style="1" customWidth="1"/>
    <col min="20" max="20" width="37.81640625" style="1" customWidth="1"/>
    <col min="21" max="21" width="2.6328125" style="1" customWidth="1"/>
    <col min="22" max="22" width="37.81640625" style="1" customWidth="1"/>
    <col min="23" max="23" width="2.6328125" style="1" customWidth="1"/>
    <col min="24" max="25" width="37.81640625" style="1" customWidth="1"/>
    <col min="26" max="26" width="2.6328125" style="1" customWidth="1"/>
    <col min="27" max="38" width="20.6328125" style="1" customWidth="1"/>
    <col min="39" max="39" width="8.90625" style="1"/>
    <col min="40" max="40" width="19" style="1" bestFit="1" customWidth="1"/>
    <col min="41" max="52" width="25.6328125" style="1" customWidth="1"/>
    <col min="53" max="53" width="8.90625" style="1"/>
    <col min="54" max="54" width="20.6328125" style="1" customWidth="1"/>
    <col min="55" max="142" width="25.6328125" style="1" customWidth="1"/>
    <col min="143" max="16384" width="8.90625" style="1"/>
  </cols>
  <sheetData>
    <row r="1" spans="1:143" ht="18.5" x14ac:dyDescent="0.45">
      <c r="A1" s="1" t="s">
        <v>848</v>
      </c>
      <c r="E1" s="41"/>
      <c r="F1" s="42"/>
      <c r="AD1" s="38"/>
      <c r="AP1" s="52"/>
      <c r="BB1" s="1" t="s">
        <v>161</v>
      </c>
      <c r="BC1" s="1">
        <f t="shared" ref="BC1:BN1" si="0">+COUNTA(BC8:BC50)</f>
        <v>6</v>
      </c>
      <c r="BD1" s="1">
        <f t="shared" si="0"/>
        <v>6</v>
      </c>
      <c r="BE1" s="1">
        <f t="shared" si="0"/>
        <v>8</v>
      </c>
      <c r="BF1" s="1">
        <f t="shared" si="0"/>
        <v>9</v>
      </c>
      <c r="BG1" s="1">
        <f t="shared" si="0"/>
        <v>8</v>
      </c>
      <c r="BH1" s="1">
        <f t="shared" si="0"/>
        <v>9</v>
      </c>
      <c r="BI1" s="1">
        <f t="shared" si="0"/>
        <v>6</v>
      </c>
      <c r="BJ1" s="1">
        <f t="shared" si="0"/>
        <v>13</v>
      </c>
      <c r="BK1" s="1">
        <f t="shared" si="0"/>
        <v>13</v>
      </c>
      <c r="BL1" s="1">
        <f t="shared" si="0"/>
        <v>11</v>
      </c>
      <c r="BM1" s="1">
        <f t="shared" si="0"/>
        <v>14</v>
      </c>
      <c r="BN1" s="1">
        <f t="shared" si="0"/>
        <v>13</v>
      </c>
      <c r="BO1" s="1">
        <f t="shared" ref="BO1:EL1" si="1">+COUNTA(BO8:BO50)</f>
        <v>9</v>
      </c>
      <c r="BP1" s="1">
        <f t="shared" si="1"/>
        <v>13</v>
      </c>
      <c r="BQ1" s="1">
        <f t="shared" si="1"/>
        <v>12</v>
      </c>
      <c r="BR1" s="1">
        <f t="shared" si="1"/>
        <v>11</v>
      </c>
      <c r="BS1" s="1">
        <f t="shared" si="1"/>
        <v>9</v>
      </c>
      <c r="BT1" s="1">
        <f t="shared" si="1"/>
        <v>12</v>
      </c>
      <c r="BU1" s="1">
        <f t="shared" si="1"/>
        <v>13</v>
      </c>
      <c r="BV1" s="1">
        <f t="shared" si="1"/>
        <v>10</v>
      </c>
      <c r="BW1" s="1">
        <f t="shared" si="1"/>
        <v>11</v>
      </c>
      <c r="BX1" s="1">
        <f t="shared" si="1"/>
        <v>12</v>
      </c>
      <c r="BY1" s="1">
        <f t="shared" si="1"/>
        <v>6</v>
      </c>
      <c r="BZ1" s="1">
        <f t="shared" si="1"/>
        <v>7</v>
      </c>
      <c r="CA1" s="1">
        <f t="shared" si="1"/>
        <v>9</v>
      </c>
      <c r="CB1" s="1">
        <f t="shared" si="1"/>
        <v>7</v>
      </c>
      <c r="CC1" s="1">
        <f t="shared" si="1"/>
        <v>8</v>
      </c>
      <c r="CD1" s="1">
        <f t="shared" si="1"/>
        <v>7</v>
      </c>
      <c r="CE1" s="1">
        <f t="shared" si="1"/>
        <v>11</v>
      </c>
      <c r="CF1" s="1">
        <f t="shared" si="1"/>
        <v>8</v>
      </c>
      <c r="CG1" s="1">
        <f t="shared" si="1"/>
        <v>15</v>
      </c>
      <c r="CH1" s="1">
        <f t="shared" si="1"/>
        <v>8</v>
      </c>
      <c r="CI1" s="1">
        <f t="shared" si="1"/>
        <v>9</v>
      </c>
      <c r="CJ1" s="1">
        <f t="shared" si="1"/>
        <v>10</v>
      </c>
      <c r="CK1" s="1">
        <f t="shared" si="1"/>
        <v>12</v>
      </c>
      <c r="CL1" s="1">
        <f t="shared" si="1"/>
        <v>9</v>
      </c>
      <c r="CM1" s="1">
        <f t="shared" si="1"/>
        <v>7</v>
      </c>
      <c r="CN1" s="1">
        <f t="shared" si="1"/>
        <v>8</v>
      </c>
      <c r="CO1" s="1">
        <f t="shared" si="1"/>
        <v>7</v>
      </c>
      <c r="CP1" s="1">
        <f t="shared" si="1"/>
        <v>5</v>
      </c>
      <c r="CQ1" s="1">
        <f t="shared" si="1"/>
        <v>8</v>
      </c>
      <c r="CR1" s="1">
        <f t="shared" si="1"/>
        <v>10</v>
      </c>
      <c r="CS1" s="1">
        <f t="shared" si="1"/>
        <v>9</v>
      </c>
      <c r="CT1" s="1">
        <f t="shared" si="1"/>
        <v>6</v>
      </c>
      <c r="CU1" s="1">
        <f t="shared" si="1"/>
        <v>7</v>
      </c>
      <c r="CV1" s="1">
        <f t="shared" si="1"/>
        <v>8</v>
      </c>
      <c r="CW1" s="1">
        <f t="shared" si="1"/>
        <v>10</v>
      </c>
      <c r="CX1" s="1">
        <f t="shared" si="1"/>
        <v>6</v>
      </c>
      <c r="CY1" s="1">
        <f t="shared" si="1"/>
        <v>11</v>
      </c>
      <c r="CZ1" s="1">
        <f t="shared" si="1"/>
        <v>14</v>
      </c>
      <c r="DA1" s="1">
        <f t="shared" si="1"/>
        <v>12</v>
      </c>
      <c r="DB1" s="1">
        <f t="shared" si="1"/>
        <v>10</v>
      </c>
      <c r="DC1" s="1">
        <f t="shared" si="1"/>
        <v>7</v>
      </c>
      <c r="DD1" s="1">
        <f t="shared" si="1"/>
        <v>7</v>
      </c>
      <c r="DE1" s="1">
        <f t="shared" si="1"/>
        <v>8</v>
      </c>
      <c r="DF1" s="1">
        <f t="shared" si="1"/>
        <v>7</v>
      </c>
      <c r="DG1" s="1">
        <f t="shared" si="1"/>
        <v>9</v>
      </c>
      <c r="DH1" s="1">
        <f t="shared" si="1"/>
        <v>7</v>
      </c>
      <c r="DI1" s="1">
        <f t="shared" si="1"/>
        <v>7</v>
      </c>
      <c r="DJ1" s="1">
        <f t="shared" si="1"/>
        <v>7</v>
      </c>
      <c r="DK1" s="1">
        <f t="shared" si="1"/>
        <v>9</v>
      </c>
      <c r="DL1" s="1">
        <f t="shared" si="1"/>
        <v>7</v>
      </c>
      <c r="DM1" s="1">
        <f t="shared" si="1"/>
        <v>8</v>
      </c>
      <c r="DN1" s="1">
        <f t="shared" si="1"/>
        <v>11</v>
      </c>
      <c r="DO1" s="1">
        <f t="shared" si="1"/>
        <v>9</v>
      </c>
      <c r="DP1" s="1">
        <f t="shared" si="1"/>
        <v>9</v>
      </c>
      <c r="DQ1" s="1">
        <f t="shared" si="1"/>
        <v>8</v>
      </c>
      <c r="DR1" s="1">
        <f t="shared" si="1"/>
        <v>6</v>
      </c>
      <c r="DS1" s="1">
        <f t="shared" si="1"/>
        <v>10</v>
      </c>
      <c r="DT1" s="1">
        <f t="shared" si="1"/>
        <v>6</v>
      </c>
      <c r="DU1" s="1">
        <f t="shared" si="1"/>
        <v>6</v>
      </c>
      <c r="DV1" s="1">
        <f t="shared" si="1"/>
        <v>9</v>
      </c>
      <c r="DW1" s="1">
        <f t="shared" si="1"/>
        <v>9</v>
      </c>
      <c r="DX1" s="1">
        <f t="shared" si="1"/>
        <v>8</v>
      </c>
      <c r="DY1" s="1">
        <f t="shared" si="1"/>
        <v>7</v>
      </c>
      <c r="DZ1" s="1">
        <f t="shared" si="1"/>
        <v>11</v>
      </c>
      <c r="EA1" s="1">
        <f t="shared" si="1"/>
        <v>19</v>
      </c>
      <c r="EB1" s="1">
        <f t="shared" si="1"/>
        <v>18</v>
      </c>
      <c r="EC1" s="1">
        <f t="shared" si="1"/>
        <v>12</v>
      </c>
      <c r="ED1" s="1">
        <f t="shared" si="1"/>
        <v>18</v>
      </c>
      <c r="EE1" s="1">
        <f t="shared" si="1"/>
        <v>20</v>
      </c>
      <c r="EF1" s="1">
        <f t="shared" si="1"/>
        <v>18</v>
      </c>
      <c r="EG1" s="1">
        <f t="shared" si="1"/>
        <v>18</v>
      </c>
      <c r="EH1" s="1">
        <f t="shared" si="1"/>
        <v>15</v>
      </c>
      <c r="EI1" s="1">
        <f t="shared" si="1"/>
        <v>15</v>
      </c>
      <c r="EJ1" s="1">
        <f t="shared" si="1"/>
        <v>16</v>
      </c>
      <c r="EK1" s="1">
        <f t="shared" si="1"/>
        <v>0</v>
      </c>
      <c r="EL1" s="1">
        <f t="shared" si="1"/>
        <v>29</v>
      </c>
    </row>
    <row r="2" spans="1:143" x14ac:dyDescent="0.35">
      <c r="B2" s="212" t="s">
        <v>847</v>
      </c>
      <c r="C2" s="209"/>
      <c r="D2" s="209"/>
      <c r="E2" s="209"/>
      <c r="F2" s="209"/>
      <c r="G2" s="209"/>
      <c r="H2" s="209"/>
      <c r="I2" s="211"/>
      <c r="J2" s="211"/>
      <c r="K2" s="211"/>
      <c r="L2" s="211"/>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10"/>
      <c r="EM2" s="1" t="s">
        <v>790</v>
      </c>
    </row>
    <row r="3" spans="1:143" x14ac:dyDescent="0.35">
      <c r="B3" s="3"/>
      <c r="I3" s="8"/>
      <c r="J3" s="8"/>
      <c r="K3" s="8"/>
      <c r="L3" s="8"/>
      <c r="AA3" s="23"/>
      <c r="AB3" s="23"/>
      <c r="AC3" s="23"/>
      <c r="AD3" s="23"/>
      <c r="AE3" s="23"/>
      <c r="AF3" s="23"/>
      <c r="AG3" s="23"/>
      <c r="AH3" s="23"/>
      <c r="AI3" s="23"/>
      <c r="AJ3" s="23"/>
      <c r="AK3" s="23"/>
      <c r="AL3" s="23"/>
      <c r="AN3" s="34"/>
      <c r="AO3" s="34"/>
      <c r="AP3" s="34"/>
      <c r="AQ3" s="34"/>
      <c r="AR3" s="34"/>
      <c r="AS3" s="34"/>
      <c r="AT3" s="34"/>
      <c r="AU3" s="34"/>
      <c r="AV3" s="34"/>
      <c r="AW3" s="34"/>
      <c r="AX3" s="34"/>
      <c r="AY3" s="34"/>
      <c r="AZ3" s="34"/>
      <c r="DZ3" s="34"/>
      <c r="EA3" s="34"/>
      <c r="EB3" s="34"/>
      <c r="EC3" s="34"/>
      <c r="ED3" s="34"/>
      <c r="EE3" s="34"/>
      <c r="EF3" s="34"/>
      <c r="EG3" s="34"/>
      <c r="EH3" s="34"/>
      <c r="EI3" s="34"/>
      <c r="EJ3" s="34"/>
    </row>
    <row r="4" spans="1:143" x14ac:dyDescent="0.35">
      <c r="B4" s="32" t="s">
        <v>159</v>
      </c>
      <c r="C4" s="31"/>
      <c r="D4" s="29"/>
      <c r="F4" s="32" t="s">
        <v>169</v>
      </c>
      <c r="G4" s="31"/>
      <c r="H4" s="31"/>
      <c r="I4" s="33"/>
      <c r="J4" s="33"/>
      <c r="K4" s="33"/>
      <c r="L4" s="33"/>
      <c r="M4" s="31"/>
      <c r="N4" s="31"/>
      <c r="O4" s="31"/>
      <c r="P4" s="31"/>
      <c r="Q4" s="31"/>
      <c r="R4" s="29"/>
      <c r="T4" s="32" t="s">
        <v>168</v>
      </c>
      <c r="U4" s="31"/>
      <c r="V4" s="29"/>
      <c r="X4" s="30" t="s">
        <v>167</v>
      </c>
      <c r="Y4" s="29"/>
      <c r="AA4" s="26" t="s">
        <v>166</v>
      </c>
      <c r="AB4" s="28"/>
      <c r="AC4" s="28"/>
      <c r="AD4" s="28"/>
      <c r="AE4" s="28"/>
      <c r="AF4" s="28"/>
      <c r="AG4" s="28"/>
      <c r="AH4" s="28"/>
      <c r="AI4" s="28"/>
      <c r="AJ4" s="28"/>
      <c r="AK4" s="28"/>
      <c r="AL4" s="27"/>
      <c r="AN4" s="26" t="s">
        <v>165</v>
      </c>
      <c r="AO4" s="25"/>
      <c r="AP4" s="25"/>
      <c r="AQ4" s="25"/>
      <c r="AR4" s="25"/>
      <c r="AS4" s="25"/>
      <c r="AT4" s="25"/>
      <c r="AU4" s="25"/>
      <c r="AV4" s="25"/>
      <c r="AW4" s="25"/>
      <c r="AX4" s="25"/>
      <c r="AY4" s="25"/>
      <c r="AZ4" s="24"/>
      <c r="BB4" s="201" t="s">
        <v>789</v>
      </c>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3"/>
    </row>
    <row r="5" spans="1:143" x14ac:dyDescent="0.35">
      <c r="B5" s="3"/>
      <c r="AA5" s="23"/>
      <c r="AB5" s="23"/>
      <c r="AC5" s="23"/>
      <c r="AD5" s="23"/>
      <c r="AE5" s="23"/>
      <c r="AF5" s="23"/>
      <c r="AG5" s="23"/>
      <c r="AH5" s="23"/>
      <c r="AI5" s="23"/>
      <c r="AJ5" s="23"/>
      <c r="AK5" s="23"/>
      <c r="AL5" s="23"/>
      <c r="BB5" s="264" t="s">
        <v>845</v>
      </c>
      <c r="BC5" s="191" t="s">
        <v>846</v>
      </c>
    </row>
    <row r="6" spans="1:143" ht="31" x14ac:dyDescent="0.35">
      <c r="D6" s="1" t="s">
        <v>163</v>
      </c>
      <c r="X6" s="115" t="s">
        <v>164</v>
      </c>
      <c r="AA6" s="1" t="s">
        <v>162</v>
      </c>
      <c r="AN6" s="1" t="s">
        <v>161</v>
      </c>
      <c r="AO6" s="1">
        <f>+COUNTA(AO8:AO50)</f>
        <v>10</v>
      </c>
      <c r="AP6" s="1">
        <f t="shared" ref="AP6:AZ6" si="2">+COUNTA(AP8:AP50)</f>
        <v>17</v>
      </c>
      <c r="AQ6" s="1">
        <f t="shared" si="2"/>
        <v>17</v>
      </c>
      <c r="AR6" s="1">
        <f t="shared" si="2"/>
        <v>9</v>
      </c>
      <c r="AS6" s="1">
        <f t="shared" si="2"/>
        <v>16</v>
      </c>
      <c r="AT6" s="1">
        <f t="shared" si="2"/>
        <v>18</v>
      </c>
      <c r="AU6" s="1">
        <f t="shared" si="2"/>
        <v>16</v>
      </c>
      <c r="AV6" s="1">
        <f t="shared" si="2"/>
        <v>16</v>
      </c>
      <c r="AW6" s="1">
        <f t="shared" si="2"/>
        <v>14</v>
      </c>
      <c r="AX6" s="1">
        <f t="shared" si="2"/>
        <v>15</v>
      </c>
      <c r="AY6" s="1">
        <f t="shared" si="2"/>
        <v>15</v>
      </c>
      <c r="AZ6" s="1">
        <f t="shared" si="2"/>
        <v>29</v>
      </c>
      <c r="BB6" s="204" t="s">
        <v>154</v>
      </c>
      <c r="BC6" s="208" t="s">
        <v>131</v>
      </c>
      <c r="BD6" s="208" t="s">
        <v>131</v>
      </c>
      <c r="BE6" s="208" t="s">
        <v>131</v>
      </c>
      <c r="BF6" s="208" t="s">
        <v>131</v>
      </c>
      <c r="BG6" s="208" t="s">
        <v>131</v>
      </c>
      <c r="BH6" s="208" t="s">
        <v>131</v>
      </c>
      <c r="BI6" s="208" t="s">
        <v>131</v>
      </c>
      <c r="BJ6" s="208" t="s">
        <v>114</v>
      </c>
      <c r="BK6" s="208" t="s">
        <v>114</v>
      </c>
      <c r="BL6" s="208" t="s">
        <v>114</v>
      </c>
      <c r="BM6" s="208" t="s">
        <v>114</v>
      </c>
      <c r="BN6" s="208" t="s">
        <v>114</v>
      </c>
      <c r="BO6" s="208" t="s">
        <v>114</v>
      </c>
      <c r="BP6" s="208" t="s">
        <v>114</v>
      </c>
      <c r="BQ6" s="208" t="s">
        <v>114</v>
      </c>
      <c r="BR6" s="208" t="s">
        <v>93</v>
      </c>
      <c r="BS6" s="208" t="s">
        <v>93</v>
      </c>
      <c r="BT6" s="208" t="s">
        <v>93</v>
      </c>
      <c r="BU6" s="208" t="s">
        <v>93</v>
      </c>
      <c r="BV6" s="208" t="s">
        <v>93</v>
      </c>
      <c r="BW6" s="208" t="s">
        <v>93</v>
      </c>
      <c r="BX6" s="208" t="s">
        <v>93</v>
      </c>
      <c r="BY6" s="208" t="s">
        <v>93</v>
      </c>
      <c r="BZ6" s="208" t="s">
        <v>81</v>
      </c>
      <c r="CA6" s="208" t="s">
        <v>81</v>
      </c>
      <c r="CB6" s="208" t="s">
        <v>81</v>
      </c>
      <c r="CC6" s="208" t="s">
        <v>81</v>
      </c>
      <c r="CD6" s="208" t="s">
        <v>81</v>
      </c>
      <c r="CE6" s="208" t="s">
        <v>71</v>
      </c>
      <c r="CF6" s="208" t="s">
        <v>71</v>
      </c>
      <c r="CG6" s="208" t="s">
        <v>71</v>
      </c>
      <c r="CH6" s="208" t="s">
        <v>71</v>
      </c>
      <c r="CI6" s="208" t="s">
        <v>71</v>
      </c>
      <c r="CJ6" s="208" t="s">
        <v>71</v>
      </c>
      <c r="CK6" s="208" t="s">
        <v>51</v>
      </c>
      <c r="CL6" s="208" t="s">
        <v>51</v>
      </c>
      <c r="CM6" s="208" t="s">
        <v>51</v>
      </c>
      <c r="CN6" s="208" t="s">
        <v>51</v>
      </c>
      <c r="CO6" s="208" t="s">
        <v>51</v>
      </c>
      <c r="CP6" s="208" t="s">
        <v>51</v>
      </c>
      <c r="CQ6" s="208" t="s">
        <v>51</v>
      </c>
      <c r="CR6" s="208" t="s">
        <v>51</v>
      </c>
      <c r="CS6" s="208" t="s">
        <v>37</v>
      </c>
      <c r="CT6" s="208" t="s">
        <v>37</v>
      </c>
      <c r="CU6" s="208" t="s">
        <v>37</v>
      </c>
      <c r="CV6" s="208" t="s">
        <v>37</v>
      </c>
      <c r="CW6" s="208" t="s">
        <v>37</v>
      </c>
      <c r="CX6" s="208" t="s">
        <v>37</v>
      </c>
      <c r="CY6" s="208" t="s">
        <v>30</v>
      </c>
      <c r="CZ6" s="208" t="s">
        <v>30</v>
      </c>
      <c r="DA6" s="208" t="s">
        <v>30</v>
      </c>
      <c r="DB6" s="208" t="s">
        <v>30</v>
      </c>
      <c r="DC6" s="208" t="s">
        <v>30</v>
      </c>
      <c r="DD6" s="208" t="s">
        <v>24</v>
      </c>
      <c r="DE6" s="208" t="s">
        <v>24</v>
      </c>
      <c r="DF6" s="208" t="s">
        <v>24</v>
      </c>
      <c r="DG6" s="208" t="s">
        <v>24</v>
      </c>
      <c r="DH6" s="208" t="s">
        <v>24</v>
      </c>
      <c r="DI6" s="208" t="s">
        <v>24</v>
      </c>
      <c r="DJ6" s="208" t="s">
        <v>24</v>
      </c>
      <c r="DK6" s="208" t="s">
        <v>16</v>
      </c>
      <c r="DL6" s="208" t="s">
        <v>16</v>
      </c>
      <c r="DM6" s="208" t="s">
        <v>16</v>
      </c>
      <c r="DN6" s="208" t="s">
        <v>16</v>
      </c>
      <c r="DO6" s="208" t="s">
        <v>16</v>
      </c>
      <c r="DP6" s="208" t="s">
        <v>16</v>
      </c>
      <c r="DQ6" s="208" t="s">
        <v>9</v>
      </c>
      <c r="DR6" s="208" t="s">
        <v>9</v>
      </c>
      <c r="DS6" s="208" t="s">
        <v>9</v>
      </c>
      <c r="DT6" s="208" t="s">
        <v>9</v>
      </c>
      <c r="DU6" s="208" t="s">
        <v>9</v>
      </c>
      <c r="DV6" s="208" t="s">
        <v>9</v>
      </c>
      <c r="DW6" s="208" t="s">
        <v>9</v>
      </c>
      <c r="DX6" s="208" t="s">
        <v>9</v>
      </c>
      <c r="DY6" s="251" t="s">
        <v>9</v>
      </c>
      <c r="DZ6" s="257" t="s">
        <v>131</v>
      </c>
      <c r="EA6" s="257" t="s">
        <v>114</v>
      </c>
      <c r="EB6" s="257" t="s">
        <v>93</v>
      </c>
      <c r="EC6" s="257" t="s">
        <v>81</v>
      </c>
      <c r="ED6" s="257" t="s">
        <v>71</v>
      </c>
      <c r="EE6" s="257" t="s">
        <v>51</v>
      </c>
      <c r="EF6" s="257" t="s">
        <v>37</v>
      </c>
      <c r="EG6" s="257" t="s">
        <v>30</v>
      </c>
      <c r="EH6" s="257" t="s">
        <v>24</v>
      </c>
      <c r="EI6" s="257" t="s">
        <v>16</v>
      </c>
      <c r="EJ6" s="257" t="s">
        <v>9</v>
      </c>
      <c r="EK6" s="208" t="s">
        <v>801</v>
      </c>
      <c r="EL6" s="208" t="s">
        <v>536</v>
      </c>
    </row>
    <row r="7" spans="1:143" ht="46.5" x14ac:dyDescent="0.35">
      <c r="B7" s="22" t="s">
        <v>160</v>
      </c>
      <c r="C7" s="61" t="s">
        <v>159</v>
      </c>
      <c r="D7" s="19" t="s">
        <v>158</v>
      </c>
      <c r="E7" s="19"/>
      <c r="F7" s="19" t="s">
        <v>157</v>
      </c>
      <c r="G7" s="19" t="s">
        <v>156</v>
      </c>
      <c r="H7" s="50" t="s">
        <v>93</v>
      </c>
      <c r="I7" s="19" t="s">
        <v>131</v>
      </c>
      <c r="J7" s="19" t="s">
        <v>114</v>
      </c>
      <c r="K7" s="19" t="s">
        <v>81</v>
      </c>
      <c r="L7" s="19" t="s">
        <v>71</v>
      </c>
      <c r="M7" s="19" t="s">
        <v>51</v>
      </c>
      <c r="N7" s="19" t="s">
        <v>37</v>
      </c>
      <c r="O7" s="19" t="s">
        <v>30</v>
      </c>
      <c r="P7" s="19" t="s">
        <v>24</v>
      </c>
      <c r="Q7" s="19" t="s">
        <v>16</v>
      </c>
      <c r="R7" s="19" t="s">
        <v>9</v>
      </c>
      <c r="S7" s="21"/>
      <c r="T7" s="19" t="s">
        <v>155</v>
      </c>
      <c r="U7" s="21"/>
      <c r="V7" s="19" t="s">
        <v>154</v>
      </c>
      <c r="W7" s="21"/>
      <c r="X7" s="114" t="s">
        <v>154</v>
      </c>
      <c r="Y7" s="19" t="s">
        <v>153</v>
      </c>
      <c r="Z7" s="19"/>
      <c r="AA7" s="19">
        <v>1</v>
      </c>
      <c r="AB7" s="19">
        <f t="shared" ref="AB7:AL7" si="3">+AA7+1</f>
        <v>2</v>
      </c>
      <c r="AC7" s="19">
        <f t="shared" si="3"/>
        <v>3</v>
      </c>
      <c r="AD7" s="19">
        <f t="shared" si="3"/>
        <v>4</v>
      </c>
      <c r="AE7" s="19">
        <f t="shared" si="3"/>
        <v>5</v>
      </c>
      <c r="AF7" s="19">
        <f t="shared" si="3"/>
        <v>6</v>
      </c>
      <c r="AG7" s="19">
        <f t="shared" si="3"/>
        <v>7</v>
      </c>
      <c r="AH7" s="19">
        <f t="shared" si="3"/>
        <v>8</v>
      </c>
      <c r="AI7" s="19">
        <f t="shared" si="3"/>
        <v>9</v>
      </c>
      <c r="AJ7" s="19">
        <f t="shared" si="3"/>
        <v>10</v>
      </c>
      <c r="AK7" s="19">
        <f t="shared" si="3"/>
        <v>11</v>
      </c>
      <c r="AL7" s="19">
        <f t="shared" si="3"/>
        <v>12</v>
      </c>
      <c r="AM7" s="18"/>
      <c r="AN7" s="17" t="s">
        <v>152</v>
      </c>
      <c r="AO7" s="16" t="s">
        <v>131</v>
      </c>
      <c r="AP7" s="16" t="s">
        <v>114</v>
      </c>
      <c r="AQ7" s="16" t="s">
        <v>93</v>
      </c>
      <c r="AR7" s="16" t="s">
        <v>81</v>
      </c>
      <c r="AS7" s="16" t="s">
        <v>71</v>
      </c>
      <c r="AT7" s="16" t="s">
        <v>51</v>
      </c>
      <c r="AU7" s="16" t="s">
        <v>37</v>
      </c>
      <c r="AV7" s="16" t="s">
        <v>30</v>
      </c>
      <c r="AW7" s="16" t="s">
        <v>24</v>
      </c>
      <c r="AX7" s="16" t="s">
        <v>16</v>
      </c>
      <c r="AY7" s="16" t="s">
        <v>9</v>
      </c>
      <c r="AZ7" s="16" t="s">
        <v>536</v>
      </c>
      <c r="BB7" s="204" t="s">
        <v>153</v>
      </c>
      <c r="BC7" s="205" t="s">
        <v>148</v>
      </c>
      <c r="BD7" s="205" t="s">
        <v>145</v>
      </c>
      <c r="BE7" s="205" t="s">
        <v>142</v>
      </c>
      <c r="BF7" s="205" t="s">
        <v>139</v>
      </c>
      <c r="BG7" s="205" t="s">
        <v>134</v>
      </c>
      <c r="BH7" s="205" t="s">
        <v>132</v>
      </c>
      <c r="BI7" s="205" t="s">
        <v>129</v>
      </c>
      <c r="BJ7" s="205" t="s">
        <v>124</v>
      </c>
      <c r="BK7" s="205" t="s">
        <v>126</v>
      </c>
      <c r="BL7" s="205" t="s">
        <v>119</v>
      </c>
      <c r="BM7" s="205" t="s">
        <v>115</v>
      </c>
      <c r="BN7" s="205" t="s">
        <v>122</v>
      </c>
      <c r="BO7" s="205" t="s">
        <v>117</v>
      </c>
      <c r="BP7" s="205" t="s">
        <v>111</v>
      </c>
      <c r="BQ7" s="205" t="s">
        <v>108</v>
      </c>
      <c r="BR7" s="205" t="s">
        <v>101</v>
      </c>
      <c r="BS7" s="205" t="s">
        <v>105</v>
      </c>
      <c r="BT7" s="205" t="s">
        <v>98</v>
      </c>
      <c r="BU7" s="205" t="s">
        <v>96</v>
      </c>
      <c r="BV7" s="205" t="s">
        <v>94</v>
      </c>
      <c r="BW7" s="205" t="s">
        <v>90</v>
      </c>
      <c r="BX7" s="205" t="s">
        <v>88</v>
      </c>
      <c r="BY7" s="205" t="s">
        <v>86</v>
      </c>
      <c r="BZ7" s="205" t="s">
        <v>84</v>
      </c>
      <c r="CA7" s="205" t="s">
        <v>83</v>
      </c>
      <c r="CB7" s="205" t="s">
        <v>82</v>
      </c>
      <c r="CC7" s="205" t="s">
        <v>77</v>
      </c>
      <c r="CD7" s="205" t="s">
        <v>80</v>
      </c>
      <c r="CE7" s="205" t="s">
        <v>72</v>
      </c>
      <c r="CF7" s="205" t="s">
        <v>66</v>
      </c>
      <c r="CG7" s="205" t="s">
        <v>65</v>
      </c>
      <c r="CH7" s="205" t="s">
        <v>68</v>
      </c>
      <c r="CI7" s="205" t="s">
        <v>63</v>
      </c>
      <c r="CJ7" s="205" t="s">
        <v>61</v>
      </c>
      <c r="CK7" s="205" t="s">
        <v>52</v>
      </c>
      <c r="CL7" s="205" t="s">
        <v>58</v>
      </c>
      <c r="CM7" s="205" t="s">
        <v>43</v>
      </c>
      <c r="CN7" s="205" t="s">
        <v>42</v>
      </c>
      <c r="CO7" s="205" t="s">
        <v>41</v>
      </c>
      <c r="CP7" s="205" t="s">
        <v>40</v>
      </c>
      <c r="CQ7" s="205" t="s">
        <v>39</v>
      </c>
      <c r="CR7" s="205" t="s">
        <v>38</v>
      </c>
      <c r="CS7" s="205" t="s">
        <v>36</v>
      </c>
      <c r="CT7" s="205" t="s">
        <v>34</v>
      </c>
      <c r="CU7" s="205" t="s">
        <v>35</v>
      </c>
      <c r="CV7" s="205" t="s">
        <v>33</v>
      </c>
      <c r="CW7" s="205" t="s">
        <v>32</v>
      </c>
      <c r="CX7" s="205" t="s">
        <v>31</v>
      </c>
      <c r="CY7" s="205" t="s">
        <v>29</v>
      </c>
      <c r="CZ7" s="205" t="s">
        <v>28</v>
      </c>
      <c r="DA7" s="205" t="s">
        <v>27</v>
      </c>
      <c r="DB7" s="205" t="s">
        <v>26</v>
      </c>
      <c r="DC7" s="205" t="s">
        <v>25</v>
      </c>
      <c r="DD7" s="205" t="s">
        <v>23</v>
      </c>
      <c r="DE7" s="205" t="s">
        <v>22</v>
      </c>
      <c r="DF7" s="205" t="s">
        <v>21</v>
      </c>
      <c r="DG7" s="205" t="s">
        <v>20</v>
      </c>
      <c r="DH7" s="205" t="s">
        <v>19</v>
      </c>
      <c r="DI7" s="205" t="s">
        <v>18</v>
      </c>
      <c r="DJ7" s="205" t="s">
        <v>17</v>
      </c>
      <c r="DK7" s="205" t="s">
        <v>15</v>
      </c>
      <c r="DL7" s="205" t="s">
        <v>14</v>
      </c>
      <c r="DM7" s="205" t="s">
        <v>13</v>
      </c>
      <c r="DN7" s="205" t="s">
        <v>12</v>
      </c>
      <c r="DO7" s="205" t="s">
        <v>11</v>
      </c>
      <c r="DP7" s="205" t="s">
        <v>10</v>
      </c>
      <c r="DQ7" s="205" t="s">
        <v>8</v>
      </c>
      <c r="DR7" s="205" t="s">
        <v>7</v>
      </c>
      <c r="DS7" s="205" t="s">
        <v>6</v>
      </c>
      <c r="DT7" s="205" t="s">
        <v>5</v>
      </c>
      <c r="DU7" s="205" t="s">
        <v>3</v>
      </c>
      <c r="DV7" s="205" t="s">
        <v>4</v>
      </c>
      <c r="DW7" s="205" t="s">
        <v>2</v>
      </c>
      <c r="DX7" s="205" t="s">
        <v>1</v>
      </c>
      <c r="DY7" s="252" t="s">
        <v>0</v>
      </c>
      <c r="DZ7" s="205" t="s">
        <v>809</v>
      </c>
      <c r="EA7" s="205" t="s">
        <v>810</v>
      </c>
      <c r="EB7" s="205" t="s">
        <v>811</v>
      </c>
      <c r="EC7" s="205" t="s">
        <v>812</v>
      </c>
      <c r="ED7" s="205" t="s">
        <v>813</v>
      </c>
      <c r="EE7" s="205" t="s">
        <v>814</v>
      </c>
      <c r="EF7" s="205" t="s">
        <v>815</v>
      </c>
      <c r="EG7" s="205" t="s">
        <v>816</v>
      </c>
      <c r="EH7" s="205" t="s">
        <v>817</v>
      </c>
      <c r="EI7" s="205" t="s">
        <v>818</v>
      </c>
      <c r="EJ7" s="205" t="s">
        <v>819</v>
      </c>
      <c r="EK7" s="205" t="s">
        <v>801</v>
      </c>
      <c r="EL7" s="205" t="s">
        <v>536</v>
      </c>
    </row>
    <row r="8" spans="1:143" ht="174" x14ac:dyDescent="0.35">
      <c r="A8" s="11">
        <v>1</v>
      </c>
      <c r="B8" s="7" t="s">
        <v>138</v>
      </c>
      <c r="C8" s="7" t="s">
        <v>57</v>
      </c>
      <c r="D8" s="60" t="s">
        <v>151</v>
      </c>
      <c r="E8" s="60"/>
      <c r="F8" s="60" t="s">
        <v>199</v>
      </c>
      <c r="G8" s="7"/>
      <c r="H8" s="10"/>
      <c r="I8" s="10"/>
      <c r="J8" s="10"/>
      <c r="K8" s="10"/>
      <c r="L8" s="10"/>
      <c r="M8" s="10"/>
      <c r="N8" s="10"/>
      <c r="O8" s="10"/>
      <c r="P8" s="10"/>
      <c r="Q8" s="10"/>
      <c r="R8" s="10"/>
      <c r="S8" s="9"/>
      <c r="T8" s="15" t="s">
        <v>131</v>
      </c>
      <c r="U8" s="14"/>
      <c r="V8" s="7" t="s">
        <v>131</v>
      </c>
      <c r="W8" s="14"/>
      <c r="X8" s="7" t="s">
        <v>131</v>
      </c>
      <c r="Y8" s="7" t="s">
        <v>148</v>
      </c>
      <c r="Z8" s="7"/>
      <c r="AA8" s="7" t="s">
        <v>47</v>
      </c>
      <c r="AB8" s="7" t="s">
        <v>69</v>
      </c>
      <c r="AC8" s="7" t="s">
        <v>45</v>
      </c>
      <c r="AD8" s="7"/>
      <c r="AE8" s="7"/>
      <c r="AF8" s="7"/>
      <c r="AG8" s="7"/>
      <c r="AH8" s="7"/>
      <c r="AI8" s="7"/>
      <c r="AJ8" s="7"/>
      <c r="AK8" s="7"/>
      <c r="AL8" s="7"/>
      <c r="AN8" s="13">
        <v>1</v>
      </c>
      <c r="AO8" s="7" t="s">
        <v>47</v>
      </c>
      <c r="AP8" s="7" t="s">
        <v>57</v>
      </c>
      <c r="AQ8" s="7" t="s">
        <v>57</v>
      </c>
      <c r="AR8" s="7" t="s">
        <v>70</v>
      </c>
      <c r="AS8" s="7" t="s">
        <v>79</v>
      </c>
      <c r="AT8" s="7" t="s">
        <v>57</v>
      </c>
      <c r="AU8" s="7" t="s">
        <v>56</v>
      </c>
      <c r="AV8" s="7" t="s">
        <v>50</v>
      </c>
      <c r="AW8" s="7" t="s">
        <v>85</v>
      </c>
      <c r="AX8" s="7" t="s">
        <v>49</v>
      </c>
      <c r="AY8" s="7" t="s">
        <v>57</v>
      </c>
      <c r="AZ8" s="7" t="s">
        <v>57</v>
      </c>
      <c r="BB8" s="246">
        <v>1</v>
      </c>
      <c r="BC8" s="206" t="s">
        <v>47</v>
      </c>
      <c r="BD8" s="206" t="s">
        <v>47</v>
      </c>
      <c r="BE8" s="206" t="s">
        <v>50</v>
      </c>
      <c r="BF8" s="206" t="s">
        <v>50</v>
      </c>
      <c r="BG8" s="206" t="s">
        <v>49</v>
      </c>
      <c r="BH8" s="206" t="s">
        <v>50</v>
      </c>
      <c r="BI8" s="206" t="s">
        <v>47</v>
      </c>
      <c r="BJ8" s="250" t="s">
        <v>57</v>
      </c>
      <c r="BK8" s="249" t="s">
        <v>57</v>
      </c>
      <c r="BL8" s="249" t="s">
        <v>57</v>
      </c>
      <c r="BM8" s="249" t="s">
        <v>57</v>
      </c>
      <c r="BN8" s="249" t="s">
        <v>57</v>
      </c>
      <c r="BO8" s="249" t="s">
        <v>57</v>
      </c>
      <c r="BP8" s="249" t="s">
        <v>57</v>
      </c>
      <c r="BQ8" s="249" t="s">
        <v>57</v>
      </c>
      <c r="BR8" s="249" t="s">
        <v>57</v>
      </c>
      <c r="BS8" s="206" t="s">
        <v>50</v>
      </c>
      <c r="BT8" s="249" t="s">
        <v>57</v>
      </c>
      <c r="BU8" s="249" t="s">
        <v>57</v>
      </c>
      <c r="BV8" s="249" t="s">
        <v>57</v>
      </c>
      <c r="BW8" s="206" t="s">
        <v>50</v>
      </c>
      <c r="BX8" s="206" t="s">
        <v>50</v>
      </c>
      <c r="BY8" s="206" t="s">
        <v>73</v>
      </c>
      <c r="BZ8" s="206" t="s">
        <v>70</v>
      </c>
      <c r="CA8" s="206" t="s">
        <v>74</v>
      </c>
      <c r="CB8" s="206" t="s">
        <v>85</v>
      </c>
      <c r="CC8" s="206" t="s">
        <v>70</v>
      </c>
      <c r="CD8" s="206" t="s">
        <v>60</v>
      </c>
      <c r="CE8" s="206" t="s">
        <v>79</v>
      </c>
      <c r="CF8" s="206" t="s">
        <v>50</v>
      </c>
      <c r="CG8" s="206" t="s">
        <v>50</v>
      </c>
      <c r="CH8" s="249" t="s">
        <v>57</v>
      </c>
      <c r="CI8" s="206" t="s">
        <v>74</v>
      </c>
      <c r="CJ8" s="206" t="s">
        <v>48</v>
      </c>
      <c r="CK8" s="249" t="s">
        <v>57</v>
      </c>
      <c r="CL8" s="206" t="s">
        <v>62</v>
      </c>
      <c r="CM8" s="206" t="s">
        <v>48</v>
      </c>
      <c r="CN8" s="206" t="s">
        <v>62</v>
      </c>
      <c r="CO8" s="206" t="s">
        <v>50</v>
      </c>
      <c r="CP8" s="206" t="s">
        <v>60</v>
      </c>
      <c r="CQ8" s="249" t="s">
        <v>57</v>
      </c>
      <c r="CR8" s="206" t="s">
        <v>50</v>
      </c>
      <c r="CS8" s="206" t="s">
        <v>56</v>
      </c>
      <c r="CT8" s="206" t="s">
        <v>62</v>
      </c>
      <c r="CU8" s="206" t="s">
        <v>50</v>
      </c>
      <c r="CV8" s="249" t="s">
        <v>57</v>
      </c>
      <c r="CW8" s="206" t="s">
        <v>50</v>
      </c>
      <c r="CX8" s="206" t="s">
        <v>53</v>
      </c>
      <c r="CY8" s="206" t="s">
        <v>50</v>
      </c>
      <c r="CZ8" s="249" t="s">
        <v>57</v>
      </c>
      <c r="DA8" s="249" t="s">
        <v>57</v>
      </c>
      <c r="DB8" s="206" t="s">
        <v>50</v>
      </c>
      <c r="DC8" s="206" t="s">
        <v>50</v>
      </c>
      <c r="DD8" s="206" t="s">
        <v>85</v>
      </c>
      <c r="DE8" s="206" t="s">
        <v>50</v>
      </c>
      <c r="DF8" s="206" t="s">
        <v>74</v>
      </c>
      <c r="DG8" s="206" t="s">
        <v>50</v>
      </c>
      <c r="DH8" s="206" t="s">
        <v>50</v>
      </c>
      <c r="DI8" s="206" t="s">
        <v>73</v>
      </c>
      <c r="DJ8" s="206" t="s">
        <v>74</v>
      </c>
      <c r="DK8" s="206" t="s">
        <v>49</v>
      </c>
      <c r="DL8" s="206" t="s">
        <v>74</v>
      </c>
      <c r="DM8" s="206" t="s">
        <v>50</v>
      </c>
      <c r="DN8" s="249" t="s">
        <v>57</v>
      </c>
      <c r="DO8" s="206" t="s">
        <v>50</v>
      </c>
      <c r="DP8" s="206" t="s">
        <v>50</v>
      </c>
      <c r="DQ8" s="249" t="s">
        <v>57</v>
      </c>
      <c r="DR8" s="249" t="s">
        <v>57</v>
      </c>
      <c r="DS8" s="206" t="s">
        <v>50</v>
      </c>
      <c r="DT8" s="206" t="s">
        <v>47</v>
      </c>
      <c r="DU8" s="206" t="s">
        <v>47</v>
      </c>
      <c r="DV8" s="249" t="s">
        <v>57</v>
      </c>
      <c r="DW8" s="249" t="s">
        <v>57</v>
      </c>
      <c r="DX8" s="249" t="s">
        <v>57</v>
      </c>
      <c r="DY8" s="253" t="s">
        <v>57</v>
      </c>
      <c r="DZ8" s="206" t="s">
        <v>47</v>
      </c>
      <c r="EA8" s="249" t="s">
        <v>57</v>
      </c>
      <c r="EB8" s="249" t="s">
        <v>57</v>
      </c>
      <c r="EC8" s="206" t="s">
        <v>70</v>
      </c>
      <c r="ED8" s="206" t="s">
        <v>79</v>
      </c>
      <c r="EE8" s="249" t="s">
        <v>57</v>
      </c>
      <c r="EF8" s="206" t="s">
        <v>56</v>
      </c>
      <c r="EG8" s="206" t="s">
        <v>50</v>
      </c>
      <c r="EH8" s="206" t="s">
        <v>85</v>
      </c>
      <c r="EI8" s="206" t="s">
        <v>49</v>
      </c>
      <c r="EJ8" s="249" t="s">
        <v>57</v>
      </c>
      <c r="EK8" s="206"/>
      <c r="EL8" s="206" t="s">
        <v>57</v>
      </c>
    </row>
    <row r="9" spans="1:143" ht="101.5" x14ac:dyDescent="0.35">
      <c r="A9" s="11">
        <f t="shared" ref="A9:A33" si="4">+A8+1</f>
        <v>2</v>
      </c>
      <c r="B9" s="7" t="s">
        <v>138</v>
      </c>
      <c r="C9" s="7" t="s">
        <v>56</v>
      </c>
      <c r="D9" s="7" t="s">
        <v>150</v>
      </c>
      <c r="E9" s="7"/>
      <c r="F9" s="7" t="s">
        <v>149</v>
      </c>
      <c r="G9" s="7"/>
      <c r="H9" s="10"/>
      <c r="I9" s="10"/>
      <c r="J9" s="10"/>
      <c r="K9" s="10"/>
      <c r="L9" s="10"/>
      <c r="M9" s="10"/>
      <c r="N9" s="10"/>
      <c r="O9" s="10"/>
      <c r="P9" s="10"/>
      <c r="Q9" s="10"/>
      <c r="R9" s="10"/>
      <c r="S9" s="9"/>
      <c r="T9" s="7" t="s">
        <v>148</v>
      </c>
      <c r="U9" s="8"/>
      <c r="V9" s="7" t="s">
        <v>114</v>
      </c>
      <c r="W9" s="8"/>
      <c r="X9" s="7" t="s">
        <v>131</v>
      </c>
      <c r="Y9" s="7" t="s">
        <v>145</v>
      </c>
      <c r="Z9" s="7"/>
      <c r="AA9" s="7" t="s">
        <v>47</v>
      </c>
      <c r="AB9" s="7" t="s">
        <v>60</v>
      </c>
      <c r="AC9" s="7"/>
      <c r="AD9" s="7"/>
      <c r="AE9" s="7"/>
      <c r="AF9" s="7"/>
      <c r="AG9" s="7"/>
      <c r="AH9" s="7"/>
      <c r="AI9" s="7"/>
      <c r="AJ9" s="7"/>
      <c r="AK9" s="7"/>
      <c r="AL9" s="7"/>
      <c r="AN9" s="13">
        <f t="shared" ref="AN9:AN36" si="5">+AN8+1</f>
        <v>2</v>
      </c>
      <c r="AO9" s="7" t="s">
        <v>50</v>
      </c>
      <c r="AP9" s="7" t="s">
        <v>49</v>
      </c>
      <c r="AQ9" s="7" t="s">
        <v>50</v>
      </c>
      <c r="AR9" s="7" t="s">
        <v>74</v>
      </c>
      <c r="AS9" s="7" t="s">
        <v>50</v>
      </c>
      <c r="AT9" s="7" t="s">
        <v>62</v>
      </c>
      <c r="AU9" s="7" t="s">
        <v>62</v>
      </c>
      <c r="AV9" s="7" t="s">
        <v>57</v>
      </c>
      <c r="AW9" s="7" t="s">
        <v>50</v>
      </c>
      <c r="AX9" s="7" t="s">
        <v>74</v>
      </c>
      <c r="AY9" s="7" t="s">
        <v>50</v>
      </c>
      <c r="AZ9" s="7" t="s">
        <v>56</v>
      </c>
      <c r="BB9" s="246">
        <f>+IF(COUNTA(BC9:DY9)=0,"",BB8+1)</f>
        <v>2</v>
      </c>
      <c r="BC9" s="206" t="s">
        <v>69</v>
      </c>
      <c r="BD9" s="206" t="s">
        <v>60</v>
      </c>
      <c r="BE9" s="206" t="s">
        <v>47</v>
      </c>
      <c r="BF9" s="206" t="s">
        <v>85</v>
      </c>
      <c r="BG9" s="206" t="s">
        <v>47</v>
      </c>
      <c r="BH9" s="206" t="s">
        <v>74</v>
      </c>
      <c r="BI9" s="206" t="s">
        <v>69</v>
      </c>
      <c r="BJ9" s="247" t="s">
        <v>49</v>
      </c>
      <c r="BK9" s="206" t="s">
        <v>56</v>
      </c>
      <c r="BL9" s="206" t="s">
        <v>56</v>
      </c>
      <c r="BM9" s="206" t="s">
        <v>56</v>
      </c>
      <c r="BN9" s="206" t="s">
        <v>56</v>
      </c>
      <c r="BO9" s="206" t="s">
        <v>56</v>
      </c>
      <c r="BP9" s="206" t="s">
        <v>56</v>
      </c>
      <c r="BQ9" s="206" t="s">
        <v>49</v>
      </c>
      <c r="BR9" s="206" t="s">
        <v>50</v>
      </c>
      <c r="BS9" s="206" t="s">
        <v>49</v>
      </c>
      <c r="BT9" s="206" t="s">
        <v>50</v>
      </c>
      <c r="BU9" s="206" t="s">
        <v>50</v>
      </c>
      <c r="BV9" s="206" t="s">
        <v>50</v>
      </c>
      <c r="BW9" s="206" t="s">
        <v>49</v>
      </c>
      <c r="BX9" s="206" t="s">
        <v>49</v>
      </c>
      <c r="BY9" s="206" t="s">
        <v>70</v>
      </c>
      <c r="BZ9" s="206" t="s">
        <v>76</v>
      </c>
      <c r="CA9" s="206" t="s">
        <v>48</v>
      </c>
      <c r="CB9" s="206" t="s">
        <v>74</v>
      </c>
      <c r="CC9" s="206" t="s">
        <v>60</v>
      </c>
      <c r="CD9" s="206" t="s">
        <v>59</v>
      </c>
      <c r="CE9" s="206" t="s">
        <v>48</v>
      </c>
      <c r="CF9" s="206" t="s">
        <v>74</v>
      </c>
      <c r="CG9" s="206" t="s">
        <v>208</v>
      </c>
      <c r="CH9" s="206" t="s">
        <v>47</v>
      </c>
      <c r="CI9" s="206" t="s">
        <v>48</v>
      </c>
      <c r="CJ9" s="206" t="s">
        <v>47</v>
      </c>
      <c r="CK9" s="206" t="s">
        <v>56</v>
      </c>
      <c r="CL9" s="206" t="s">
        <v>47</v>
      </c>
      <c r="CM9" s="206" t="s">
        <v>46</v>
      </c>
      <c r="CN9" s="206" t="s">
        <v>53</v>
      </c>
      <c r="CO9" s="206" t="s">
        <v>49</v>
      </c>
      <c r="CP9" s="206" t="s">
        <v>59</v>
      </c>
      <c r="CQ9" s="206" t="s">
        <v>56</v>
      </c>
      <c r="CR9" s="206" t="s">
        <v>49</v>
      </c>
      <c r="CS9" s="206" t="s">
        <v>49</v>
      </c>
      <c r="CT9" s="206" t="s">
        <v>79</v>
      </c>
      <c r="CU9" s="206" t="s">
        <v>53</v>
      </c>
      <c r="CV9" s="206" t="s">
        <v>56</v>
      </c>
      <c r="CW9" s="206" t="s">
        <v>49</v>
      </c>
      <c r="CX9" s="206" t="s">
        <v>60</v>
      </c>
      <c r="CY9" s="206" t="s">
        <v>208</v>
      </c>
      <c r="CZ9" s="206" t="s">
        <v>56</v>
      </c>
      <c r="DA9" s="206" t="s">
        <v>56</v>
      </c>
      <c r="DB9" s="206" t="s">
        <v>208</v>
      </c>
      <c r="DC9" s="206" t="s">
        <v>53</v>
      </c>
      <c r="DD9" s="206" t="s">
        <v>70</v>
      </c>
      <c r="DE9" s="206" t="s">
        <v>73</v>
      </c>
      <c r="DF9" s="206" t="s">
        <v>73</v>
      </c>
      <c r="DG9" s="206" t="s">
        <v>49</v>
      </c>
      <c r="DH9" s="206" t="s">
        <v>47</v>
      </c>
      <c r="DI9" s="206" t="s">
        <v>70</v>
      </c>
      <c r="DJ9" s="206" t="s">
        <v>76</v>
      </c>
      <c r="DK9" s="206" t="s">
        <v>208</v>
      </c>
      <c r="DL9" s="249" t="s">
        <v>76</v>
      </c>
      <c r="DM9" s="206" t="s">
        <v>85</v>
      </c>
      <c r="DN9" s="206" t="s">
        <v>50</v>
      </c>
      <c r="DO9" s="206" t="s">
        <v>85</v>
      </c>
      <c r="DP9" s="206" t="s">
        <v>85</v>
      </c>
      <c r="DQ9" s="206" t="s">
        <v>56</v>
      </c>
      <c r="DR9" s="249" t="s">
        <v>54</v>
      </c>
      <c r="DS9" s="206" t="s">
        <v>208</v>
      </c>
      <c r="DT9" s="249" t="s">
        <v>54</v>
      </c>
      <c r="DU9" s="206" t="s">
        <v>60</v>
      </c>
      <c r="DV9" s="206" t="s">
        <v>56</v>
      </c>
      <c r="DW9" s="206" t="s">
        <v>56</v>
      </c>
      <c r="DX9" s="206" t="s">
        <v>56</v>
      </c>
      <c r="DY9" s="254" t="s">
        <v>56</v>
      </c>
      <c r="DZ9" s="206" t="s">
        <v>50</v>
      </c>
      <c r="EA9" s="206" t="s">
        <v>49</v>
      </c>
      <c r="EB9" s="206" t="s">
        <v>50</v>
      </c>
      <c r="EC9" s="206" t="s">
        <v>74</v>
      </c>
      <c r="ED9" s="206" t="s">
        <v>50</v>
      </c>
      <c r="EE9" s="206" t="s">
        <v>62</v>
      </c>
      <c r="EF9" s="206" t="s">
        <v>62</v>
      </c>
      <c r="EG9" s="249" t="s">
        <v>57</v>
      </c>
      <c r="EH9" s="206" t="s">
        <v>50</v>
      </c>
      <c r="EI9" s="206" t="s">
        <v>74</v>
      </c>
      <c r="EJ9" s="206" t="s">
        <v>50</v>
      </c>
      <c r="EK9" s="206"/>
      <c r="EL9" s="206" t="s">
        <v>56</v>
      </c>
    </row>
    <row r="10" spans="1:143" ht="101.5" x14ac:dyDescent="0.35">
      <c r="A10" s="11">
        <f t="shared" si="4"/>
        <v>3</v>
      </c>
      <c r="B10" s="7" t="s">
        <v>138</v>
      </c>
      <c r="C10" s="7" t="s">
        <v>50</v>
      </c>
      <c r="D10" s="7" t="s">
        <v>147</v>
      </c>
      <c r="E10" s="7"/>
      <c r="F10" s="7" t="s">
        <v>146</v>
      </c>
      <c r="G10" s="7"/>
      <c r="H10" s="10"/>
      <c r="I10" s="10"/>
      <c r="J10" s="10"/>
      <c r="K10" s="10"/>
      <c r="L10" s="10"/>
      <c r="M10" s="10"/>
      <c r="N10" s="10"/>
      <c r="O10" s="10"/>
      <c r="P10" s="10"/>
      <c r="Q10" s="10"/>
      <c r="R10" s="10"/>
      <c r="S10" s="9"/>
      <c r="T10" s="7" t="s">
        <v>145</v>
      </c>
      <c r="U10" s="8"/>
      <c r="V10" s="7" t="s">
        <v>93</v>
      </c>
      <c r="W10" s="8"/>
      <c r="X10" s="7" t="s">
        <v>131</v>
      </c>
      <c r="Y10" s="7" t="s">
        <v>142</v>
      </c>
      <c r="Z10" s="7"/>
      <c r="AA10" s="7" t="s">
        <v>50</v>
      </c>
      <c r="AB10" s="7" t="s">
        <v>47</v>
      </c>
      <c r="AC10" s="7" t="s">
        <v>60</v>
      </c>
      <c r="AD10" s="7" t="s">
        <v>69</v>
      </c>
      <c r="AE10" s="7"/>
      <c r="AF10" s="7"/>
      <c r="AG10" s="7"/>
      <c r="AH10" s="7"/>
      <c r="AI10" s="7"/>
      <c r="AJ10" s="7"/>
      <c r="AK10" s="7"/>
      <c r="AL10" s="7"/>
      <c r="AN10" s="13">
        <f t="shared" si="5"/>
        <v>3</v>
      </c>
      <c r="AO10" s="7" t="s">
        <v>49</v>
      </c>
      <c r="AP10" s="7" t="s">
        <v>56</v>
      </c>
      <c r="AQ10" s="7" t="s">
        <v>73</v>
      </c>
      <c r="AR10" s="7" t="s">
        <v>85</v>
      </c>
      <c r="AS10" s="7" t="s">
        <v>57</v>
      </c>
      <c r="AT10" s="7" t="s">
        <v>48</v>
      </c>
      <c r="AU10" s="7" t="s">
        <v>50</v>
      </c>
      <c r="AV10" s="7" t="s">
        <v>208</v>
      </c>
      <c r="AW10" s="7" t="s">
        <v>74</v>
      </c>
      <c r="AX10" s="7" t="s">
        <v>50</v>
      </c>
      <c r="AY10" s="7" t="s">
        <v>47</v>
      </c>
      <c r="AZ10" s="7" t="s">
        <v>50</v>
      </c>
      <c r="BB10" s="246">
        <f t="shared" ref="BB10:BB40" si="6">+IF(COUNTA(BC10:DY10)=0,"",BB9+1)</f>
        <v>3</v>
      </c>
      <c r="BC10" s="244" t="s">
        <v>45</v>
      </c>
      <c r="BD10" s="244" t="s">
        <v>45</v>
      </c>
      <c r="BE10" s="206" t="s">
        <v>60</v>
      </c>
      <c r="BF10" s="206" t="s">
        <v>74</v>
      </c>
      <c r="BG10" s="206" t="s">
        <v>60</v>
      </c>
      <c r="BH10" s="249" t="s">
        <v>54</v>
      </c>
      <c r="BI10" s="244" t="s">
        <v>45</v>
      </c>
      <c r="BJ10" s="247" t="s">
        <v>208</v>
      </c>
      <c r="BK10" s="206" t="s">
        <v>50</v>
      </c>
      <c r="BL10" s="206" t="s">
        <v>50</v>
      </c>
      <c r="BM10" s="206" t="s">
        <v>50</v>
      </c>
      <c r="BN10" s="206" t="s">
        <v>49</v>
      </c>
      <c r="BO10" s="206" t="s">
        <v>62</v>
      </c>
      <c r="BP10" s="206" t="s">
        <v>49</v>
      </c>
      <c r="BQ10" s="206" t="s">
        <v>208</v>
      </c>
      <c r="BR10" s="206" t="s">
        <v>49</v>
      </c>
      <c r="BS10" s="206" t="s">
        <v>70</v>
      </c>
      <c r="BT10" s="206" t="s">
        <v>208</v>
      </c>
      <c r="BU10" s="206" t="s">
        <v>49</v>
      </c>
      <c r="BV10" s="206" t="s">
        <v>49</v>
      </c>
      <c r="BW10" s="206" t="s">
        <v>47</v>
      </c>
      <c r="BX10" s="206" t="s">
        <v>208</v>
      </c>
      <c r="BY10" s="244" t="s">
        <v>45</v>
      </c>
      <c r="BZ10" s="206" t="s">
        <v>60</v>
      </c>
      <c r="CA10" s="206" t="s">
        <v>60</v>
      </c>
      <c r="CB10" s="206" t="s">
        <v>70</v>
      </c>
      <c r="CC10" s="206" t="s">
        <v>44</v>
      </c>
      <c r="CD10" s="206" t="s">
        <v>67</v>
      </c>
      <c r="CE10" s="206" t="s">
        <v>47</v>
      </c>
      <c r="CF10" s="206" t="s">
        <v>47</v>
      </c>
      <c r="CG10" s="206" t="s">
        <v>205</v>
      </c>
      <c r="CH10" s="206" t="s">
        <v>73</v>
      </c>
      <c r="CI10" s="206" t="s">
        <v>47</v>
      </c>
      <c r="CJ10" s="206" t="s">
        <v>70</v>
      </c>
      <c r="CK10" s="206" t="s">
        <v>49</v>
      </c>
      <c r="CL10" s="206" t="s">
        <v>53</v>
      </c>
      <c r="CM10" s="206" t="s">
        <v>64</v>
      </c>
      <c r="CN10" s="206" t="s">
        <v>60</v>
      </c>
      <c r="CO10" s="206" t="s">
        <v>60</v>
      </c>
      <c r="CP10" s="244" t="s">
        <v>57</v>
      </c>
      <c r="CQ10" s="206" t="s">
        <v>208</v>
      </c>
      <c r="CR10" s="206" t="s">
        <v>48</v>
      </c>
      <c r="CS10" s="206" t="s">
        <v>60</v>
      </c>
      <c r="CT10" s="206" t="s">
        <v>44</v>
      </c>
      <c r="CU10" s="206" t="s">
        <v>60</v>
      </c>
      <c r="CV10" s="206" t="s">
        <v>50</v>
      </c>
      <c r="CW10" s="206" t="s">
        <v>208</v>
      </c>
      <c r="CX10" s="249" t="s">
        <v>45</v>
      </c>
      <c r="CY10" s="206" t="s">
        <v>205</v>
      </c>
      <c r="CZ10" s="206" t="s">
        <v>50</v>
      </c>
      <c r="DA10" s="206" t="s">
        <v>50</v>
      </c>
      <c r="DB10" s="206" t="s">
        <v>205</v>
      </c>
      <c r="DC10" s="206" t="s">
        <v>60</v>
      </c>
      <c r="DD10" s="206" t="s">
        <v>76</v>
      </c>
      <c r="DE10" s="206" t="s">
        <v>53</v>
      </c>
      <c r="DF10" s="206" t="s">
        <v>70</v>
      </c>
      <c r="DG10" s="206" t="s">
        <v>62</v>
      </c>
      <c r="DH10" s="206" t="s">
        <v>53</v>
      </c>
      <c r="DI10" s="206" t="s">
        <v>95</v>
      </c>
      <c r="DJ10" s="206" t="s">
        <v>59</v>
      </c>
      <c r="DK10" s="206" t="s">
        <v>205</v>
      </c>
      <c r="DL10" s="206" t="s">
        <v>60</v>
      </c>
      <c r="DM10" s="206" t="s">
        <v>74</v>
      </c>
      <c r="DN10" s="206" t="s">
        <v>49</v>
      </c>
      <c r="DO10" s="206" t="s">
        <v>74</v>
      </c>
      <c r="DP10" s="206" t="s">
        <v>74</v>
      </c>
      <c r="DQ10" s="249" t="s">
        <v>54</v>
      </c>
      <c r="DR10" s="206" t="s">
        <v>95</v>
      </c>
      <c r="DS10" s="206" t="s">
        <v>205</v>
      </c>
      <c r="DT10" s="206" t="s">
        <v>60</v>
      </c>
      <c r="DU10" s="244" t="s">
        <v>45</v>
      </c>
      <c r="DV10" s="206" t="s">
        <v>62</v>
      </c>
      <c r="DW10" s="206" t="s">
        <v>62</v>
      </c>
      <c r="DX10" s="206" t="s">
        <v>53</v>
      </c>
      <c r="DY10" s="254" t="s">
        <v>53</v>
      </c>
      <c r="DZ10" s="206" t="s">
        <v>49</v>
      </c>
      <c r="EA10" s="206" t="s">
        <v>56</v>
      </c>
      <c r="EB10" s="206" t="s">
        <v>73</v>
      </c>
      <c r="EC10" s="206" t="s">
        <v>85</v>
      </c>
      <c r="ED10" s="249" t="s">
        <v>57</v>
      </c>
      <c r="EE10" s="206" t="s">
        <v>48</v>
      </c>
      <c r="EF10" s="206" t="s">
        <v>50</v>
      </c>
      <c r="EG10" s="206" t="s">
        <v>208</v>
      </c>
      <c r="EH10" s="206" t="s">
        <v>74</v>
      </c>
      <c r="EI10" s="206" t="s">
        <v>50</v>
      </c>
      <c r="EJ10" s="206" t="s">
        <v>47</v>
      </c>
      <c r="EK10" s="206"/>
      <c r="EL10" s="206" t="s">
        <v>50</v>
      </c>
    </row>
    <row r="11" spans="1:143" ht="116" x14ac:dyDescent="0.35">
      <c r="A11" s="11">
        <f t="shared" si="4"/>
        <v>4</v>
      </c>
      <c r="B11" s="7" t="s">
        <v>138</v>
      </c>
      <c r="C11" s="7" t="s">
        <v>49</v>
      </c>
      <c r="D11" s="7" t="s">
        <v>144</v>
      </c>
      <c r="E11" s="7"/>
      <c r="F11" s="7" t="s">
        <v>143</v>
      </c>
      <c r="G11" s="7"/>
      <c r="H11" s="10"/>
      <c r="I11" s="10"/>
      <c r="J11" s="10"/>
      <c r="K11" s="10"/>
      <c r="L11" s="10"/>
      <c r="M11" s="10"/>
      <c r="N11" s="10"/>
      <c r="O11" s="10"/>
      <c r="P11" s="10"/>
      <c r="Q11" s="10"/>
      <c r="R11" s="10"/>
      <c r="S11" s="9"/>
      <c r="T11" s="7" t="s">
        <v>142</v>
      </c>
      <c r="U11" s="8"/>
      <c r="V11" s="7" t="s">
        <v>81</v>
      </c>
      <c r="W11" s="8"/>
      <c r="X11" s="7" t="s">
        <v>131</v>
      </c>
      <c r="Y11" s="7" t="s">
        <v>139</v>
      </c>
      <c r="Z11" s="7"/>
      <c r="AA11" s="7" t="s">
        <v>50</v>
      </c>
      <c r="AB11" s="7" t="s">
        <v>85</v>
      </c>
      <c r="AC11" s="7" t="s">
        <v>74</v>
      </c>
      <c r="AD11" s="7" t="s">
        <v>76</v>
      </c>
      <c r="AE11" s="7" t="s">
        <v>60</v>
      </c>
      <c r="AF11" s="7"/>
      <c r="AG11" s="7"/>
      <c r="AH11" s="7"/>
      <c r="AI11" s="7"/>
      <c r="AJ11" s="7"/>
      <c r="AK11" s="7"/>
      <c r="AL11" s="7"/>
      <c r="AN11" s="13">
        <f t="shared" si="5"/>
        <v>4</v>
      </c>
      <c r="AO11" s="7" t="s">
        <v>69</v>
      </c>
      <c r="AP11" s="7" t="s">
        <v>208</v>
      </c>
      <c r="AQ11" s="7" t="s">
        <v>49</v>
      </c>
      <c r="AR11" s="7" t="s">
        <v>76</v>
      </c>
      <c r="AS11" s="7" t="s">
        <v>74</v>
      </c>
      <c r="AT11" s="7" t="s">
        <v>50</v>
      </c>
      <c r="AU11" s="7" t="s">
        <v>57</v>
      </c>
      <c r="AV11" s="7" t="s">
        <v>205</v>
      </c>
      <c r="AW11" s="7" t="s">
        <v>73</v>
      </c>
      <c r="AX11" s="7" t="s">
        <v>57</v>
      </c>
      <c r="AY11" s="7" t="s">
        <v>56</v>
      </c>
      <c r="AZ11" s="7" t="s">
        <v>49</v>
      </c>
      <c r="BB11" s="246">
        <f t="shared" si="6"/>
        <v>4</v>
      </c>
      <c r="BC11" s="244" t="s">
        <v>57</v>
      </c>
      <c r="BD11" s="244" t="s">
        <v>57</v>
      </c>
      <c r="BE11" s="206" t="s">
        <v>69</v>
      </c>
      <c r="BF11" s="249" t="s">
        <v>76</v>
      </c>
      <c r="BG11" s="206" t="s">
        <v>69</v>
      </c>
      <c r="BH11" s="249" t="s">
        <v>76</v>
      </c>
      <c r="BI11" s="244" t="s">
        <v>57</v>
      </c>
      <c r="BJ11" s="247" t="s">
        <v>205</v>
      </c>
      <c r="BK11" s="206" t="s">
        <v>49</v>
      </c>
      <c r="BL11" s="206" t="s">
        <v>49</v>
      </c>
      <c r="BM11" s="206" t="s">
        <v>49</v>
      </c>
      <c r="BN11" s="206" t="s">
        <v>62</v>
      </c>
      <c r="BO11" s="206" t="s">
        <v>95</v>
      </c>
      <c r="BP11" s="206" t="s">
        <v>208</v>
      </c>
      <c r="BQ11" s="206" t="s">
        <v>205</v>
      </c>
      <c r="BR11" s="206" t="s">
        <v>47</v>
      </c>
      <c r="BS11" s="206" t="s">
        <v>60</v>
      </c>
      <c r="BT11" s="206" t="s">
        <v>205</v>
      </c>
      <c r="BU11" s="206" t="s">
        <v>62</v>
      </c>
      <c r="BV11" s="206" t="s">
        <v>73</v>
      </c>
      <c r="BW11" s="206" t="s">
        <v>73</v>
      </c>
      <c r="BX11" s="206" t="s">
        <v>205</v>
      </c>
      <c r="BY11" s="244" t="s">
        <v>57</v>
      </c>
      <c r="BZ11" s="206" t="s">
        <v>59</v>
      </c>
      <c r="CA11" s="206" t="s">
        <v>59</v>
      </c>
      <c r="CB11" s="244" t="s">
        <v>45</v>
      </c>
      <c r="CC11" s="206" t="s">
        <v>67</v>
      </c>
      <c r="CD11" s="244" t="s">
        <v>45</v>
      </c>
      <c r="CE11" s="206" t="s">
        <v>73</v>
      </c>
      <c r="CF11" s="206" t="s">
        <v>73</v>
      </c>
      <c r="CG11" s="206" t="s">
        <v>74</v>
      </c>
      <c r="CH11" s="206" t="s">
        <v>60</v>
      </c>
      <c r="CI11" s="206" t="s">
        <v>73</v>
      </c>
      <c r="CJ11" s="206" t="s">
        <v>60</v>
      </c>
      <c r="CK11" s="206" t="s">
        <v>208</v>
      </c>
      <c r="CL11" s="206" t="s">
        <v>60</v>
      </c>
      <c r="CM11" s="244" t="s">
        <v>57</v>
      </c>
      <c r="CN11" s="206" t="s">
        <v>46</v>
      </c>
      <c r="CO11" s="206" t="s">
        <v>44</v>
      </c>
      <c r="CP11" s="244" t="s">
        <v>54</v>
      </c>
      <c r="CQ11" s="206" t="s">
        <v>205</v>
      </c>
      <c r="CR11" s="206" t="s">
        <v>47</v>
      </c>
      <c r="CS11" s="206" t="s">
        <v>69</v>
      </c>
      <c r="CT11" s="244" t="s">
        <v>57</v>
      </c>
      <c r="CU11" s="206" t="s">
        <v>45</v>
      </c>
      <c r="CV11" s="206" t="s">
        <v>49</v>
      </c>
      <c r="CW11" s="206" t="s">
        <v>205</v>
      </c>
      <c r="CX11" s="244" t="s">
        <v>57</v>
      </c>
      <c r="CY11" s="206" t="s">
        <v>74</v>
      </c>
      <c r="CZ11" s="206" t="s">
        <v>49</v>
      </c>
      <c r="DA11" s="206" t="s">
        <v>49</v>
      </c>
      <c r="DB11" s="206" t="s">
        <v>47</v>
      </c>
      <c r="DC11" s="249" t="s">
        <v>45</v>
      </c>
      <c r="DD11" s="244" t="s">
        <v>45</v>
      </c>
      <c r="DE11" s="206" t="s">
        <v>59</v>
      </c>
      <c r="DF11" s="244" t="s">
        <v>45</v>
      </c>
      <c r="DG11" s="206" t="s">
        <v>54</v>
      </c>
      <c r="DH11" s="244" t="s">
        <v>45</v>
      </c>
      <c r="DI11" s="244" t="s">
        <v>45</v>
      </c>
      <c r="DJ11" s="244" t="s">
        <v>45</v>
      </c>
      <c r="DK11" s="249" t="s">
        <v>54</v>
      </c>
      <c r="DL11" s="206" t="s">
        <v>69</v>
      </c>
      <c r="DM11" s="249" t="s">
        <v>76</v>
      </c>
      <c r="DN11" s="206" t="s">
        <v>208</v>
      </c>
      <c r="DO11" s="249" t="s">
        <v>76</v>
      </c>
      <c r="DP11" s="249" t="s">
        <v>45</v>
      </c>
      <c r="DQ11" s="206" t="s">
        <v>53</v>
      </c>
      <c r="DR11" s="206" t="s">
        <v>64</v>
      </c>
      <c r="DS11" s="206" t="s">
        <v>47</v>
      </c>
      <c r="DT11" s="249" t="s">
        <v>45</v>
      </c>
      <c r="DU11" s="244" t="s">
        <v>57</v>
      </c>
      <c r="DV11" s="206" t="s">
        <v>47</v>
      </c>
      <c r="DW11" s="206" t="s">
        <v>53</v>
      </c>
      <c r="DX11" s="206" t="s">
        <v>95</v>
      </c>
      <c r="DY11" s="254" t="s">
        <v>64</v>
      </c>
      <c r="DZ11" s="206" t="s">
        <v>69</v>
      </c>
      <c r="EA11" s="206" t="s">
        <v>208</v>
      </c>
      <c r="EB11" s="206" t="s">
        <v>49</v>
      </c>
      <c r="EC11" s="249" t="s">
        <v>76</v>
      </c>
      <c r="ED11" s="206" t="s">
        <v>74</v>
      </c>
      <c r="EE11" s="206" t="s">
        <v>50</v>
      </c>
      <c r="EF11" s="249" t="s">
        <v>57</v>
      </c>
      <c r="EG11" s="206" t="s">
        <v>205</v>
      </c>
      <c r="EH11" s="206" t="s">
        <v>73</v>
      </c>
      <c r="EI11" s="249" t="s">
        <v>57</v>
      </c>
      <c r="EJ11" s="206" t="s">
        <v>56</v>
      </c>
      <c r="EK11" s="206"/>
      <c r="EL11" s="206" t="s">
        <v>49</v>
      </c>
    </row>
    <row r="12" spans="1:143" ht="101.5" x14ac:dyDescent="0.35">
      <c r="A12" s="11">
        <f t="shared" si="4"/>
        <v>5</v>
      </c>
      <c r="B12" s="7" t="s">
        <v>138</v>
      </c>
      <c r="C12" s="7" t="s">
        <v>208</v>
      </c>
      <c r="D12" s="7" t="s">
        <v>141</v>
      </c>
      <c r="E12" s="7"/>
      <c r="F12" s="7" t="s">
        <v>140</v>
      </c>
      <c r="G12" s="7" t="s">
        <v>209</v>
      </c>
      <c r="H12" s="2"/>
      <c r="I12" s="10"/>
      <c r="J12" s="10"/>
      <c r="K12" s="10"/>
      <c r="L12" s="10"/>
      <c r="M12" s="10"/>
      <c r="N12" s="10"/>
      <c r="O12" s="10"/>
      <c r="P12" s="10"/>
      <c r="Q12" s="10"/>
      <c r="R12" s="10"/>
      <c r="S12" s="9"/>
      <c r="T12" s="7" t="s">
        <v>139</v>
      </c>
      <c r="U12" s="8"/>
      <c r="V12" s="2" t="s">
        <v>71</v>
      </c>
      <c r="W12" s="8"/>
      <c r="X12" s="7" t="s">
        <v>131</v>
      </c>
      <c r="Y12" s="7" t="s">
        <v>134</v>
      </c>
      <c r="Z12" s="7"/>
      <c r="AA12" s="7" t="s">
        <v>49</v>
      </c>
      <c r="AB12" s="7" t="s">
        <v>47</v>
      </c>
      <c r="AC12" s="7" t="s">
        <v>60</v>
      </c>
      <c r="AD12" s="7" t="s">
        <v>69</v>
      </c>
      <c r="AE12" s="7"/>
      <c r="AF12" s="7"/>
      <c r="AG12" s="7"/>
      <c r="AH12" s="7"/>
      <c r="AI12" s="7"/>
      <c r="AJ12" s="7"/>
      <c r="AK12" s="7"/>
      <c r="AL12" s="7"/>
      <c r="AN12" s="13">
        <f t="shared" si="5"/>
        <v>5</v>
      </c>
      <c r="AO12" s="7" t="s">
        <v>60</v>
      </c>
      <c r="AP12" s="7" t="s">
        <v>205</v>
      </c>
      <c r="AQ12" s="7" t="s">
        <v>70</v>
      </c>
      <c r="AR12" s="7" t="s">
        <v>60</v>
      </c>
      <c r="AS12" s="7" t="s">
        <v>48</v>
      </c>
      <c r="AT12" s="7" t="s">
        <v>60</v>
      </c>
      <c r="AU12" s="7" t="s">
        <v>53</v>
      </c>
      <c r="AV12" s="7" t="s">
        <v>56</v>
      </c>
      <c r="AW12" s="7" t="s">
        <v>70</v>
      </c>
      <c r="AX12" s="7" t="s">
        <v>208</v>
      </c>
      <c r="AY12" s="7" t="s">
        <v>54</v>
      </c>
      <c r="AZ12" s="7" t="s">
        <v>208</v>
      </c>
      <c r="BB12" s="246">
        <f t="shared" si="6"/>
        <v>5</v>
      </c>
      <c r="BC12" s="244" t="s">
        <v>54</v>
      </c>
      <c r="BD12" s="244" t="s">
        <v>54</v>
      </c>
      <c r="BE12" s="244" t="s">
        <v>45</v>
      </c>
      <c r="BF12" s="206" t="s">
        <v>60</v>
      </c>
      <c r="BG12" s="244" t="s">
        <v>45</v>
      </c>
      <c r="BH12" s="206" t="s">
        <v>60</v>
      </c>
      <c r="BI12" s="244" t="s">
        <v>54</v>
      </c>
      <c r="BJ12" s="247" t="s">
        <v>62</v>
      </c>
      <c r="BK12" s="206" t="s">
        <v>208</v>
      </c>
      <c r="BL12" s="206" t="s">
        <v>208</v>
      </c>
      <c r="BM12" s="206" t="s">
        <v>208</v>
      </c>
      <c r="BN12" s="206" t="s">
        <v>79</v>
      </c>
      <c r="BO12" s="206" t="s">
        <v>64</v>
      </c>
      <c r="BP12" s="206" t="s">
        <v>205</v>
      </c>
      <c r="BQ12" s="206" t="s">
        <v>62</v>
      </c>
      <c r="BR12" s="206" t="s">
        <v>53</v>
      </c>
      <c r="BS12" s="206" t="s">
        <v>69</v>
      </c>
      <c r="BT12" s="206" t="s">
        <v>74</v>
      </c>
      <c r="BU12" s="206" t="s">
        <v>47</v>
      </c>
      <c r="BV12" s="206" t="s">
        <v>70</v>
      </c>
      <c r="BW12" s="206" t="s">
        <v>70</v>
      </c>
      <c r="BX12" s="206" t="s">
        <v>47</v>
      </c>
      <c r="BY12" s="244" t="s">
        <v>54</v>
      </c>
      <c r="BZ12" s="244" t="s">
        <v>45</v>
      </c>
      <c r="CA12" s="206" t="s">
        <v>67</v>
      </c>
      <c r="CB12" s="244" t="s">
        <v>57</v>
      </c>
      <c r="CC12" s="244" t="s">
        <v>45</v>
      </c>
      <c r="CD12" s="244" t="s">
        <v>57</v>
      </c>
      <c r="CE12" s="206" t="s">
        <v>70</v>
      </c>
      <c r="CF12" s="244" t="s">
        <v>57</v>
      </c>
      <c r="CG12" s="206" t="s">
        <v>48</v>
      </c>
      <c r="CH12" s="206" t="s">
        <v>59</v>
      </c>
      <c r="CI12" s="206" t="s">
        <v>44</v>
      </c>
      <c r="CJ12" s="206" t="s">
        <v>69</v>
      </c>
      <c r="CK12" s="206" t="s">
        <v>205</v>
      </c>
      <c r="CL12" s="206" t="s">
        <v>59</v>
      </c>
      <c r="CM12" s="244" t="s">
        <v>45</v>
      </c>
      <c r="CN12" s="244" t="s">
        <v>57</v>
      </c>
      <c r="CO12" s="244" t="s">
        <v>57</v>
      </c>
      <c r="CP12" s="244" t="s">
        <v>76</v>
      </c>
      <c r="CQ12" s="249" t="s">
        <v>54</v>
      </c>
      <c r="CR12" s="206" t="s">
        <v>46</v>
      </c>
      <c r="CS12" s="206" t="s">
        <v>92</v>
      </c>
      <c r="CT12" s="244" t="s">
        <v>54</v>
      </c>
      <c r="CU12" s="244" t="s">
        <v>57</v>
      </c>
      <c r="CV12" s="206" t="s">
        <v>69</v>
      </c>
      <c r="CW12" s="206" t="s">
        <v>62</v>
      </c>
      <c r="CX12" s="244" t="s">
        <v>54</v>
      </c>
      <c r="CY12" s="206" t="s">
        <v>47</v>
      </c>
      <c r="CZ12" s="206" t="s">
        <v>208</v>
      </c>
      <c r="DA12" s="206" t="s">
        <v>208</v>
      </c>
      <c r="DB12" s="206" t="s">
        <v>60</v>
      </c>
      <c r="DC12" s="244" t="s">
        <v>57</v>
      </c>
      <c r="DD12" s="244" t="s">
        <v>57</v>
      </c>
      <c r="DE12" s="244" t="s">
        <v>45</v>
      </c>
      <c r="DF12" s="244" t="s">
        <v>57</v>
      </c>
      <c r="DG12" s="206" t="s">
        <v>44</v>
      </c>
      <c r="DH12" s="244" t="s">
        <v>57</v>
      </c>
      <c r="DI12" s="244" t="s">
        <v>57</v>
      </c>
      <c r="DJ12" s="244" t="s">
        <v>57</v>
      </c>
      <c r="DK12" s="206" t="s">
        <v>53</v>
      </c>
      <c r="DL12" s="249" t="s">
        <v>45</v>
      </c>
      <c r="DM12" s="206" t="s">
        <v>95</v>
      </c>
      <c r="DN12" s="206" t="s">
        <v>205</v>
      </c>
      <c r="DO12" s="206" t="s">
        <v>95</v>
      </c>
      <c r="DP12" s="206" t="s">
        <v>95</v>
      </c>
      <c r="DQ12" s="206" t="s">
        <v>69</v>
      </c>
      <c r="DR12" s="244" t="s">
        <v>45</v>
      </c>
      <c r="DS12" s="206" t="s">
        <v>60</v>
      </c>
      <c r="DT12" s="244" t="s">
        <v>57</v>
      </c>
      <c r="DU12" s="244" t="s">
        <v>54</v>
      </c>
      <c r="DV12" s="249" t="s">
        <v>54</v>
      </c>
      <c r="DW12" s="206" t="s">
        <v>59</v>
      </c>
      <c r="DX12" s="206" t="s">
        <v>64</v>
      </c>
      <c r="DY12" s="255" t="s">
        <v>45</v>
      </c>
      <c r="DZ12" s="206" t="s">
        <v>60</v>
      </c>
      <c r="EA12" s="206" t="s">
        <v>205</v>
      </c>
      <c r="EB12" s="206" t="s">
        <v>70</v>
      </c>
      <c r="EC12" s="206" t="s">
        <v>60</v>
      </c>
      <c r="ED12" s="206" t="s">
        <v>48</v>
      </c>
      <c r="EE12" s="206" t="s">
        <v>60</v>
      </c>
      <c r="EF12" s="206" t="s">
        <v>53</v>
      </c>
      <c r="EG12" s="206" t="s">
        <v>56</v>
      </c>
      <c r="EH12" s="206" t="s">
        <v>70</v>
      </c>
      <c r="EI12" s="206" t="s">
        <v>208</v>
      </c>
      <c r="EJ12" s="249" t="s">
        <v>54</v>
      </c>
      <c r="EK12" s="206"/>
      <c r="EL12" s="206" t="s">
        <v>208</v>
      </c>
    </row>
    <row r="13" spans="1:143" ht="116" x14ac:dyDescent="0.35">
      <c r="A13" s="11">
        <f t="shared" si="4"/>
        <v>6</v>
      </c>
      <c r="B13" s="7" t="s">
        <v>138</v>
      </c>
      <c r="C13" s="7" t="s">
        <v>62</v>
      </c>
      <c r="D13" s="7" t="s">
        <v>137</v>
      </c>
      <c r="E13" s="7"/>
      <c r="F13" s="10" t="s">
        <v>136</v>
      </c>
      <c r="G13" s="10"/>
      <c r="H13" s="10" t="s">
        <v>135</v>
      </c>
      <c r="I13" s="10"/>
      <c r="J13" s="10"/>
      <c r="K13" s="10"/>
      <c r="L13" s="10"/>
      <c r="M13" s="10"/>
      <c r="N13" s="10"/>
      <c r="O13" s="10"/>
      <c r="P13" s="10"/>
      <c r="Q13" s="10"/>
      <c r="R13" s="10"/>
      <c r="S13" s="9"/>
      <c r="T13" s="7" t="s">
        <v>134</v>
      </c>
      <c r="U13" s="8"/>
      <c r="V13" s="2" t="s">
        <v>51</v>
      </c>
      <c r="W13" s="8"/>
      <c r="X13" s="7" t="s">
        <v>131</v>
      </c>
      <c r="Y13" s="7" t="s">
        <v>132</v>
      </c>
      <c r="Z13" s="7"/>
      <c r="AA13" s="7" t="s">
        <v>50</v>
      </c>
      <c r="AB13" s="7" t="s">
        <v>74</v>
      </c>
      <c r="AC13" s="7" t="s">
        <v>54</v>
      </c>
      <c r="AD13" s="7" t="s">
        <v>76</v>
      </c>
      <c r="AE13" s="7" t="s">
        <v>60</v>
      </c>
      <c r="AF13" s="7"/>
      <c r="AG13" s="7"/>
      <c r="AH13" s="7"/>
      <c r="AI13" s="7"/>
      <c r="AJ13" s="7"/>
      <c r="AK13" s="7"/>
      <c r="AL13" s="7"/>
      <c r="AN13" s="13">
        <f t="shared" si="5"/>
        <v>6</v>
      </c>
      <c r="AO13" s="7" t="s">
        <v>85</v>
      </c>
      <c r="AP13" s="7" t="s">
        <v>50</v>
      </c>
      <c r="AQ13" s="7" t="s">
        <v>208</v>
      </c>
      <c r="AR13" s="7" t="s">
        <v>48</v>
      </c>
      <c r="AS13" s="7" t="s">
        <v>208</v>
      </c>
      <c r="AT13" s="7" t="s">
        <v>56</v>
      </c>
      <c r="AU13" s="7" t="s">
        <v>49</v>
      </c>
      <c r="AV13" s="7" t="s">
        <v>53</v>
      </c>
      <c r="AW13" s="7" t="s">
        <v>49</v>
      </c>
      <c r="AX13" s="7" t="s">
        <v>205</v>
      </c>
      <c r="AY13" s="7" t="s">
        <v>208</v>
      </c>
      <c r="AZ13" s="7" t="s">
        <v>205</v>
      </c>
      <c r="BB13" s="246">
        <f t="shared" si="6"/>
        <v>6</v>
      </c>
      <c r="BC13" s="244" t="s">
        <v>76</v>
      </c>
      <c r="BD13" s="244" t="s">
        <v>76</v>
      </c>
      <c r="BE13" s="244" t="s">
        <v>57</v>
      </c>
      <c r="BF13" s="244" t="s">
        <v>69</v>
      </c>
      <c r="BG13" s="244" t="s">
        <v>57</v>
      </c>
      <c r="BH13" s="244" t="s">
        <v>69</v>
      </c>
      <c r="BI13" s="244" t="s">
        <v>76</v>
      </c>
      <c r="BJ13" s="247" t="s">
        <v>79</v>
      </c>
      <c r="BK13" s="206" t="s">
        <v>205</v>
      </c>
      <c r="BL13" s="206" t="s">
        <v>205</v>
      </c>
      <c r="BM13" s="206" t="s">
        <v>205</v>
      </c>
      <c r="BN13" s="206" t="s">
        <v>53</v>
      </c>
      <c r="BO13" s="244" t="s">
        <v>45</v>
      </c>
      <c r="BP13" s="206" t="s">
        <v>53</v>
      </c>
      <c r="BQ13" s="206" t="s">
        <v>53</v>
      </c>
      <c r="BR13" s="206" t="s">
        <v>69</v>
      </c>
      <c r="BS13" s="244" t="s">
        <v>45</v>
      </c>
      <c r="BT13" s="206" t="s">
        <v>47</v>
      </c>
      <c r="BU13" s="206" t="s">
        <v>73</v>
      </c>
      <c r="BV13" s="206" t="s">
        <v>60</v>
      </c>
      <c r="BW13" s="206" t="s">
        <v>60</v>
      </c>
      <c r="BX13" s="206" t="s">
        <v>73</v>
      </c>
      <c r="BY13" s="244" t="s">
        <v>76</v>
      </c>
      <c r="BZ13" s="244" t="s">
        <v>57</v>
      </c>
      <c r="CA13" s="244" t="s">
        <v>45</v>
      </c>
      <c r="CB13" s="244" t="s">
        <v>54</v>
      </c>
      <c r="CC13" s="244" t="s">
        <v>57</v>
      </c>
      <c r="CD13" s="244" t="s">
        <v>54</v>
      </c>
      <c r="CE13" s="249" t="s">
        <v>76</v>
      </c>
      <c r="CF13" s="244" t="s">
        <v>45</v>
      </c>
      <c r="CG13" s="206" t="s">
        <v>47</v>
      </c>
      <c r="CH13" s="244" t="s">
        <v>45</v>
      </c>
      <c r="CI13" s="244" t="s">
        <v>57</v>
      </c>
      <c r="CJ13" s="206" t="s">
        <v>59</v>
      </c>
      <c r="CK13" s="206" t="s">
        <v>48</v>
      </c>
      <c r="CL13" s="244" t="s">
        <v>57</v>
      </c>
      <c r="CM13" s="244" t="s">
        <v>54</v>
      </c>
      <c r="CN13" s="244" t="s">
        <v>45</v>
      </c>
      <c r="CO13" s="244" t="s">
        <v>54</v>
      </c>
      <c r="CP13" s="214"/>
      <c r="CQ13" s="206" t="s">
        <v>53</v>
      </c>
      <c r="CR13" s="249" t="s">
        <v>45</v>
      </c>
      <c r="CS13" s="206" t="s">
        <v>64</v>
      </c>
      <c r="CT13" s="244" t="s">
        <v>76</v>
      </c>
      <c r="CU13" s="244" t="s">
        <v>54</v>
      </c>
      <c r="CV13" s="244" t="s">
        <v>45</v>
      </c>
      <c r="CW13" s="206" t="s">
        <v>60</v>
      </c>
      <c r="CX13" s="244" t="s">
        <v>76</v>
      </c>
      <c r="CY13" s="206" t="s">
        <v>60</v>
      </c>
      <c r="CZ13" s="206" t="s">
        <v>205</v>
      </c>
      <c r="DA13" s="206" t="s">
        <v>205</v>
      </c>
      <c r="DB13" s="249" t="s">
        <v>45</v>
      </c>
      <c r="DC13" s="244" t="s">
        <v>54</v>
      </c>
      <c r="DD13" s="244" t="s">
        <v>54</v>
      </c>
      <c r="DE13" s="244" t="s">
        <v>57</v>
      </c>
      <c r="DF13" s="244" t="s">
        <v>54</v>
      </c>
      <c r="DG13" s="244" t="s">
        <v>45</v>
      </c>
      <c r="DH13" s="244" t="s">
        <v>54</v>
      </c>
      <c r="DI13" s="244" t="s">
        <v>54</v>
      </c>
      <c r="DJ13" s="244" t="s">
        <v>54</v>
      </c>
      <c r="DK13" s="206" t="s">
        <v>60</v>
      </c>
      <c r="DL13" s="244" t="s">
        <v>57</v>
      </c>
      <c r="DM13" s="244" t="s">
        <v>45</v>
      </c>
      <c r="DN13" s="206" t="s">
        <v>53</v>
      </c>
      <c r="DO13" s="206" t="s">
        <v>67</v>
      </c>
      <c r="DP13" s="206" t="s">
        <v>67</v>
      </c>
      <c r="DQ13" s="206" t="s">
        <v>64</v>
      </c>
      <c r="DR13" s="244" t="s">
        <v>76</v>
      </c>
      <c r="DS13" s="249" t="s">
        <v>45</v>
      </c>
      <c r="DT13" s="244" t="s">
        <v>54</v>
      </c>
      <c r="DU13" s="244" t="s">
        <v>76</v>
      </c>
      <c r="DV13" s="206" t="s">
        <v>53</v>
      </c>
      <c r="DW13" s="206" t="s">
        <v>64</v>
      </c>
      <c r="DX13" s="244" t="s">
        <v>45</v>
      </c>
      <c r="DY13" s="255" t="s">
        <v>54</v>
      </c>
      <c r="DZ13" s="206" t="s">
        <v>85</v>
      </c>
      <c r="EA13" s="206" t="s">
        <v>50</v>
      </c>
      <c r="EB13" s="206" t="s">
        <v>208</v>
      </c>
      <c r="EC13" s="206" t="s">
        <v>48</v>
      </c>
      <c r="ED13" s="206" t="s">
        <v>208</v>
      </c>
      <c r="EE13" s="206" t="s">
        <v>56</v>
      </c>
      <c r="EF13" s="206" t="s">
        <v>49</v>
      </c>
      <c r="EG13" s="206" t="s">
        <v>53</v>
      </c>
      <c r="EH13" s="206" t="s">
        <v>49</v>
      </c>
      <c r="EI13" s="206" t="s">
        <v>205</v>
      </c>
      <c r="EJ13" s="206" t="s">
        <v>208</v>
      </c>
      <c r="EK13" s="206"/>
      <c r="EL13" s="206" t="s">
        <v>205</v>
      </c>
    </row>
    <row r="14" spans="1:143" ht="145" x14ac:dyDescent="0.35">
      <c r="A14" s="11">
        <f t="shared" si="4"/>
        <v>7</v>
      </c>
      <c r="B14" s="7" t="s">
        <v>121</v>
      </c>
      <c r="C14" s="7" t="s">
        <v>79</v>
      </c>
      <c r="D14" s="7" t="s">
        <v>133</v>
      </c>
      <c r="E14" s="7"/>
      <c r="F14" s="7" t="s">
        <v>182</v>
      </c>
      <c r="G14" s="7"/>
      <c r="H14" s="10"/>
      <c r="I14" s="10"/>
      <c r="J14" s="10"/>
      <c r="K14" s="10"/>
      <c r="L14" s="10"/>
      <c r="M14" s="10"/>
      <c r="N14" s="10"/>
      <c r="O14" s="10"/>
      <c r="P14" s="10"/>
      <c r="Q14" s="10"/>
      <c r="R14" s="10"/>
      <c r="S14" s="9"/>
      <c r="T14" s="7" t="s">
        <v>132</v>
      </c>
      <c r="U14" s="8"/>
      <c r="V14" s="2" t="s">
        <v>37</v>
      </c>
      <c r="W14" s="8"/>
      <c r="X14" s="7" t="s">
        <v>131</v>
      </c>
      <c r="Y14" s="7" t="s">
        <v>129</v>
      </c>
      <c r="Z14" s="7"/>
      <c r="AA14" s="7" t="s">
        <v>47</v>
      </c>
      <c r="AB14" s="7" t="s">
        <v>69</v>
      </c>
      <c r="AC14" s="7"/>
      <c r="AD14" s="7"/>
      <c r="AE14" s="7"/>
      <c r="AF14" s="7"/>
      <c r="AG14" s="7"/>
      <c r="AH14" s="7"/>
      <c r="AI14" s="7"/>
      <c r="AJ14" s="7"/>
      <c r="AK14" s="7"/>
      <c r="AL14" s="7"/>
      <c r="AN14" s="13">
        <f t="shared" si="5"/>
        <v>7</v>
      </c>
      <c r="AO14" s="7" t="s">
        <v>74</v>
      </c>
      <c r="AP14" s="7" t="s">
        <v>62</v>
      </c>
      <c r="AQ14" s="7" t="s">
        <v>205</v>
      </c>
      <c r="AR14" s="7" t="s">
        <v>44</v>
      </c>
      <c r="AS14" s="7" t="s">
        <v>205</v>
      </c>
      <c r="AT14" s="7" t="s">
        <v>47</v>
      </c>
      <c r="AU14" s="7" t="s">
        <v>79</v>
      </c>
      <c r="AV14" s="7" t="s">
        <v>74</v>
      </c>
      <c r="AW14" s="7" t="s">
        <v>47</v>
      </c>
      <c r="AX14" s="7" t="s">
        <v>76</v>
      </c>
      <c r="AY14" s="7" t="s">
        <v>205</v>
      </c>
      <c r="AZ14" s="7" t="s">
        <v>62</v>
      </c>
      <c r="BB14" s="246">
        <f t="shared" si="6"/>
        <v>7</v>
      </c>
      <c r="BC14" s="206"/>
      <c r="BD14" s="206"/>
      <c r="BE14" s="244" t="s">
        <v>54</v>
      </c>
      <c r="BF14" s="244" t="s">
        <v>45</v>
      </c>
      <c r="BG14" s="244" t="s">
        <v>54</v>
      </c>
      <c r="BH14" s="244" t="s">
        <v>45</v>
      </c>
      <c r="BI14" s="206"/>
      <c r="BJ14" s="250" t="s">
        <v>54</v>
      </c>
      <c r="BK14" s="206" t="s">
        <v>62</v>
      </c>
      <c r="BL14" s="206" t="s">
        <v>53</v>
      </c>
      <c r="BM14" s="206" t="s">
        <v>62</v>
      </c>
      <c r="BN14" s="206" t="s">
        <v>46</v>
      </c>
      <c r="BO14" s="244" t="s">
        <v>54</v>
      </c>
      <c r="BP14" s="206" t="s">
        <v>60</v>
      </c>
      <c r="BQ14" s="206" t="s">
        <v>59</v>
      </c>
      <c r="BR14" s="206" t="s">
        <v>45</v>
      </c>
      <c r="BS14" s="244" t="s">
        <v>57</v>
      </c>
      <c r="BT14" s="206" t="s">
        <v>73</v>
      </c>
      <c r="BU14" s="206" t="s">
        <v>53</v>
      </c>
      <c r="BV14" s="206" t="s">
        <v>69</v>
      </c>
      <c r="BW14" s="206" t="s">
        <v>69</v>
      </c>
      <c r="BX14" s="206" t="s">
        <v>54</v>
      </c>
      <c r="BY14" s="206"/>
      <c r="BZ14" s="244" t="s">
        <v>54</v>
      </c>
      <c r="CA14" s="244" t="s">
        <v>57</v>
      </c>
      <c r="CB14" s="244" t="s">
        <v>76</v>
      </c>
      <c r="CC14" s="244" t="s">
        <v>54</v>
      </c>
      <c r="CD14" s="244" t="s">
        <v>76</v>
      </c>
      <c r="CE14" s="206" t="s">
        <v>69</v>
      </c>
      <c r="CF14" s="244" t="s">
        <v>54</v>
      </c>
      <c r="CG14" s="206" t="s">
        <v>73</v>
      </c>
      <c r="CH14" s="244" t="s">
        <v>54</v>
      </c>
      <c r="CI14" s="244" t="s">
        <v>45</v>
      </c>
      <c r="CJ14" s="244" t="s">
        <v>57</v>
      </c>
      <c r="CK14" s="206" t="s">
        <v>53</v>
      </c>
      <c r="CL14" s="244" t="s">
        <v>45</v>
      </c>
      <c r="CM14" s="244" t="s">
        <v>76</v>
      </c>
      <c r="CN14" s="244" t="s">
        <v>54</v>
      </c>
      <c r="CO14" s="244" t="s">
        <v>76</v>
      </c>
      <c r="CP14" s="214"/>
      <c r="CQ14" s="206" t="s">
        <v>46</v>
      </c>
      <c r="CR14" s="206" t="s">
        <v>44</v>
      </c>
      <c r="CS14" s="244" t="s">
        <v>57</v>
      </c>
      <c r="CT14" s="214"/>
      <c r="CU14" s="244" t="s">
        <v>76</v>
      </c>
      <c r="CV14" s="244" t="s">
        <v>54</v>
      </c>
      <c r="CW14" s="249" t="s">
        <v>45</v>
      </c>
      <c r="CX14" s="214"/>
      <c r="CY14" s="249" t="s">
        <v>45</v>
      </c>
      <c r="CZ14" s="206" t="s">
        <v>79</v>
      </c>
      <c r="DA14" s="206" t="s">
        <v>47</v>
      </c>
      <c r="DB14" s="206" t="s">
        <v>59</v>
      </c>
      <c r="DC14" s="244" t="s">
        <v>76</v>
      </c>
      <c r="DD14" s="244" t="s">
        <v>76</v>
      </c>
      <c r="DE14" s="244" t="s">
        <v>54</v>
      </c>
      <c r="DF14" s="244" t="s">
        <v>76</v>
      </c>
      <c r="DG14" s="244" t="s">
        <v>57</v>
      </c>
      <c r="DH14" s="244" t="s">
        <v>76</v>
      </c>
      <c r="DI14" s="244" t="s">
        <v>76</v>
      </c>
      <c r="DJ14" s="244" t="s">
        <v>76</v>
      </c>
      <c r="DK14" s="249" t="s">
        <v>45</v>
      </c>
      <c r="DL14" s="244" t="s">
        <v>54</v>
      </c>
      <c r="DM14" s="244" t="s">
        <v>57</v>
      </c>
      <c r="DN14" s="249" t="s">
        <v>76</v>
      </c>
      <c r="DO14" s="244" t="s">
        <v>45</v>
      </c>
      <c r="DP14" s="244" t="s">
        <v>57</v>
      </c>
      <c r="DQ14" s="244" t="s">
        <v>45</v>
      </c>
      <c r="DR14" s="206"/>
      <c r="DS14" s="206" t="s">
        <v>95</v>
      </c>
      <c r="DT14" s="206"/>
      <c r="DU14" s="206"/>
      <c r="DV14" s="206" t="s">
        <v>64</v>
      </c>
      <c r="DW14" s="244" t="s">
        <v>45</v>
      </c>
      <c r="DX14" s="244" t="s">
        <v>54</v>
      </c>
      <c r="DY14" s="255" t="s">
        <v>76</v>
      </c>
      <c r="DZ14" s="206" t="s">
        <v>74</v>
      </c>
      <c r="EA14" s="206" t="s">
        <v>62</v>
      </c>
      <c r="EB14" s="206" t="s">
        <v>205</v>
      </c>
      <c r="EC14" s="206" t="s">
        <v>44</v>
      </c>
      <c r="ED14" s="206" t="s">
        <v>205</v>
      </c>
      <c r="EE14" s="206" t="s">
        <v>47</v>
      </c>
      <c r="EF14" s="206" t="s">
        <v>79</v>
      </c>
      <c r="EG14" s="206" t="s">
        <v>74</v>
      </c>
      <c r="EH14" s="206" t="s">
        <v>47</v>
      </c>
      <c r="EI14" s="249" t="s">
        <v>76</v>
      </c>
      <c r="EJ14" s="206" t="s">
        <v>205</v>
      </c>
      <c r="EK14" s="206"/>
      <c r="EL14" s="206" t="s">
        <v>62</v>
      </c>
    </row>
    <row r="15" spans="1:143" ht="116" x14ac:dyDescent="0.35">
      <c r="A15" s="11">
        <f t="shared" si="4"/>
        <v>8</v>
      </c>
      <c r="B15" s="7" t="s">
        <v>121</v>
      </c>
      <c r="C15" s="7" t="s">
        <v>85</v>
      </c>
      <c r="D15" s="7" t="s">
        <v>130</v>
      </c>
      <c r="E15" s="7"/>
      <c r="F15" s="7" t="s">
        <v>173</v>
      </c>
      <c r="G15" s="7"/>
      <c r="H15" s="10"/>
      <c r="I15" s="10"/>
      <c r="J15" s="10"/>
      <c r="K15" s="10"/>
      <c r="L15" s="10"/>
      <c r="M15" s="10"/>
      <c r="N15" s="10"/>
      <c r="O15" s="10"/>
      <c r="P15" s="10"/>
      <c r="Q15" s="10"/>
      <c r="R15" s="10"/>
      <c r="S15" s="9"/>
      <c r="T15" s="7" t="s">
        <v>129</v>
      </c>
      <c r="U15" s="8"/>
      <c r="V15" s="2" t="s">
        <v>30</v>
      </c>
      <c r="W15" s="8"/>
      <c r="X15" s="7" t="s">
        <v>114</v>
      </c>
      <c r="Y15" s="7" t="s">
        <v>124</v>
      </c>
      <c r="Z15" s="7"/>
      <c r="AA15" s="7" t="s">
        <v>57</v>
      </c>
      <c r="AB15" s="7" t="s">
        <v>49</v>
      </c>
      <c r="AC15" s="7" t="s">
        <v>55</v>
      </c>
      <c r="AD15" s="7" t="s">
        <v>62</v>
      </c>
      <c r="AE15" s="7" t="s">
        <v>79</v>
      </c>
      <c r="AF15" s="7" t="s">
        <v>54</v>
      </c>
      <c r="AG15" s="7" t="s">
        <v>53</v>
      </c>
      <c r="AH15" s="7" t="s">
        <v>46</v>
      </c>
      <c r="AI15" s="7" t="s">
        <v>64</v>
      </c>
      <c r="AJ15" s="7"/>
      <c r="AK15" s="7"/>
      <c r="AL15" s="7"/>
      <c r="AN15" s="13">
        <f t="shared" si="5"/>
        <v>8</v>
      </c>
      <c r="AO15" s="7" t="s">
        <v>45</v>
      </c>
      <c r="AP15" s="7" t="s">
        <v>95</v>
      </c>
      <c r="AQ15" s="7" t="s">
        <v>47</v>
      </c>
      <c r="AR15" s="7" t="s">
        <v>59</v>
      </c>
      <c r="AS15" s="7" t="s">
        <v>47</v>
      </c>
      <c r="AT15" s="7" t="s">
        <v>46</v>
      </c>
      <c r="AU15" s="7" t="s">
        <v>60</v>
      </c>
      <c r="AV15" s="7" t="s">
        <v>47</v>
      </c>
      <c r="AW15" s="7" t="s">
        <v>76</v>
      </c>
      <c r="AX15" s="7" t="s">
        <v>85</v>
      </c>
      <c r="AY15" s="7" t="s">
        <v>60</v>
      </c>
      <c r="AZ15" s="7" t="s">
        <v>203</v>
      </c>
      <c r="BB15" s="246">
        <f t="shared" si="6"/>
        <v>8</v>
      </c>
      <c r="BC15" s="206"/>
      <c r="BD15" s="206"/>
      <c r="BE15" s="244" t="s">
        <v>76</v>
      </c>
      <c r="BF15" s="244" t="s">
        <v>57</v>
      </c>
      <c r="BG15" s="244" t="s">
        <v>76</v>
      </c>
      <c r="BH15" s="244" t="s">
        <v>57</v>
      </c>
      <c r="BI15" s="206"/>
      <c r="BJ15" s="206" t="s">
        <v>53</v>
      </c>
      <c r="BK15" s="206" t="s">
        <v>53</v>
      </c>
      <c r="BL15" s="206" t="s">
        <v>69</v>
      </c>
      <c r="BM15" s="206" t="s">
        <v>79</v>
      </c>
      <c r="BN15" s="206" t="s">
        <v>59</v>
      </c>
      <c r="BO15" s="244" t="s">
        <v>76</v>
      </c>
      <c r="BP15" s="206" t="s">
        <v>95</v>
      </c>
      <c r="BQ15" s="206" t="s">
        <v>92</v>
      </c>
      <c r="BR15" s="244" t="s">
        <v>204</v>
      </c>
      <c r="BS15" s="244" t="s">
        <v>54</v>
      </c>
      <c r="BT15" s="206" t="s">
        <v>70</v>
      </c>
      <c r="BU15" s="206" t="s">
        <v>60</v>
      </c>
      <c r="BV15" s="244" t="s">
        <v>45</v>
      </c>
      <c r="BW15" s="249" t="s">
        <v>45</v>
      </c>
      <c r="BX15" s="206" t="s">
        <v>69</v>
      </c>
      <c r="BY15" s="206"/>
      <c r="BZ15" s="206"/>
      <c r="CA15" s="244" t="s">
        <v>54</v>
      </c>
      <c r="CB15" s="206"/>
      <c r="CC15" s="244" t="s">
        <v>76</v>
      </c>
      <c r="CD15" s="214"/>
      <c r="CE15" s="206" t="s">
        <v>59</v>
      </c>
      <c r="CF15" s="244" t="s">
        <v>76</v>
      </c>
      <c r="CG15" s="206" t="s">
        <v>70</v>
      </c>
      <c r="CH15" s="244" t="s">
        <v>76</v>
      </c>
      <c r="CI15" s="244" t="s">
        <v>54</v>
      </c>
      <c r="CJ15" s="244" t="s">
        <v>45</v>
      </c>
      <c r="CK15" s="206" t="s">
        <v>46</v>
      </c>
      <c r="CL15" s="244" t="s">
        <v>54</v>
      </c>
      <c r="CM15" s="214"/>
      <c r="CN15" s="244" t="s">
        <v>76</v>
      </c>
      <c r="CO15" s="245"/>
      <c r="CP15" s="214"/>
      <c r="CQ15" s="244" t="s">
        <v>76</v>
      </c>
      <c r="CR15" s="244" t="s">
        <v>57</v>
      </c>
      <c r="CS15" s="244" t="s">
        <v>54</v>
      </c>
      <c r="CT15" s="214"/>
      <c r="CU15" s="214"/>
      <c r="CV15" s="244" t="s">
        <v>76</v>
      </c>
      <c r="CW15" s="244" t="s">
        <v>57</v>
      </c>
      <c r="CX15" s="214"/>
      <c r="CY15" s="206" t="s">
        <v>59</v>
      </c>
      <c r="CZ15" s="206" t="s">
        <v>53</v>
      </c>
      <c r="DA15" s="206" t="s">
        <v>60</v>
      </c>
      <c r="DB15" s="244" t="s">
        <v>57</v>
      </c>
      <c r="DC15" s="214"/>
      <c r="DD15" s="206"/>
      <c r="DE15" s="244" t="s">
        <v>76</v>
      </c>
      <c r="DF15" s="206"/>
      <c r="DG15" s="244" t="s">
        <v>54</v>
      </c>
      <c r="DH15" s="206"/>
      <c r="DI15" s="206"/>
      <c r="DJ15" s="206"/>
      <c r="DK15" s="244" t="s">
        <v>57</v>
      </c>
      <c r="DL15" s="206"/>
      <c r="DM15" s="244" t="s">
        <v>54</v>
      </c>
      <c r="DN15" s="206" t="s">
        <v>60</v>
      </c>
      <c r="DO15" s="244" t="s">
        <v>57</v>
      </c>
      <c r="DP15" s="244" t="s">
        <v>54</v>
      </c>
      <c r="DQ15" s="244" t="s">
        <v>76</v>
      </c>
      <c r="DR15" s="206"/>
      <c r="DS15" s="244" t="s">
        <v>57</v>
      </c>
      <c r="DT15" s="206"/>
      <c r="DU15" s="206"/>
      <c r="DV15" s="244" t="s">
        <v>45</v>
      </c>
      <c r="DW15" s="244" t="s">
        <v>54</v>
      </c>
      <c r="DX15" s="244" t="s">
        <v>76</v>
      </c>
      <c r="DY15" s="254"/>
      <c r="DZ15" s="249" t="s">
        <v>45</v>
      </c>
      <c r="EA15" s="206" t="s">
        <v>95</v>
      </c>
      <c r="EB15" s="206" t="s">
        <v>47</v>
      </c>
      <c r="EC15" s="206" t="s">
        <v>59</v>
      </c>
      <c r="ED15" s="206" t="s">
        <v>47</v>
      </c>
      <c r="EE15" s="206" t="s">
        <v>46</v>
      </c>
      <c r="EF15" s="206" t="s">
        <v>60</v>
      </c>
      <c r="EG15" s="206" t="s">
        <v>47</v>
      </c>
      <c r="EH15" s="249" t="s">
        <v>76</v>
      </c>
      <c r="EI15" s="206" t="s">
        <v>85</v>
      </c>
      <c r="EJ15" s="206" t="s">
        <v>60</v>
      </c>
      <c r="EK15" s="206"/>
      <c r="EL15" s="206" t="s">
        <v>203</v>
      </c>
    </row>
    <row r="16" spans="1:143" ht="116" x14ac:dyDescent="0.35">
      <c r="A16" s="11">
        <f t="shared" si="4"/>
        <v>9</v>
      </c>
      <c r="B16" s="7" t="s">
        <v>121</v>
      </c>
      <c r="C16" s="7" t="s">
        <v>74</v>
      </c>
      <c r="D16" s="7" t="s">
        <v>128</v>
      </c>
      <c r="E16" s="7"/>
      <c r="F16" s="7" t="s">
        <v>174</v>
      </c>
      <c r="G16" s="7"/>
      <c r="H16" s="10"/>
      <c r="I16" s="10"/>
      <c r="J16" s="10"/>
      <c r="K16" s="10"/>
      <c r="L16" s="10"/>
      <c r="M16" s="10"/>
      <c r="N16" s="10"/>
      <c r="O16" s="10"/>
      <c r="P16" s="10"/>
      <c r="Q16" s="10"/>
      <c r="R16" s="10"/>
      <c r="S16" s="9"/>
      <c r="T16" s="15" t="s">
        <v>114</v>
      </c>
      <c r="U16" s="14"/>
      <c r="V16" s="2" t="s">
        <v>24</v>
      </c>
      <c r="W16" s="14"/>
      <c r="X16" s="7" t="s">
        <v>114</v>
      </c>
      <c r="Y16" s="7" t="s">
        <v>126</v>
      </c>
      <c r="Z16" s="7"/>
      <c r="AA16" s="7" t="s">
        <v>57</v>
      </c>
      <c r="AB16" s="7" t="s">
        <v>56</v>
      </c>
      <c r="AC16" s="7" t="s">
        <v>50</v>
      </c>
      <c r="AD16" s="7" t="s">
        <v>49</v>
      </c>
      <c r="AE16" s="7" t="s">
        <v>55</v>
      </c>
      <c r="AF16" s="7" t="s">
        <v>62</v>
      </c>
      <c r="AG16" s="7" t="s">
        <v>53</v>
      </c>
      <c r="AH16" s="7" t="s">
        <v>60</v>
      </c>
      <c r="AI16" s="7" t="s">
        <v>95</v>
      </c>
      <c r="AJ16" s="7"/>
      <c r="AK16" s="7"/>
      <c r="AL16" s="7"/>
      <c r="AN16" s="13">
        <f t="shared" si="5"/>
        <v>9</v>
      </c>
      <c r="AO16" s="7" t="s">
        <v>54</v>
      </c>
      <c r="AP16" s="7" t="s">
        <v>79</v>
      </c>
      <c r="AQ16" s="7" t="s">
        <v>60</v>
      </c>
      <c r="AR16" s="7" t="s">
        <v>67</v>
      </c>
      <c r="AS16" s="7" t="s">
        <v>73</v>
      </c>
      <c r="AT16" s="7" t="s">
        <v>53</v>
      </c>
      <c r="AU16" s="7" t="s">
        <v>44</v>
      </c>
      <c r="AV16" s="7" t="s">
        <v>60</v>
      </c>
      <c r="AW16" s="7" t="s">
        <v>53</v>
      </c>
      <c r="AX16" s="7" t="s">
        <v>54</v>
      </c>
      <c r="AY16" s="7" t="s">
        <v>95</v>
      </c>
      <c r="AZ16" s="7" t="s">
        <v>79</v>
      </c>
      <c r="BB16" s="204">
        <f t="shared" si="6"/>
        <v>9</v>
      </c>
      <c r="BC16" s="248"/>
      <c r="BD16" s="248"/>
      <c r="BE16" s="248"/>
      <c r="BF16" s="244" t="s">
        <v>54</v>
      </c>
      <c r="BG16" s="206"/>
      <c r="BH16" s="244" t="s">
        <v>76</v>
      </c>
      <c r="BI16" s="206"/>
      <c r="BJ16" s="206" t="s">
        <v>46</v>
      </c>
      <c r="BK16" s="206" t="s">
        <v>60</v>
      </c>
      <c r="BL16" s="244" t="s">
        <v>45</v>
      </c>
      <c r="BM16" s="249" t="s">
        <v>54</v>
      </c>
      <c r="BN16" s="206" t="s">
        <v>92</v>
      </c>
      <c r="BO16" s="244" t="s">
        <v>79</v>
      </c>
      <c r="BP16" s="206" t="s">
        <v>92</v>
      </c>
      <c r="BQ16" s="206" t="s">
        <v>64</v>
      </c>
      <c r="BR16" s="244" t="s">
        <v>54</v>
      </c>
      <c r="BS16" s="244" t="s">
        <v>76</v>
      </c>
      <c r="BT16" s="249" t="s">
        <v>54</v>
      </c>
      <c r="BU16" s="206" t="s">
        <v>69</v>
      </c>
      <c r="BV16" s="244" t="s">
        <v>54</v>
      </c>
      <c r="BW16" s="244" t="s">
        <v>57</v>
      </c>
      <c r="BX16" s="244" t="s">
        <v>45</v>
      </c>
      <c r="BY16" s="206"/>
      <c r="BZ16" s="206"/>
      <c r="CA16" s="244" t="s">
        <v>76</v>
      </c>
      <c r="CB16" s="206"/>
      <c r="CC16" s="214"/>
      <c r="CD16" s="214"/>
      <c r="CE16" s="244" t="s">
        <v>45</v>
      </c>
      <c r="CF16" s="214"/>
      <c r="CG16" s="206" t="s">
        <v>53</v>
      </c>
      <c r="CH16" s="214"/>
      <c r="CI16" s="244" t="s">
        <v>76</v>
      </c>
      <c r="CJ16" s="244" t="s">
        <v>54</v>
      </c>
      <c r="CK16" s="206" t="s">
        <v>64</v>
      </c>
      <c r="CL16" s="244" t="s">
        <v>76</v>
      </c>
      <c r="CM16" s="214"/>
      <c r="CN16" s="214"/>
      <c r="CO16" s="214"/>
      <c r="CP16" s="214"/>
      <c r="CQ16" s="214"/>
      <c r="CR16" s="244" t="s">
        <v>54</v>
      </c>
      <c r="CS16" s="244" t="s">
        <v>76</v>
      </c>
      <c r="CT16" s="214"/>
      <c r="CU16" s="214"/>
      <c r="CV16" s="214"/>
      <c r="CW16" s="244" t="s">
        <v>54</v>
      </c>
      <c r="CX16" s="214"/>
      <c r="CY16" s="244" t="s">
        <v>57</v>
      </c>
      <c r="CZ16" s="206" t="s">
        <v>60</v>
      </c>
      <c r="DA16" s="206" t="s">
        <v>69</v>
      </c>
      <c r="DB16" s="244" t="s">
        <v>54</v>
      </c>
      <c r="DC16" s="214"/>
      <c r="DD16" s="206"/>
      <c r="DE16" s="206"/>
      <c r="DF16" s="206"/>
      <c r="DG16" s="244" t="s">
        <v>76</v>
      </c>
      <c r="DH16" s="206"/>
      <c r="DI16" s="206"/>
      <c r="DJ16" s="206"/>
      <c r="DK16" s="244" t="s">
        <v>76</v>
      </c>
      <c r="DL16" s="206"/>
      <c r="DM16" s="206"/>
      <c r="DN16" s="249" t="s">
        <v>45</v>
      </c>
      <c r="DO16" s="244" t="s">
        <v>54</v>
      </c>
      <c r="DP16" s="244" t="s">
        <v>76</v>
      </c>
      <c r="DQ16" s="206"/>
      <c r="DR16" s="206"/>
      <c r="DS16" s="244" t="s">
        <v>54</v>
      </c>
      <c r="DT16" s="206"/>
      <c r="DU16" s="206"/>
      <c r="DV16" s="244" t="s">
        <v>76</v>
      </c>
      <c r="DW16" s="244" t="s">
        <v>76</v>
      </c>
      <c r="DX16" s="206"/>
      <c r="DY16" s="254"/>
      <c r="DZ16" s="249" t="s">
        <v>54</v>
      </c>
      <c r="EA16" s="206" t="s">
        <v>79</v>
      </c>
      <c r="EB16" s="206" t="s">
        <v>60</v>
      </c>
      <c r="EC16" s="206" t="s">
        <v>67</v>
      </c>
      <c r="ED16" s="206" t="s">
        <v>73</v>
      </c>
      <c r="EE16" s="206" t="s">
        <v>53</v>
      </c>
      <c r="EF16" s="206" t="s">
        <v>44</v>
      </c>
      <c r="EG16" s="206" t="s">
        <v>60</v>
      </c>
      <c r="EH16" s="206" t="s">
        <v>53</v>
      </c>
      <c r="EI16" s="249" t="s">
        <v>54</v>
      </c>
      <c r="EJ16" s="206" t="s">
        <v>95</v>
      </c>
      <c r="EK16" s="206"/>
      <c r="EL16" s="206" t="s">
        <v>79</v>
      </c>
    </row>
    <row r="17" spans="1:142" ht="87" x14ac:dyDescent="0.35">
      <c r="A17" s="11">
        <f t="shared" si="4"/>
        <v>10</v>
      </c>
      <c r="B17" s="7" t="s">
        <v>121</v>
      </c>
      <c r="C17" s="7" t="s">
        <v>48</v>
      </c>
      <c r="D17" s="7" t="s">
        <v>127</v>
      </c>
      <c r="E17" s="7"/>
      <c r="F17" s="7" t="s">
        <v>175</v>
      </c>
      <c r="G17" s="7"/>
      <c r="H17" s="10"/>
      <c r="I17" s="10"/>
      <c r="J17" s="10"/>
      <c r="K17" s="10"/>
      <c r="L17" s="10"/>
      <c r="M17" s="10"/>
      <c r="N17" s="10"/>
      <c r="O17" s="10"/>
      <c r="P17" s="10"/>
      <c r="Q17" s="10"/>
      <c r="R17" s="10"/>
      <c r="S17" s="9"/>
      <c r="T17" s="7" t="s">
        <v>126</v>
      </c>
      <c r="U17" s="8"/>
      <c r="V17" s="2" t="s">
        <v>16</v>
      </c>
      <c r="W17" s="8"/>
      <c r="X17" s="7" t="s">
        <v>114</v>
      </c>
      <c r="Y17" s="7" t="s">
        <v>119</v>
      </c>
      <c r="Z17" s="7"/>
      <c r="AA17" s="7" t="s">
        <v>57</v>
      </c>
      <c r="AB17" s="7" t="s">
        <v>56</v>
      </c>
      <c r="AC17" s="7" t="s">
        <v>50</v>
      </c>
      <c r="AD17" s="7" t="s">
        <v>49</v>
      </c>
      <c r="AE17" s="7" t="s">
        <v>55</v>
      </c>
      <c r="AF17" s="7" t="s">
        <v>53</v>
      </c>
      <c r="AG17" s="7" t="s">
        <v>69</v>
      </c>
      <c r="AH17" s="7"/>
      <c r="AI17" s="7"/>
      <c r="AJ17" s="7"/>
      <c r="AK17" s="7"/>
      <c r="AL17" s="7"/>
      <c r="AN17" s="13">
        <f t="shared" si="5"/>
        <v>10</v>
      </c>
      <c r="AO17" s="7" t="s">
        <v>76</v>
      </c>
      <c r="AP17" s="7" t="s">
        <v>64</v>
      </c>
      <c r="AQ17" s="7" t="s">
        <v>74</v>
      </c>
      <c r="AR17" s="7"/>
      <c r="AS17" s="7" t="s">
        <v>70</v>
      </c>
      <c r="AT17" s="7" t="s">
        <v>49</v>
      </c>
      <c r="AU17" s="7" t="s">
        <v>208</v>
      </c>
      <c r="AV17" s="7" t="s">
        <v>49</v>
      </c>
      <c r="AW17" s="7" t="s">
        <v>62</v>
      </c>
      <c r="AX17" s="7" t="s">
        <v>60</v>
      </c>
      <c r="AY17" s="7" t="s">
        <v>62</v>
      </c>
      <c r="AZ17" s="7" t="s">
        <v>85</v>
      </c>
      <c r="BB17" s="204">
        <f t="shared" si="6"/>
        <v>10</v>
      </c>
      <c r="BC17" s="206"/>
      <c r="BD17" s="206"/>
      <c r="BE17" s="206"/>
      <c r="BF17" s="206"/>
      <c r="BG17" s="206"/>
      <c r="BH17" s="206"/>
      <c r="BI17" s="206"/>
      <c r="BJ17" s="206" t="s">
        <v>64</v>
      </c>
      <c r="BK17" s="206" t="s">
        <v>95</v>
      </c>
      <c r="BL17" s="244" t="s">
        <v>54</v>
      </c>
      <c r="BM17" s="206" t="s">
        <v>53</v>
      </c>
      <c r="BN17" s="206" t="s">
        <v>64</v>
      </c>
      <c r="BO17" s="206"/>
      <c r="BP17" s="206" t="s">
        <v>64</v>
      </c>
      <c r="BQ17" s="244" t="s">
        <v>45</v>
      </c>
      <c r="BR17" s="244" t="s">
        <v>76</v>
      </c>
      <c r="BS17" s="206"/>
      <c r="BT17" s="206" t="s">
        <v>69</v>
      </c>
      <c r="BU17" s="244" t="s">
        <v>45</v>
      </c>
      <c r="BV17" s="244" t="s">
        <v>76</v>
      </c>
      <c r="BW17" s="244" t="s">
        <v>54</v>
      </c>
      <c r="BX17" s="244" t="s">
        <v>57</v>
      </c>
      <c r="BY17" s="206"/>
      <c r="BZ17" s="206"/>
      <c r="CA17" s="206"/>
      <c r="CB17" s="206"/>
      <c r="CC17" s="214"/>
      <c r="CD17" s="214"/>
      <c r="CE17" s="244" t="s">
        <v>57</v>
      </c>
      <c r="CF17" s="214"/>
      <c r="CG17" s="249" t="s">
        <v>76</v>
      </c>
      <c r="CH17" s="214"/>
      <c r="CI17" s="214"/>
      <c r="CJ17" s="244" t="s">
        <v>76</v>
      </c>
      <c r="CK17" s="206" t="s">
        <v>67</v>
      </c>
      <c r="CL17" s="214"/>
      <c r="CM17" s="214"/>
      <c r="CN17" s="214"/>
      <c r="CO17" s="214"/>
      <c r="CP17" s="214"/>
      <c r="CQ17" s="214"/>
      <c r="CR17" s="244" t="s">
        <v>76</v>
      </c>
      <c r="CS17" s="214"/>
      <c r="CT17" s="214"/>
      <c r="CU17" s="214"/>
      <c r="CV17" s="214"/>
      <c r="CW17" s="244" t="s">
        <v>76</v>
      </c>
      <c r="CX17" s="214"/>
      <c r="CY17" s="244" t="s">
        <v>54</v>
      </c>
      <c r="CZ17" s="206" t="s">
        <v>92</v>
      </c>
      <c r="DA17" s="244" t="s">
        <v>45</v>
      </c>
      <c r="DB17" s="244" t="s">
        <v>76</v>
      </c>
      <c r="DC17" s="214"/>
      <c r="DD17" s="206"/>
      <c r="DE17" s="206"/>
      <c r="DF17" s="206"/>
      <c r="DG17" s="206"/>
      <c r="DH17" s="206"/>
      <c r="DI17" s="206"/>
      <c r="DJ17" s="206"/>
      <c r="DK17" s="206"/>
      <c r="DL17" s="206"/>
      <c r="DM17" s="206"/>
      <c r="DN17" s="206" t="s">
        <v>95</v>
      </c>
      <c r="DO17" s="206"/>
      <c r="DP17" s="206"/>
      <c r="DQ17" s="206"/>
      <c r="DR17" s="206"/>
      <c r="DS17" s="244" t="s">
        <v>76</v>
      </c>
      <c r="DT17" s="206"/>
      <c r="DU17" s="206"/>
      <c r="DV17" s="206"/>
      <c r="DW17" s="206"/>
      <c r="DX17" s="206"/>
      <c r="DY17" s="254"/>
      <c r="DZ17" s="249" t="s">
        <v>76</v>
      </c>
      <c r="EA17" s="206" t="s">
        <v>64</v>
      </c>
      <c r="EB17" s="206" t="s">
        <v>74</v>
      </c>
      <c r="EC17" s="244" t="s">
        <v>57</v>
      </c>
      <c r="ED17" s="206" t="s">
        <v>70</v>
      </c>
      <c r="EE17" s="206" t="s">
        <v>49</v>
      </c>
      <c r="EF17" s="206" t="s">
        <v>208</v>
      </c>
      <c r="EG17" s="206" t="s">
        <v>49</v>
      </c>
      <c r="EH17" s="206" t="s">
        <v>62</v>
      </c>
      <c r="EI17" s="206" t="s">
        <v>60</v>
      </c>
      <c r="EJ17" s="206" t="s">
        <v>62</v>
      </c>
      <c r="EK17" s="206"/>
      <c r="EL17" s="206" t="s">
        <v>85</v>
      </c>
    </row>
    <row r="18" spans="1:142" ht="101.5" x14ac:dyDescent="0.35">
      <c r="A18" s="11">
        <f t="shared" si="4"/>
        <v>11</v>
      </c>
      <c r="B18" s="7" t="s">
        <v>121</v>
      </c>
      <c r="C18" s="7" t="s">
        <v>47</v>
      </c>
      <c r="D18" s="7" t="s">
        <v>125</v>
      </c>
      <c r="E18" s="7"/>
      <c r="F18" s="7" t="s">
        <v>176</v>
      </c>
      <c r="G18" s="7"/>
      <c r="H18" s="10"/>
      <c r="I18" s="10"/>
      <c r="J18" s="10"/>
      <c r="K18" s="10"/>
      <c r="L18" s="10"/>
      <c r="M18" s="10"/>
      <c r="N18" s="10"/>
      <c r="O18" s="10"/>
      <c r="P18" s="10"/>
      <c r="Q18" s="10"/>
      <c r="R18" s="10"/>
      <c r="S18" s="9"/>
      <c r="T18" s="7" t="s">
        <v>124</v>
      </c>
      <c r="U18" s="8"/>
      <c r="V18" s="2" t="s">
        <v>9</v>
      </c>
      <c r="W18" s="8"/>
      <c r="X18" s="7" t="s">
        <v>114</v>
      </c>
      <c r="Y18" s="7" t="s">
        <v>115</v>
      </c>
      <c r="Z18" s="7"/>
      <c r="AA18" s="7" t="s">
        <v>57</v>
      </c>
      <c r="AB18" s="7" t="s">
        <v>56</v>
      </c>
      <c r="AC18" s="7" t="s">
        <v>50</v>
      </c>
      <c r="AD18" s="7" t="s">
        <v>49</v>
      </c>
      <c r="AE18" s="7" t="s">
        <v>55</v>
      </c>
      <c r="AF18" s="7" t="s">
        <v>62</v>
      </c>
      <c r="AG18" s="7" t="s">
        <v>79</v>
      </c>
      <c r="AH18" s="7" t="s">
        <v>54</v>
      </c>
      <c r="AI18" s="7" t="s">
        <v>53</v>
      </c>
      <c r="AJ18" s="7" t="s">
        <v>59</v>
      </c>
      <c r="AK18" s="7" t="s">
        <v>64</v>
      </c>
      <c r="AL18" s="7"/>
      <c r="AN18" s="13">
        <f t="shared" si="5"/>
        <v>11</v>
      </c>
      <c r="AO18" s="7"/>
      <c r="AP18" s="7" t="s">
        <v>53</v>
      </c>
      <c r="AQ18" s="7" t="s">
        <v>62</v>
      </c>
      <c r="AR18" s="12"/>
      <c r="AS18" s="7" t="s">
        <v>60</v>
      </c>
      <c r="AT18" s="7" t="s">
        <v>59</v>
      </c>
      <c r="AU18" s="7" t="s">
        <v>205</v>
      </c>
      <c r="AV18" s="7" t="s">
        <v>45</v>
      </c>
      <c r="AW18" s="7" t="s">
        <v>95</v>
      </c>
      <c r="AX18" s="7" t="s">
        <v>53</v>
      </c>
      <c r="AY18" s="7" t="s">
        <v>53</v>
      </c>
      <c r="AZ18" s="7" t="s">
        <v>74</v>
      </c>
      <c r="BB18" s="204">
        <f t="shared" si="6"/>
        <v>11</v>
      </c>
      <c r="BC18" s="206"/>
      <c r="BD18" s="206"/>
      <c r="BE18" s="206"/>
      <c r="BF18" s="206"/>
      <c r="BG18" s="206"/>
      <c r="BH18" s="206"/>
      <c r="BI18" s="206"/>
      <c r="BJ18" s="244" t="s">
        <v>45</v>
      </c>
      <c r="BK18" s="244" t="s">
        <v>45</v>
      </c>
      <c r="BL18" s="244" t="s">
        <v>76</v>
      </c>
      <c r="BM18" s="206" t="s">
        <v>59</v>
      </c>
      <c r="BN18" s="244" t="s">
        <v>45</v>
      </c>
      <c r="BO18" s="206"/>
      <c r="BP18" s="244" t="s">
        <v>45</v>
      </c>
      <c r="BQ18" s="244" t="s">
        <v>54</v>
      </c>
      <c r="BR18" s="244" t="s">
        <v>62</v>
      </c>
      <c r="BS18" s="206"/>
      <c r="BT18" s="244" t="s">
        <v>45</v>
      </c>
      <c r="BU18" s="244" t="s">
        <v>54</v>
      </c>
      <c r="BV18" s="206"/>
      <c r="BW18" s="244" t="s">
        <v>76</v>
      </c>
      <c r="BX18" s="244" t="s">
        <v>54</v>
      </c>
      <c r="BY18" s="206"/>
      <c r="BZ18" s="206"/>
      <c r="CA18" s="206"/>
      <c r="CB18" s="206"/>
      <c r="CC18" s="214"/>
      <c r="CD18" s="214"/>
      <c r="CE18" s="244" t="s">
        <v>54</v>
      </c>
      <c r="CF18" s="214"/>
      <c r="CG18" s="206" t="s">
        <v>44</v>
      </c>
      <c r="CH18" s="214"/>
      <c r="CI18" s="214"/>
      <c r="CJ18" s="214"/>
      <c r="CK18" s="244" t="s">
        <v>54</v>
      </c>
      <c r="CL18" s="214"/>
      <c r="CM18" s="214"/>
      <c r="CN18" s="214"/>
      <c r="CO18" s="214"/>
      <c r="CP18" s="214"/>
      <c r="CQ18" s="214"/>
      <c r="CR18" s="214"/>
      <c r="CS18" s="214"/>
      <c r="CT18" s="214"/>
      <c r="CU18" s="214"/>
      <c r="CV18" s="214"/>
      <c r="CW18" s="214"/>
      <c r="CX18" s="214"/>
      <c r="CY18" s="244" t="s">
        <v>76</v>
      </c>
      <c r="CZ18" s="206" t="s">
        <v>64</v>
      </c>
      <c r="DA18" s="244" t="s">
        <v>54</v>
      </c>
      <c r="DB18" s="214"/>
      <c r="DC18" s="214"/>
      <c r="DD18" s="206"/>
      <c r="DE18" s="206"/>
      <c r="DF18" s="206"/>
      <c r="DG18" s="206"/>
      <c r="DH18" s="206"/>
      <c r="DI18" s="206"/>
      <c r="DJ18" s="206"/>
      <c r="DK18" s="206"/>
      <c r="DL18" s="206"/>
      <c r="DM18" s="206"/>
      <c r="DN18" s="244" t="s">
        <v>76</v>
      </c>
      <c r="DO18" s="206"/>
      <c r="DP18" s="206"/>
      <c r="DQ18" s="206"/>
      <c r="DR18" s="206"/>
      <c r="DS18" s="206"/>
      <c r="DT18" s="206"/>
      <c r="DU18" s="206"/>
      <c r="DV18" s="206"/>
      <c r="DW18" s="206"/>
      <c r="DX18" s="206"/>
      <c r="DY18" s="254"/>
      <c r="DZ18" s="244" t="s">
        <v>57</v>
      </c>
      <c r="EA18" s="206" t="s">
        <v>53</v>
      </c>
      <c r="EB18" s="206" t="s">
        <v>62</v>
      </c>
      <c r="EC18" s="255" t="s">
        <v>45</v>
      </c>
      <c r="ED18" s="206" t="s">
        <v>60</v>
      </c>
      <c r="EE18" s="206" t="s">
        <v>59</v>
      </c>
      <c r="EF18" s="206" t="s">
        <v>205</v>
      </c>
      <c r="EG18" s="249" t="s">
        <v>45</v>
      </c>
      <c r="EH18" s="206" t="s">
        <v>95</v>
      </c>
      <c r="EI18" s="206" t="s">
        <v>53</v>
      </c>
      <c r="EJ18" s="206" t="s">
        <v>53</v>
      </c>
      <c r="EK18" s="206"/>
      <c r="EL18" s="206" t="s">
        <v>74</v>
      </c>
    </row>
    <row r="19" spans="1:142" ht="145" x14ac:dyDescent="0.35">
      <c r="A19" s="11">
        <f t="shared" si="4"/>
        <v>12</v>
      </c>
      <c r="B19" s="7" t="s">
        <v>121</v>
      </c>
      <c r="C19" s="7" t="s">
        <v>73</v>
      </c>
      <c r="D19" s="7" t="s">
        <v>123</v>
      </c>
      <c r="E19" s="7"/>
      <c r="F19" s="7" t="s">
        <v>177</v>
      </c>
      <c r="G19" s="7"/>
      <c r="H19" s="10"/>
      <c r="I19" s="10"/>
      <c r="J19" s="10"/>
      <c r="K19" s="10"/>
      <c r="L19" s="10"/>
      <c r="M19" s="10"/>
      <c r="N19" s="10"/>
      <c r="O19" s="10"/>
      <c r="P19" s="10"/>
      <c r="Q19" s="10"/>
      <c r="R19" s="10"/>
      <c r="S19" s="9"/>
      <c r="T19" s="7" t="s">
        <v>122</v>
      </c>
      <c r="U19" s="8"/>
      <c r="V19" s="2" t="s">
        <v>536</v>
      </c>
      <c r="W19" s="8"/>
      <c r="X19" s="7" t="s">
        <v>114</v>
      </c>
      <c r="Y19" s="7" t="s">
        <v>122</v>
      </c>
      <c r="Z19" s="7"/>
      <c r="AA19" s="7" t="s">
        <v>57</v>
      </c>
      <c r="AB19" s="7" t="s">
        <v>56</v>
      </c>
      <c r="AC19" s="7" t="s">
        <v>49</v>
      </c>
      <c r="AD19" s="7" t="s">
        <v>62</v>
      </c>
      <c r="AE19" s="7" t="s">
        <v>79</v>
      </c>
      <c r="AF19" s="7" t="s">
        <v>53</v>
      </c>
      <c r="AG19" s="7" t="s">
        <v>46</v>
      </c>
      <c r="AH19" s="7" t="s">
        <v>59</v>
      </c>
      <c r="AI19" s="7" t="s">
        <v>92</v>
      </c>
      <c r="AJ19" s="7" t="s">
        <v>64</v>
      </c>
      <c r="AK19" s="7"/>
      <c r="AL19" s="7"/>
      <c r="AN19" s="13">
        <f t="shared" si="5"/>
        <v>12</v>
      </c>
      <c r="AO19" s="7"/>
      <c r="AP19" s="7" t="s">
        <v>54</v>
      </c>
      <c r="AQ19" s="7" t="s">
        <v>203</v>
      </c>
      <c r="AR19" s="12"/>
      <c r="AS19" s="7" t="s">
        <v>59</v>
      </c>
      <c r="AT19" s="7" t="s">
        <v>64</v>
      </c>
      <c r="AU19" s="7" t="s">
        <v>45</v>
      </c>
      <c r="AV19" s="7" t="s">
        <v>79</v>
      </c>
      <c r="AW19" s="7" t="s">
        <v>59</v>
      </c>
      <c r="AX19" s="7" t="s">
        <v>69</v>
      </c>
      <c r="AY19" s="7" t="s">
        <v>64</v>
      </c>
      <c r="AZ19" s="7" t="s">
        <v>48</v>
      </c>
      <c r="BB19" s="204">
        <f t="shared" si="6"/>
        <v>12</v>
      </c>
      <c r="BC19" s="206"/>
      <c r="BD19" s="206"/>
      <c r="BE19" s="206"/>
      <c r="BF19" s="206"/>
      <c r="BG19" s="206"/>
      <c r="BH19" s="206"/>
      <c r="BI19" s="206"/>
      <c r="BJ19" s="244" t="s">
        <v>76</v>
      </c>
      <c r="BK19" s="244" t="s">
        <v>54</v>
      </c>
      <c r="BL19" s="206"/>
      <c r="BM19" s="206" t="s">
        <v>64</v>
      </c>
      <c r="BN19" s="244" t="s">
        <v>54</v>
      </c>
      <c r="BO19" s="206"/>
      <c r="BP19" s="244" t="s">
        <v>54</v>
      </c>
      <c r="BQ19" s="244" t="s">
        <v>76</v>
      </c>
      <c r="BR19" s="245"/>
      <c r="BS19" s="206"/>
      <c r="BT19" s="244" t="s">
        <v>76</v>
      </c>
      <c r="BU19" s="244" t="s">
        <v>76</v>
      </c>
      <c r="BV19" s="206"/>
      <c r="BW19" s="206"/>
      <c r="BX19" s="244" t="s">
        <v>76</v>
      </c>
      <c r="BY19" s="206"/>
      <c r="BZ19" s="206"/>
      <c r="CA19" s="206"/>
      <c r="CB19" s="206"/>
      <c r="CC19" s="214"/>
      <c r="CD19" s="214"/>
      <c r="CE19" s="214"/>
      <c r="CF19" s="214"/>
      <c r="CG19" s="206" t="s">
        <v>59</v>
      </c>
      <c r="CH19" s="214"/>
      <c r="CI19" s="214"/>
      <c r="CJ19" s="214"/>
      <c r="CK19" s="244" t="s">
        <v>76</v>
      </c>
      <c r="CL19" s="214"/>
      <c r="CM19" s="214"/>
      <c r="CN19" s="214"/>
      <c r="CO19" s="214"/>
      <c r="CP19" s="214"/>
      <c r="CQ19" s="214"/>
      <c r="CR19" s="214"/>
      <c r="CS19" s="214"/>
      <c r="CT19" s="214"/>
      <c r="CU19" s="214"/>
      <c r="CV19" s="214"/>
      <c r="CW19" s="214"/>
      <c r="CX19" s="214"/>
      <c r="CY19" s="214"/>
      <c r="CZ19" s="244" t="s">
        <v>45</v>
      </c>
      <c r="DA19" s="244" t="s">
        <v>76</v>
      </c>
      <c r="DB19" s="214"/>
      <c r="DC19" s="214"/>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54"/>
      <c r="DZ19" s="206"/>
      <c r="EA19" s="249" t="s">
        <v>54</v>
      </c>
      <c r="EB19" s="206" t="s">
        <v>203</v>
      </c>
      <c r="EC19" s="255" t="s">
        <v>54</v>
      </c>
      <c r="ED19" s="206" t="s">
        <v>59</v>
      </c>
      <c r="EE19" s="206" t="s">
        <v>64</v>
      </c>
      <c r="EF19" s="249" t="s">
        <v>45</v>
      </c>
      <c r="EG19" s="206" t="s">
        <v>79</v>
      </c>
      <c r="EH19" s="206" t="s">
        <v>59</v>
      </c>
      <c r="EI19" s="206" t="s">
        <v>69</v>
      </c>
      <c r="EJ19" s="206" t="s">
        <v>64</v>
      </c>
      <c r="EK19" s="206"/>
      <c r="EL19" s="206" t="s">
        <v>48</v>
      </c>
    </row>
    <row r="20" spans="1:142" ht="130.5" x14ac:dyDescent="0.35">
      <c r="A20" s="11">
        <f t="shared" si="4"/>
        <v>13</v>
      </c>
      <c r="B20" s="7" t="s">
        <v>121</v>
      </c>
      <c r="C20" s="7" t="s">
        <v>70</v>
      </c>
      <c r="D20" s="7" t="s">
        <v>120</v>
      </c>
      <c r="E20" s="7"/>
      <c r="F20" s="7" t="s">
        <v>178</v>
      </c>
      <c r="G20" s="7"/>
      <c r="H20" s="10"/>
      <c r="I20" s="10"/>
      <c r="J20" s="10"/>
      <c r="K20" s="10"/>
      <c r="L20" s="10"/>
      <c r="M20" s="10"/>
      <c r="N20" s="10"/>
      <c r="O20" s="10"/>
      <c r="P20" s="10"/>
      <c r="Q20" s="10"/>
      <c r="R20" s="10"/>
      <c r="S20" s="9"/>
      <c r="T20" s="7" t="s">
        <v>119</v>
      </c>
      <c r="U20" s="8"/>
      <c r="V20"/>
      <c r="W20" s="8"/>
      <c r="X20" s="7" t="s">
        <v>114</v>
      </c>
      <c r="Y20" s="7" t="s">
        <v>117</v>
      </c>
      <c r="Z20" s="7"/>
      <c r="AA20" s="7" t="s">
        <v>57</v>
      </c>
      <c r="AB20" s="7" t="s">
        <v>56</v>
      </c>
      <c r="AC20" s="7" t="s">
        <v>62</v>
      </c>
      <c r="AD20" s="7" t="s">
        <v>95</v>
      </c>
      <c r="AE20" s="7" t="s">
        <v>64</v>
      </c>
      <c r="AF20" s="7"/>
      <c r="AG20" s="7"/>
      <c r="AH20" s="7"/>
      <c r="AI20" s="7"/>
      <c r="AJ20" s="7"/>
      <c r="AK20" s="7"/>
      <c r="AL20" s="7"/>
      <c r="AN20" s="13">
        <f t="shared" si="5"/>
        <v>13</v>
      </c>
      <c r="AO20" s="12"/>
      <c r="AP20" s="7" t="s">
        <v>60</v>
      </c>
      <c r="AQ20" s="7" t="s">
        <v>53</v>
      </c>
      <c r="AR20" s="12"/>
      <c r="AS20" s="7" t="s">
        <v>44</v>
      </c>
      <c r="AT20" s="7" t="s">
        <v>208</v>
      </c>
      <c r="AU20" s="7" t="s">
        <v>69</v>
      </c>
      <c r="AV20" s="7" t="s">
        <v>59</v>
      </c>
      <c r="AW20" s="7" t="s">
        <v>44</v>
      </c>
      <c r="AX20" s="7" t="s">
        <v>45</v>
      </c>
      <c r="AY20" s="7" t="s">
        <v>45</v>
      </c>
      <c r="AZ20" s="7" t="s">
        <v>47</v>
      </c>
      <c r="BB20" s="204">
        <f t="shared" si="6"/>
        <v>13</v>
      </c>
      <c r="BC20" s="207"/>
      <c r="BD20" s="207"/>
      <c r="BE20" s="207"/>
      <c r="BF20" s="207"/>
      <c r="BG20" s="207"/>
      <c r="BH20" s="207"/>
      <c r="BI20" s="207"/>
      <c r="BJ20" s="244" t="s">
        <v>79</v>
      </c>
      <c r="BK20" s="244" t="s">
        <v>76</v>
      </c>
      <c r="BL20" s="207"/>
      <c r="BM20" s="244" t="s">
        <v>76</v>
      </c>
      <c r="BN20" s="244" t="s">
        <v>76</v>
      </c>
      <c r="BO20" s="207"/>
      <c r="BP20" s="244" t="s">
        <v>76</v>
      </c>
      <c r="BQ20" s="207"/>
      <c r="BR20" s="207"/>
      <c r="BS20" s="207"/>
      <c r="BT20" s="207"/>
      <c r="BU20" s="244" t="s">
        <v>203</v>
      </c>
      <c r="BV20" s="207"/>
      <c r="BW20" s="207"/>
      <c r="BX20" s="207"/>
      <c r="BY20" s="207"/>
      <c r="BZ20" s="207"/>
      <c r="CA20" s="207"/>
      <c r="CB20" s="207"/>
      <c r="CC20" s="207"/>
      <c r="CD20" s="207"/>
      <c r="CE20" s="207"/>
      <c r="CF20" s="207"/>
      <c r="CG20" s="244" t="s">
        <v>57</v>
      </c>
      <c r="CH20" s="207"/>
      <c r="CI20" s="207"/>
      <c r="CJ20" s="207"/>
      <c r="CK20" s="207"/>
      <c r="CL20" s="207"/>
      <c r="CM20" s="207"/>
      <c r="CN20" s="207"/>
      <c r="CO20" s="207"/>
      <c r="CP20" s="207"/>
      <c r="CQ20" s="207"/>
      <c r="CR20" s="207"/>
      <c r="CS20" s="207"/>
      <c r="CT20" s="207"/>
      <c r="CU20" s="207"/>
      <c r="CV20" s="207"/>
      <c r="CW20" s="207"/>
      <c r="CX20" s="207"/>
      <c r="CY20" s="207"/>
      <c r="CZ20" s="244" t="s">
        <v>54</v>
      </c>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56"/>
      <c r="DZ20" s="258"/>
      <c r="EA20" s="206" t="s">
        <v>60</v>
      </c>
      <c r="EB20" s="206" t="s">
        <v>53</v>
      </c>
      <c r="EC20" s="258"/>
      <c r="ED20" s="206" t="s">
        <v>44</v>
      </c>
      <c r="EE20" s="206" t="s">
        <v>208</v>
      </c>
      <c r="EF20" s="206" t="s">
        <v>69</v>
      </c>
      <c r="EG20" s="206" t="s">
        <v>59</v>
      </c>
      <c r="EH20" s="206" t="s">
        <v>44</v>
      </c>
      <c r="EI20" s="249" t="s">
        <v>45</v>
      </c>
      <c r="EJ20" s="249" t="s">
        <v>45</v>
      </c>
      <c r="EK20" s="207"/>
      <c r="EL20" s="206" t="s">
        <v>47</v>
      </c>
    </row>
    <row r="21" spans="1:142" ht="130.5" x14ac:dyDescent="0.35">
      <c r="A21" s="11">
        <f t="shared" si="4"/>
        <v>14</v>
      </c>
      <c r="B21" s="7" t="s">
        <v>113</v>
      </c>
      <c r="C21" s="7" t="s">
        <v>54</v>
      </c>
      <c r="D21" s="7" t="s">
        <v>118</v>
      </c>
      <c r="E21" s="7"/>
      <c r="F21" s="7" t="s">
        <v>200</v>
      </c>
      <c r="G21" s="7"/>
      <c r="H21" s="10"/>
      <c r="I21" s="10"/>
      <c r="J21" s="10"/>
      <c r="K21" s="10"/>
      <c r="L21" s="10"/>
      <c r="M21" s="10"/>
      <c r="N21" s="10"/>
      <c r="O21" s="10"/>
      <c r="P21" s="10"/>
      <c r="Q21" s="10"/>
      <c r="R21" s="10"/>
      <c r="S21" s="9"/>
      <c r="T21" s="7" t="s">
        <v>117</v>
      </c>
      <c r="U21" s="8"/>
      <c r="V21"/>
      <c r="W21" s="8"/>
      <c r="X21" s="7" t="s">
        <v>114</v>
      </c>
      <c r="Y21" s="7" t="s">
        <v>111</v>
      </c>
      <c r="Z21" s="7"/>
      <c r="AA21" s="7" t="s">
        <v>57</v>
      </c>
      <c r="AB21" s="7" t="s">
        <v>56</v>
      </c>
      <c r="AC21" s="7" t="s">
        <v>49</v>
      </c>
      <c r="AD21" s="7" t="s">
        <v>55</v>
      </c>
      <c r="AE21" s="7" t="s">
        <v>53</v>
      </c>
      <c r="AF21" s="7" t="s">
        <v>60</v>
      </c>
      <c r="AG21" s="7" t="s">
        <v>95</v>
      </c>
      <c r="AH21" s="7" t="s">
        <v>92</v>
      </c>
      <c r="AI21" s="7" t="s">
        <v>64</v>
      </c>
      <c r="AJ21" s="7"/>
      <c r="AK21" s="7"/>
      <c r="AL21" s="7"/>
      <c r="AN21" s="13">
        <f t="shared" si="5"/>
        <v>14</v>
      </c>
      <c r="AO21" s="12"/>
      <c r="AP21" s="7" t="s">
        <v>59</v>
      </c>
      <c r="AQ21" s="7" t="s">
        <v>69</v>
      </c>
      <c r="AR21" s="12"/>
      <c r="AS21" s="7" t="s">
        <v>69</v>
      </c>
      <c r="AT21" s="7" t="s">
        <v>205</v>
      </c>
      <c r="AU21" s="7" t="s">
        <v>92</v>
      </c>
      <c r="AV21" s="7" t="s">
        <v>69</v>
      </c>
      <c r="AW21" s="7" t="s">
        <v>54</v>
      </c>
      <c r="AX21" s="7" t="s">
        <v>95</v>
      </c>
      <c r="AY21" s="7" t="s">
        <v>69</v>
      </c>
      <c r="AZ21" s="7" t="s">
        <v>73</v>
      </c>
      <c r="BB21" s="204">
        <f t="shared" si="6"/>
        <v>14</v>
      </c>
      <c r="BC21" s="207"/>
      <c r="BD21" s="207"/>
      <c r="BE21" s="207"/>
      <c r="BF21" s="207"/>
      <c r="BG21" s="207"/>
      <c r="BH21" s="207"/>
      <c r="BI21" s="207"/>
      <c r="BJ21" s="207"/>
      <c r="BK21" s="207"/>
      <c r="BL21" s="207"/>
      <c r="BM21" s="244" t="s">
        <v>45</v>
      </c>
      <c r="BN21" s="207"/>
      <c r="BO21" s="207"/>
      <c r="BP21" s="207"/>
      <c r="BQ21" s="207"/>
      <c r="BR21" s="207"/>
      <c r="BS21" s="207"/>
      <c r="BT21" s="207"/>
      <c r="BU21" s="207"/>
      <c r="BV21" s="207"/>
      <c r="BW21" s="207"/>
      <c r="BX21" s="207"/>
      <c r="BY21" s="207"/>
      <c r="BZ21" s="207"/>
      <c r="CA21" s="207"/>
      <c r="CB21" s="207"/>
      <c r="CC21" s="207"/>
      <c r="CD21" s="207"/>
      <c r="CE21" s="207"/>
      <c r="CF21" s="207"/>
      <c r="CG21" s="244" t="s">
        <v>45</v>
      </c>
      <c r="CH21" s="207"/>
      <c r="CI21" s="207"/>
      <c r="CJ21" s="207"/>
      <c r="CK21" s="207"/>
      <c r="CL21" s="207"/>
      <c r="CM21" s="207"/>
      <c r="CN21" s="207"/>
      <c r="CO21" s="207"/>
      <c r="CP21" s="207"/>
      <c r="CQ21" s="207"/>
      <c r="CR21" s="207"/>
      <c r="CS21" s="207"/>
      <c r="CT21" s="207"/>
      <c r="CU21" s="207"/>
      <c r="CV21" s="207"/>
      <c r="CW21" s="207"/>
      <c r="CX21" s="207"/>
      <c r="CY21" s="207"/>
      <c r="CZ21" s="244" t="s">
        <v>76</v>
      </c>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56"/>
      <c r="DZ21" s="258"/>
      <c r="EA21" s="206" t="s">
        <v>59</v>
      </c>
      <c r="EB21" s="206" t="s">
        <v>69</v>
      </c>
      <c r="EC21" s="258"/>
      <c r="ED21" s="206" t="s">
        <v>69</v>
      </c>
      <c r="EE21" s="206" t="s">
        <v>205</v>
      </c>
      <c r="EF21" s="206" t="s">
        <v>92</v>
      </c>
      <c r="EG21" s="206" t="s">
        <v>69</v>
      </c>
      <c r="EH21" s="249" t="s">
        <v>54</v>
      </c>
      <c r="EI21" s="206" t="s">
        <v>95</v>
      </c>
      <c r="EJ21" s="206" t="s">
        <v>69</v>
      </c>
      <c r="EK21" s="207"/>
      <c r="EL21" s="206" t="s">
        <v>73</v>
      </c>
    </row>
    <row r="22" spans="1:142" ht="130.5" x14ac:dyDescent="0.35">
      <c r="A22" s="11">
        <f t="shared" si="4"/>
        <v>15</v>
      </c>
      <c r="B22" s="7" t="s">
        <v>113</v>
      </c>
      <c r="C22" s="7" t="s">
        <v>53</v>
      </c>
      <c r="D22" s="7" t="s">
        <v>116</v>
      </c>
      <c r="E22" s="7"/>
      <c r="F22" s="7" t="s">
        <v>183</v>
      </c>
      <c r="G22" s="7"/>
      <c r="H22" s="10"/>
      <c r="I22" s="10"/>
      <c r="J22" s="10"/>
      <c r="K22" s="10"/>
      <c r="L22" s="10"/>
      <c r="M22" s="10"/>
      <c r="N22" s="10"/>
      <c r="O22" s="10"/>
      <c r="P22" s="10"/>
      <c r="Q22" s="10"/>
      <c r="R22" s="10"/>
      <c r="S22" s="9"/>
      <c r="T22" s="7" t="s">
        <v>115</v>
      </c>
      <c r="U22" s="8"/>
      <c r="V22"/>
      <c r="W22" s="8"/>
      <c r="X22" s="7" t="s">
        <v>114</v>
      </c>
      <c r="Y22" s="7" t="s">
        <v>108</v>
      </c>
      <c r="Z22" s="7"/>
      <c r="AA22" s="7" t="s">
        <v>57</v>
      </c>
      <c r="AB22" s="7" t="s">
        <v>49</v>
      </c>
      <c r="AC22" s="7" t="s">
        <v>55</v>
      </c>
      <c r="AD22" s="7" t="s">
        <v>62</v>
      </c>
      <c r="AE22" s="7" t="s">
        <v>53</v>
      </c>
      <c r="AF22" s="7" t="s">
        <v>59</v>
      </c>
      <c r="AG22" s="7" t="s">
        <v>92</v>
      </c>
      <c r="AH22" s="7" t="s">
        <v>64</v>
      </c>
      <c r="AI22" s="7"/>
      <c r="AJ22" s="7"/>
      <c r="AK22" s="7"/>
      <c r="AL22" s="7"/>
      <c r="AN22" s="13">
        <f t="shared" si="5"/>
        <v>15</v>
      </c>
      <c r="AO22" s="12"/>
      <c r="AP22" s="7" t="s">
        <v>69</v>
      </c>
      <c r="AQ22" s="7" t="s">
        <v>45</v>
      </c>
      <c r="AR22" s="12"/>
      <c r="AS22" s="7" t="s">
        <v>76</v>
      </c>
      <c r="AT22" s="7" t="s">
        <v>44</v>
      </c>
      <c r="AU22" s="7" t="s">
        <v>64</v>
      </c>
      <c r="AV22" s="7" t="s">
        <v>92</v>
      </c>
      <c r="AW22" s="2"/>
      <c r="AX22" s="7" t="s">
        <v>67</v>
      </c>
      <c r="AY22" s="7" t="s">
        <v>59</v>
      </c>
      <c r="AZ22" s="7" t="s">
        <v>70</v>
      </c>
      <c r="BB22" s="204">
        <f t="shared" si="6"/>
        <v>15</v>
      </c>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44" t="s">
        <v>54</v>
      </c>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56"/>
      <c r="DZ22" s="258"/>
      <c r="EA22" s="206" t="s">
        <v>69</v>
      </c>
      <c r="EB22" s="249" t="s">
        <v>45</v>
      </c>
      <c r="EC22" s="258"/>
      <c r="ED22" s="249" t="s">
        <v>76</v>
      </c>
      <c r="EE22" s="206" t="s">
        <v>44</v>
      </c>
      <c r="EF22" s="206" t="s">
        <v>64</v>
      </c>
      <c r="EG22" s="206" t="s">
        <v>92</v>
      </c>
      <c r="EH22" s="244" t="s">
        <v>57</v>
      </c>
      <c r="EI22" s="206" t="s">
        <v>67</v>
      </c>
      <c r="EJ22" s="206" t="s">
        <v>59</v>
      </c>
      <c r="EK22" s="207"/>
      <c r="EL22" s="206" t="s">
        <v>70</v>
      </c>
    </row>
    <row r="23" spans="1:142" ht="87" x14ac:dyDescent="0.35">
      <c r="A23" s="11">
        <f t="shared" si="4"/>
        <v>16</v>
      </c>
      <c r="B23" s="7" t="s">
        <v>113</v>
      </c>
      <c r="C23" s="7" t="s">
        <v>76</v>
      </c>
      <c r="D23" s="7" t="s">
        <v>112</v>
      </c>
      <c r="E23" s="7"/>
      <c r="F23" s="7" t="s">
        <v>184</v>
      </c>
      <c r="G23" s="7"/>
      <c r="H23" s="10"/>
      <c r="I23" s="10"/>
      <c r="J23" s="10"/>
      <c r="K23" s="10"/>
      <c r="L23" s="10"/>
      <c r="M23" s="10"/>
      <c r="N23" s="10"/>
      <c r="O23" s="10"/>
      <c r="P23" s="10"/>
      <c r="Q23" s="10"/>
      <c r="R23" s="10"/>
      <c r="S23" s="9"/>
      <c r="T23" s="7" t="s">
        <v>111</v>
      </c>
      <c r="U23" s="8"/>
      <c r="V23"/>
      <c r="W23" s="8"/>
      <c r="X23" s="7" t="s">
        <v>93</v>
      </c>
      <c r="Y23" s="7" t="s">
        <v>101</v>
      </c>
      <c r="Z23" s="7"/>
      <c r="AA23" s="7" t="s">
        <v>57</v>
      </c>
      <c r="AB23" s="7" t="s">
        <v>50</v>
      </c>
      <c r="AC23" s="7" t="s">
        <v>49</v>
      </c>
      <c r="AD23" s="7" t="s">
        <v>47</v>
      </c>
      <c r="AE23" s="7" t="s">
        <v>53</v>
      </c>
      <c r="AF23" s="7" t="s">
        <v>69</v>
      </c>
      <c r="AG23" s="7" t="s">
        <v>45</v>
      </c>
      <c r="AH23" s="7"/>
      <c r="AI23" s="7"/>
      <c r="AJ23" s="7"/>
      <c r="AK23" s="7"/>
      <c r="AL23" s="7"/>
      <c r="AN23" s="13">
        <f t="shared" si="5"/>
        <v>16</v>
      </c>
      <c r="AO23" s="12"/>
      <c r="AP23" s="7" t="s">
        <v>46</v>
      </c>
      <c r="AQ23" s="7" t="s">
        <v>204</v>
      </c>
      <c r="AR23" s="12"/>
      <c r="AS23" s="7" t="s">
        <v>53</v>
      </c>
      <c r="AT23" s="7" t="s">
        <v>54</v>
      </c>
      <c r="AU23" s="7" t="s">
        <v>64</v>
      </c>
      <c r="AV23" s="7" t="s">
        <v>64</v>
      </c>
      <c r="AW23" s="2"/>
      <c r="AX23" s="7"/>
      <c r="AY23" s="7"/>
      <c r="AZ23" s="7" t="s">
        <v>54</v>
      </c>
      <c r="BB23" s="204" t="str">
        <f t="shared" si="6"/>
        <v/>
      </c>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56"/>
      <c r="DZ23" s="258"/>
      <c r="EA23" s="206" t="s">
        <v>46</v>
      </c>
      <c r="EB23" s="206" t="s">
        <v>204</v>
      </c>
      <c r="EC23" s="258"/>
      <c r="ED23" s="206" t="s">
        <v>53</v>
      </c>
      <c r="EE23" s="249" t="s">
        <v>54</v>
      </c>
      <c r="EF23" s="206" t="s">
        <v>64</v>
      </c>
      <c r="EG23" s="206" t="s">
        <v>64</v>
      </c>
      <c r="EH23" s="207"/>
      <c r="EI23" s="206"/>
      <c r="EJ23" s="244" t="s">
        <v>76</v>
      </c>
      <c r="EK23" s="207"/>
      <c r="EL23" s="206" t="s">
        <v>54</v>
      </c>
    </row>
    <row r="24" spans="1:142" ht="174" x14ac:dyDescent="0.35">
      <c r="A24" s="11">
        <f t="shared" si="4"/>
        <v>17</v>
      </c>
      <c r="B24" s="7" t="s">
        <v>100</v>
      </c>
      <c r="C24" s="7" t="s">
        <v>60</v>
      </c>
      <c r="D24" s="7" t="s">
        <v>110</v>
      </c>
      <c r="E24" s="7"/>
      <c r="F24" s="7" t="s">
        <v>109</v>
      </c>
      <c r="G24" s="7"/>
      <c r="H24" s="10"/>
      <c r="I24" s="10"/>
      <c r="J24" s="10"/>
      <c r="K24" s="10"/>
      <c r="L24" s="10"/>
      <c r="M24" s="10"/>
      <c r="N24" s="10"/>
      <c r="O24" s="10"/>
      <c r="P24" s="10"/>
      <c r="Q24" s="10"/>
      <c r="R24" s="10"/>
      <c r="S24" s="9"/>
      <c r="T24" s="7" t="s">
        <v>108</v>
      </c>
      <c r="U24" s="8"/>
      <c r="V24"/>
      <c r="W24" s="8"/>
      <c r="X24" s="7" t="s">
        <v>93</v>
      </c>
      <c r="Y24" s="7" t="s">
        <v>105</v>
      </c>
      <c r="Z24" s="7"/>
      <c r="AA24" s="7" t="s">
        <v>50</v>
      </c>
      <c r="AB24" s="7" t="s">
        <v>49</v>
      </c>
      <c r="AC24" s="7" t="s">
        <v>70</v>
      </c>
      <c r="AD24" s="7" t="s">
        <v>60</v>
      </c>
      <c r="AE24" s="7" t="s">
        <v>69</v>
      </c>
      <c r="AF24" s="7" t="s">
        <v>45</v>
      </c>
      <c r="AG24" s="7"/>
      <c r="AH24" s="7"/>
      <c r="AI24" s="7"/>
      <c r="AJ24" s="7"/>
      <c r="AK24" s="7"/>
      <c r="AL24" s="7"/>
      <c r="AN24" s="13">
        <f t="shared" si="5"/>
        <v>17</v>
      </c>
      <c r="AO24" s="12"/>
      <c r="AP24" s="7" t="s">
        <v>92</v>
      </c>
      <c r="AQ24" s="7" t="s">
        <v>54</v>
      </c>
      <c r="AR24" s="12"/>
      <c r="AS24" s="7"/>
      <c r="AT24" s="7" t="s">
        <v>67</v>
      </c>
      <c r="AU24" s="7"/>
      <c r="AV24" s="7"/>
      <c r="AW24" s="2"/>
      <c r="AX24" s="7"/>
      <c r="AY24" s="7"/>
      <c r="AZ24" s="7" t="s">
        <v>53</v>
      </c>
      <c r="BB24" s="204" t="str">
        <f t="shared" si="6"/>
        <v/>
      </c>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56"/>
      <c r="DZ24" s="258"/>
      <c r="EA24" s="206" t="s">
        <v>92</v>
      </c>
      <c r="EB24" s="249" t="s">
        <v>54</v>
      </c>
      <c r="EC24" s="258"/>
      <c r="ED24" s="244" t="s">
        <v>45</v>
      </c>
      <c r="EE24" s="206" t="s">
        <v>67</v>
      </c>
      <c r="EF24" s="244" t="s">
        <v>76</v>
      </c>
      <c r="EG24" s="244" t="s">
        <v>76</v>
      </c>
      <c r="EH24" s="207"/>
      <c r="EI24" s="206"/>
      <c r="EJ24" s="206"/>
      <c r="EK24" s="207"/>
      <c r="EL24" s="206" t="s">
        <v>53</v>
      </c>
    </row>
    <row r="25" spans="1:142" ht="116" x14ac:dyDescent="0.35">
      <c r="A25" s="11">
        <f t="shared" si="4"/>
        <v>18</v>
      </c>
      <c r="B25" s="7" t="s">
        <v>100</v>
      </c>
      <c r="C25" s="7" t="s">
        <v>46</v>
      </c>
      <c r="D25" s="7" t="s">
        <v>107</v>
      </c>
      <c r="E25" s="7"/>
      <c r="F25" s="7" t="s">
        <v>180</v>
      </c>
      <c r="G25" s="7"/>
      <c r="H25" s="10"/>
      <c r="I25" s="10"/>
      <c r="J25" s="10"/>
      <c r="K25" s="10"/>
      <c r="L25" s="10"/>
      <c r="M25" s="10"/>
      <c r="N25" s="10"/>
      <c r="O25" s="10"/>
      <c r="P25" s="10"/>
      <c r="Q25" s="10"/>
      <c r="R25" s="10"/>
      <c r="S25" s="9"/>
      <c r="T25" s="15" t="s">
        <v>93</v>
      </c>
      <c r="U25" s="14"/>
      <c r="V25"/>
      <c r="W25" s="14"/>
      <c r="X25" s="7" t="s">
        <v>93</v>
      </c>
      <c r="Y25" s="7" t="s">
        <v>98</v>
      </c>
      <c r="Z25" s="7"/>
      <c r="AA25" s="7" t="s">
        <v>57</v>
      </c>
      <c r="AB25" s="7" t="s">
        <v>50</v>
      </c>
      <c r="AC25" s="7" t="s">
        <v>55</v>
      </c>
      <c r="AD25" s="7" t="s">
        <v>74</v>
      </c>
      <c r="AE25" s="7" t="s">
        <v>47</v>
      </c>
      <c r="AF25" s="7" t="s">
        <v>73</v>
      </c>
      <c r="AG25" s="7" t="s">
        <v>70</v>
      </c>
      <c r="AH25" s="7" t="s">
        <v>54</v>
      </c>
      <c r="AI25" s="7" t="s">
        <v>69</v>
      </c>
      <c r="AJ25" s="7"/>
      <c r="AK25" s="7"/>
      <c r="AL25" s="7"/>
      <c r="AN25" s="13">
        <f t="shared" si="5"/>
        <v>18</v>
      </c>
      <c r="AO25" s="12"/>
      <c r="AP25" s="7"/>
      <c r="AQ25" s="7"/>
      <c r="AR25" s="12"/>
      <c r="AS25" s="12"/>
      <c r="AT25" s="7" t="s">
        <v>45</v>
      </c>
      <c r="AU25" s="12"/>
      <c r="AV25" s="7"/>
      <c r="AW25" s="2"/>
      <c r="AX25" s="2"/>
      <c r="AY25" s="2"/>
      <c r="AZ25" s="7" t="s">
        <v>76</v>
      </c>
      <c r="BB25" s="204" t="str">
        <f t="shared" si="6"/>
        <v/>
      </c>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56"/>
      <c r="DZ25" s="258"/>
      <c r="EA25" s="244" t="s">
        <v>45</v>
      </c>
      <c r="EB25" s="244" t="s">
        <v>76</v>
      </c>
      <c r="EC25" s="258"/>
      <c r="ED25" s="255" t="s">
        <v>54</v>
      </c>
      <c r="EE25" s="249" t="s">
        <v>45</v>
      </c>
      <c r="EF25" s="255" t="s">
        <v>54</v>
      </c>
      <c r="EG25" s="255" t="s">
        <v>54</v>
      </c>
      <c r="EH25" s="207"/>
      <c r="EI25" s="207"/>
      <c r="EJ25" s="207"/>
      <c r="EK25" s="207"/>
      <c r="EL25" s="206" t="s">
        <v>76</v>
      </c>
    </row>
    <row r="26" spans="1:142" ht="159.5" x14ac:dyDescent="0.35">
      <c r="A26" s="11">
        <f t="shared" si="4"/>
        <v>19</v>
      </c>
      <c r="B26" s="7" t="s">
        <v>100</v>
      </c>
      <c r="C26" s="7" t="s">
        <v>69</v>
      </c>
      <c r="D26" s="7" t="s">
        <v>106</v>
      </c>
      <c r="E26" s="7"/>
      <c r="F26" s="7" t="s">
        <v>103</v>
      </c>
      <c r="G26" s="7"/>
      <c r="H26" s="10"/>
      <c r="I26" s="10"/>
      <c r="J26" s="10"/>
      <c r="K26" s="10"/>
      <c r="L26" s="10"/>
      <c r="M26" s="10"/>
      <c r="N26" s="10"/>
      <c r="O26" s="10"/>
      <c r="P26" s="10"/>
      <c r="Q26" s="10"/>
      <c r="R26" s="10"/>
      <c r="S26" s="9"/>
      <c r="T26" s="7" t="s">
        <v>105</v>
      </c>
      <c r="U26" s="8"/>
      <c r="V26"/>
      <c r="W26" s="8"/>
      <c r="X26" s="7" t="s">
        <v>93</v>
      </c>
      <c r="Y26" s="7" t="s">
        <v>96</v>
      </c>
      <c r="Z26" s="7"/>
      <c r="AA26" s="7" t="s">
        <v>57</v>
      </c>
      <c r="AB26" s="7" t="s">
        <v>50</v>
      </c>
      <c r="AC26" s="7" t="s">
        <v>49</v>
      </c>
      <c r="AD26" s="7" t="s">
        <v>62</v>
      </c>
      <c r="AE26" s="7" t="s">
        <v>47</v>
      </c>
      <c r="AF26" s="7" t="s">
        <v>73</v>
      </c>
      <c r="AG26" s="7" t="s">
        <v>53</v>
      </c>
      <c r="AH26" s="7" t="s">
        <v>60</v>
      </c>
      <c r="AI26" s="7" t="s">
        <v>69</v>
      </c>
      <c r="AJ26" s="7" t="s">
        <v>45</v>
      </c>
      <c r="AK26" s="7"/>
      <c r="AL26" s="7"/>
      <c r="AN26" s="13">
        <f t="shared" si="5"/>
        <v>19</v>
      </c>
      <c r="AO26" s="12"/>
      <c r="AP26" s="12"/>
      <c r="AQ26" s="7"/>
      <c r="AR26" s="12"/>
      <c r="AS26" s="12"/>
      <c r="AT26" s="7"/>
      <c r="AU26" s="12"/>
      <c r="AV26" s="2"/>
      <c r="AW26" s="2"/>
      <c r="AX26" s="2"/>
      <c r="AY26" s="2"/>
      <c r="AZ26" s="7" t="s">
        <v>60</v>
      </c>
      <c r="BB26" s="204" t="str">
        <f t="shared" si="6"/>
        <v/>
      </c>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56"/>
      <c r="DZ26" s="258"/>
      <c r="EA26" s="244" t="s">
        <v>76</v>
      </c>
      <c r="EB26" s="206"/>
      <c r="EC26" s="258"/>
      <c r="ED26" s="258"/>
      <c r="EE26" s="206" t="s">
        <v>69</v>
      </c>
      <c r="EF26" s="258"/>
      <c r="EG26" s="207"/>
      <c r="EH26" s="207"/>
      <c r="EI26" s="207"/>
      <c r="EJ26" s="207"/>
      <c r="EK26" s="207"/>
      <c r="EL26" s="206" t="s">
        <v>60</v>
      </c>
    </row>
    <row r="27" spans="1:142" ht="203" x14ac:dyDescent="0.35">
      <c r="A27" s="11">
        <f t="shared" si="4"/>
        <v>20</v>
      </c>
      <c r="B27" s="7" t="s">
        <v>100</v>
      </c>
      <c r="C27" s="7" t="s">
        <v>45</v>
      </c>
      <c r="D27" s="7" t="s">
        <v>104</v>
      </c>
      <c r="E27" s="7"/>
      <c r="F27" s="7" t="s">
        <v>179</v>
      </c>
      <c r="G27" s="10"/>
      <c r="H27" s="10" t="s">
        <v>102</v>
      </c>
      <c r="I27" s="10"/>
      <c r="J27" s="10"/>
      <c r="K27" s="10"/>
      <c r="L27" s="10"/>
      <c r="M27" s="10"/>
      <c r="N27" s="10"/>
      <c r="O27" s="10"/>
      <c r="P27" s="10"/>
      <c r="Q27" s="10"/>
      <c r="R27" s="10"/>
      <c r="S27" s="9"/>
      <c r="T27" s="7" t="s">
        <v>101</v>
      </c>
      <c r="U27" s="8"/>
      <c r="V27"/>
      <c r="W27" s="8"/>
      <c r="X27" s="7" t="s">
        <v>93</v>
      </c>
      <c r="Y27" s="7" t="s">
        <v>94</v>
      </c>
      <c r="Z27" s="7"/>
      <c r="AA27" s="7" t="s">
        <v>57</v>
      </c>
      <c r="AB27" s="7" t="s">
        <v>50</v>
      </c>
      <c r="AC27" s="7" t="s">
        <v>49</v>
      </c>
      <c r="AD27" s="7" t="s">
        <v>73</v>
      </c>
      <c r="AE27" s="7" t="s">
        <v>70</v>
      </c>
      <c r="AF27" s="7" t="s">
        <v>60</v>
      </c>
      <c r="AG27" s="7" t="s">
        <v>69</v>
      </c>
      <c r="AH27" s="7" t="s">
        <v>45</v>
      </c>
      <c r="AI27" s="7"/>
      <c r="AJ27" s="7"/>
      <c r="AK27" s="7"/>
      <c r="AL27" s="7"/>
      <c r="AN27" s="13">
        <f t="shared" si="5"/>
        <v>20</v>
      </c>
      <c r="AO27" s="12"/>
      <c r="AP27" s="12"/>
      <c r="AQ27" s="12"/>
      <c r="AR27" s="12"/>
      <c r="AS27" s="12"/>
      <c r="AT27" s="7"/>
      <c r="AU27" s="12"/>
      <c r="AV27" s="2"/>
      <c r="AW27" s="2"/>
      <c r="AX27" s="2"/>
      <c r="AY27" s="2"/>
      <c r="AZ27" s="7" t="s">
        <v>46</v>
      </c>
      <c r="BB27" s="204" t="str">
        <f t="shared" si="6"/>
        <v/>
      </c>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56"/>
      <c r="DZ27" s="258"/>
      <c r="EA27" s="258"/>
      <c r="EB27" s="258"/>
      <c r="EC27" s="258"/>
      <c r="ED27" s="258"/>
      <c r="EE27" s="244" t="s">
        <v>76</v>
      </c>
      <c r="EF27" s="258"/>
      <c r="EG27" s="207"/>
      <c r="EH27" s="207"/>
      <c r="EI27" s="207"/>
      <c r="EJ27" s="207"/>
      <c r="EK27" s="207"/>
      <c r="EL27" s="206" t="s">
        <v>46</v>
      </c>
    </row>
    <row r="28" spans="1:142" ht="203" x14ac:dyDescent="0.35">
      <c r="A28" s="11">
        <f t="shared" si="4"/>
        <v>21</v>
      </c>
      <c r="B28" s="7" t="s">
        <v>100</v>
      </c>
      <c r="C28" s="7" t="s">
        <v>44</v>
      </c>
      <c r="D28" s="7" t="s">
        <v>99</v>
      </c>
      <c r="E28" s="7"/>
      <c r="F28" s="7" t="s">
        <v>186</v>
      </c>
      <c r="G28" s="7"/>
      <c r="H28" s="10"/>
      <c r="I28" s="10"/>
      <c r="J28" s="10"/>
      <c r="K28" s="10"/>
      <c r="L28" s="10"/>
      <c r="M28" s="10"/>
      <c r="N28" s="10"/>
      <c r="O28" s="10"/>
      <c r="P28" s="10"/>
      <c r="Q28" s="10"/>
      <c r="R28" s="10"/>
      <c r="S28" s="9"/>
      <c r="T28" s="7" t="s">
        <v>98</v>
      </c>
      <c r="U28" s="8"/>
      <c r="V28"/>
      <c r="W28" s="8"/>
      <c r="X28" s="7" t="s">
        <v>93</v>
      </c>
      <c r="Y28" s="7" t="s">
        <v>90</v>
      </c>
      <c r="Z28" s="7"/>
      <c r="AA28" s="7" t="s">
        <v>50</v>
      </c>
      <c r="AB28" s="7" t="s">
        <v>49</v>
      </c>
      <c r="AC28" s="7" t="s">
        <v>47</v>
      </c>
      <c r="AD28" s="7" t="s">
        <v>73</v>
      </c>
      <c r="AE28" s="7" t="s">
        <v>70</v>
      </c>
      <c r="AF28" s="7" t="s">
        <v>60</v>
      </c>
      <c r="AG28" s="7" t="s">
        <v>69</v>
      </c>
      <c r="AH28" s="7" t="s">
        <v>45</v>
      </c>
      <c r="AI28" s="7"/>
      <c r="AJ28" s="7"/>
      <c r="AK28" s="7"/>
      <c r="AL28" s="7"/>
      <c r="AN28" s="13">
        <f t="shared" si="5"/>
        <v>21</v>
      </c>
      <c r="AO28" s="12"/>
      <c r="AP28" s="12"/>
      <c r="AQ28" s="12"/>
      <c r="AR28" s="12"/>
      <c r="AS28" s="12"/>
      <c r="AT28" s="12"/>
      <c r="AU28" s="12"/>
      <c r="AV28" s="2"/>
      <c r="AW28" s="2"/>
      <c r="AX28" s="2"/>
      <c r="AY28" s="2"/>
      <c r="AZ28" s="7" t="s">
        <v>69</v>
      </c>
      <c r="BB28" s="204" t="str">
        <f t="shared" si="6"/>
        <v/>
      </c>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56"/>
      <c r="DZ28" s="258"/>
      <c r="EA28" s="258"/>
      <c r="EB28" s="258"/>
      <c r="EC28" s="258"/>
      <c r="ED28" s="258"/>
      <c r="EE28" s="258"/>
      <c r="EF28" s="258"/>
      <c r="EG28" s="207"/>
      <c r="EH28" s="207"/>
      <c r="EI28" s="207"/>
      <c r="EJ28" s="207"/>
      <c r="EK28" s="207"/>
      <c r="EL28" s="206" t="s">
        <v>69</v>
      </c>
    </row>
    <row r="29" spans="1:142" ht="145" x14ac:dyDescent="0.35">
      <c r="A29" s="11">
        <f t="shared" si="4"/>
        <v>22</v>
      </c>
      <c r="B29" s="7" t="s">
        <v>87</v>
      </c>
      <c r="C29" s="7" t="s">
        <v>59</v>
      </c>
      <c r="D29" s="7" t="s">
        <v>97</v>
      </c>
      <c r="E29" s="7"/>
      <c r="F29" s="7" t="s">
        <v>181</v>
      </c>
      <c r="G29" s="7"/>
      <c r="H29" s="10"/>
      <c r="I29" s="10"/>
      <c r="J29" s="10"/>
      <c r="K29" s="10"/>
      <c r="L29" s="10"/>
      <c r="M29" s="10"/>
      <c r="N29" s="10"/>
      <c r="O29" s="10"/>
      <c r="P29" s="10"/>
      <c r="Q29" s="10"/>
      <c r="R29" s="10"/>
      <c r="S29" s="9"/>
      <c r="T29" s="7" t="s">
        <v>96</v>
      </c>
      <c r="U29" s="8"/>
      <c r="V29"/>
      <c r="W29" s="8"/>
      <c r="X29" s="7" t="s">
        <v>93</v>
      </c>
      <c r="Y29" s="7" t="s">
        <v>88</v>
      </c>
      <c r="Z29" s="7"/>
      <c r="AA29" s="7" t="s">
        <v>50</v>
      </c>
      <c r="AB29" s="7" t="s">
        <v>49</v>
      </c>
      <c r="AC29" s="7" t="s">
        <v>55</v>
      </c>
      <c r="AD29" s="7" t="s">
        <v>47</v>
      </c>
      <c r="AE29" s="7" t="s">
        <v>73</v>
      </c>
      <c r="AF29" s="7" t="s">
        <v>54</v>
      </c>
      <c r="AG29" s="7" t="s">
        <v>69</v>
      </c>
      <c r="AH29" s="7"/>
      <c r="AI29" s="7"/>
      <c r="AJ29" s="7"/>
      <c r="AK29" s="7"/>
      <c r="AL29" s="7"/>
      <c r="AN29" s="13">
        <f t="shared" si="5"/>
        <v>22</v>
      </c>
      <c r="AO29" s="12"/>
      <c r="AP29" s="12"/>
      <c r="AQ29" s="12"/>
      <c r="AR29" s="12"/>
      <c r="AS29" s="12"/>
      <c r="AT29" s="12"/>
      <c r="AU29" s="12"/>
      <c r="AV29" s="2"/>
      <c r="AW29" s="2"/>
      <c r="AX29" s="2"/>
      <c r="AY29" s="2"/>
      <c r="AZ29" s="7" t="s">
        <v>45</v>
      </c>
      <c r="BB29" s="204" t="str">
        <f t="shared" si="6"/>
        <v/>
      </c>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56"/>
      <c r="DZ29" s="258"/>
      <c r="EA29" s="258"/>
      <c r="EB29" s="258"/>
      <c r="EC29" s="258"/>
      <c r="ED29" s="258"/>
      <c r="EE29" s="258"/>
      <c r="EF29" s="258"/>
      <c r="EG29" s="207"/>
      <c r="EH29" s="207"/>
      <c r="EI29" s="207"/>
      <c r="EJ29" s="207"/>
      <c r="EK29" s="207"/>
      <c r="EL29" s="206" t="s">
        <v>45</v>
      </c>
    </row>
    <row r="30" spans="1:142" ht="72.5" x14ac:dyDescent="0.35">
      <c r="A30" s="11">
        <f t="shared" si="4"/>
        <v>23</v>
      </c>
      <c r="B30" s="7" t="s">
        <v>87</v>
      </c>
      <c r="C30" s="7" t="s">
        <v>95</v>
      </c>
      <c r="D30" s="7" t="s">
        <v>702</v>
      </c>
      <c r="E30" s="7"/>
      <c r="F30" s="7" t="s">
        <v>189</v>
      </c>
      <c r="G30" s="7"/>
      <c r="H30" s="10"/>
      <c r="I30" s="10"/>
      <c r="J30" s="10"/>
      <c r="K30" s="10"/>
      <c r="L30" s="10"/>
      <c r="M30" s="10"/>
      <c r="N30" s="10"/>
      <c r="O30" s="10"/>
      <c r="P30" s="10"/>
      <c r="Q30" s="10"/>
      <c r="R30" s="10"/>
      <c r="S30" s="9"/>
      <c r="T30" s="7" t="s">
        <v>94</v>
      </c>
      <c r="U30" s="8"/>
      <c r="V30"/>
      <c r="W30" s="8"/>
      <c r="X30" s="7" t="s">
        <v>93</v>
      </c>
      <c r="Y30" s="7" t="s">
        <v>86</v>
      </c>
      <c r="Z30" s="7"/>
      <c r="AA30" s="7" t="s">
        <v>73</v>
      </c>
      <c r="AB30" s="7" t="s">
        <v>70</v>
      </c>
      <c r="AC30" s="7"/>
      <c r="AD30" s="7"/>
      <c r="AE30" s="7"/>
      <c r="AF30" s="7"/>
      <c r="AG30" s="7"/>
      <c r="AH30" s="7"/>
      <c r="AI30" s="7"/>
      <c r="AJ30" s="7"/>
      <c r="AK30" s="7"/>
      <c r="AL30" s="7"/>
      <c r="AN30" s="13">
        <f t="shared" si="5"/>
        <v>23</v>
      </c>
      <c r="AO30" s="12"/>
      <c r="AP30" s="12"/>
      <c r="AQ30" s="12"/>
      <c r="AR30" s="12"/>
      <c r="AS30" s="12"/>
      <c r="AT30" s="12"/>
      <c r="AU30" s="12"/>
      <c r="AV30" s="2"/>
      <c r="AW30" s="2"/>
      <c r="AX30" s="2"/>
      <c r="AY30" s="2"/>
      <c r="AZ30" s="7" t="s">
        <v>204</v>
      </c>
      <c r="BB30" s="204" t="str">
        <f t="shared" si="6"/>
        <v/>
      </c>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56"/>
      <c r="DZ30" s="258"/>
      <c r="EA30" s="258"/>
      <c r="EB30" s="258"/>
      <c r="EC30" s="258"/>
      <c r="ED30" s="258"/>
      <c r="EE30" s="258"/>
      <c r="EF30" s="258"/>
      <c r="EG30" s="207"/>
      <c r="EH30" s="207"/>
      <c r="EI30" s="207"/>
      <c r="EJ30" s="207"/>
      <c r="EK30" s="207"/>
      <c r="EL30" s="206" t="s">
        <v>204</v>
      </c>
    </row>
    <row r="31" spans="1:142" ht="130.5" x14ac:dyDescent="0.35">
      <c r="A31" s="11">
        <f t="shared" si="4"/>
        <v>24</v>
      </c>
      <c r="B31" s="7" t="s">
        <v>87</v>
      </c>
      <c r="C31" s="7" t="s">
        <v>92</v>
      </c>
      <c r="D31" s="7" t="s">
        <v>91</v>
      </c>
      <c r="E31" s="7"/>
      <c r="F31" s="7" t="s">
        <v>187</v>
      </c>
      <c r="G31" s="7"/>
      <c r="H31" s="10"/>
      <c r="I31" s="10"/>
      <c r="J31" s="10"/>
      <c r="K31" s="10"/>
      <c r="L31" s="10"/>
      <c r="M31" s="10"/>
      <c r="N31" s="10"/>
      <c r="O31" s="10"/>
      <c r="P31" s="10"/>
      <c r="Q31" s="10"/>
      <c r="R31" s="10"/>
      <c r="S31" s="9"/>
      <c r="T31" s="7" t="s">
        <v>90</v>
      </c>
      <c r="U31" s="8"/>
      <c r="W31" s="8"/>
      <c r="X31" s="7" t="s">
        <v>81</v>
      </c>
      <c r="Y31" s="7" t="s">
        <v>84</v>
      </c>
      <c r="Z31" s="7"/>
      <c r="AA31" s="7" t="s">
        <v>70</v>
      </c>
      <c r="AB31" s="7" t="s">
        <v>76</v>
      </c>
      <c r="AC31" s="7" t="s">
        <v>60</v>
      </c>
      <c r="AD31" s="7" t="s">
        <v>59</v>
      </c>
      <c r="AE31" s="7"/>
      <c r="AF31" s="7"/>
      <c r="AG31" s="7"/>
      <c r="AH31" s="7"/>
      <c r="AI31" s="7"/>
      <c r="AJ31" s="7"/>
      <c r="AK31" s="7"/>
      <c r="AL31" s="7"/>
      <c r="AN31" s="13">
        <f t="shared" si="5"/>
        <v>24</v>
      </c>
      <c r="AO31" s="12"/>
      <c r="AP31" s="12"/>
      <c r="AQ31" s="12"/>
      <c r="AR31" s="12"/>
      <c r="AS31" s="12"/>
      <c r="AT31" s="12"/>
      <c r="AU31" s="12"/>
      <c r="AV31" s="2"/>
      <c r="AW31" s="2"/>
      <c r="AX31" s="2"/>
      <c r="AY31" s="2"/>
      <c r="AZ31" s="7" t="s">
        <v>44</v>
      </c>
      <c r="BB31" s="204" t="str">
        <f t="shared" si="6"/>
        <v/>
      </c>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56"/>
      <c r="DZ31" s="258"/>
      <c r="EA31" s="258"/>
      <c r="EB31" s="258"/>
      <c r="EC31" s="258"/>
      <c r="ED31" s="258"/>
      <c r="EE31" s="258"/>
      <c r="EF31" s="258"/>
      <c r="EG31" s="207"/>
      <c r="EH31" s="207"/>
      <c r="EI31" s="207"/>
      <c r="EJ31" s="207"/>
      <c r="EK31" s="207"/>
      <c r="EL31" s="206" t="s">
        <v>44</v>
      </c>
    </row>
    <row r="32" spans="1:142" ht="116" x14ac:dyDescent="0.35">
      <c r="A32" s="11">
        <f t="shared" si="4"/>
        <v>25</v>
      </c>
      <c r="B32" s="7" t="s">
        <v>87</v>
      </c>
      <c r="C32" s="7" t="s">
        <v>64</v>
      </c>
      <c r="D32" s="7" t="s">
        <v>89</v>
      </c>
      <c r="E32" s="7"/>
      <c r="F32" s="7" t="s">
        <v>188</v>
      </c>
      <c r="G32" s="7"/>
      <c r="H32" s="10"/>
      <c r="I32" s="10"/>
      <c r="J32" s="10"/>
      <c r="K32" s="10"/>
      <c r="L32" s="10"/>
      <c r="M32" s="10"/>
      <c r="N32" s="10"/>
      <c r="O32" s="10"/>
      <c r="P32" s="10"/>
      <c r="Q32" s="10"/>
      <c r="R32" s="10"/>
      <c r="S32" s="9"/>
      <c r="T32" s="7" t="s">
        <v>88</v>
      </c>
      <c r="U32" s="8"/>
      <c r="V32"/>
      <c r="W32" s="8"/>
      <c r="X32" s="7" t="s">
        <v>81</v>
      </c>
      <c r="Y32" s="7" t="s">
        <v>83</v>
      </c>
      <c r="Z32" s="7"/>
      <c r="AA32" s="7" t="s">
        <v>74</v>
      </c>
      <c r="AB32" s="7" t="s">
        <v>48</v>
      </c>
      <c r="AC32" s="7" t="s">
        <v>60</v>
      </c>
      <c r="AD32" s="7" t="s">
        <v>59</v>
      </c>
      <c r="AE32" s="7" t="s">
        <v>67</v>
      </c>
      <c r="AF32" s="7"/>
      <c r="AG32" s="7"/>
      <c r="AH32" s="7"/>
      <c r="AI32" s="7"/>
      <c r="AJ32" s="7"/>
      <c r="AK32" s="7"/>
      <c r="AL32" s="7"/>
      <c r="AN32" s="13">
        <f t="shared" si="5"/>
        <v>25</v>
      </c>
      <c r="AO32" s="12"/>
      <c r="AP32" s="12"/>
      <c r="AQ32" s="12"/>
      <c r="AR32" s="12"/>
      <c r="AS32" s="12"/>
      <c r="AT32" s="12"/>
      <c r="AU32" s="12"/>
      <c r="AV32" s="2"/>
      <c r="AW32" s="2"/>
      <c r="AX32" s="2"/>
      <c r="AY32" s="2"/>
      <c r="AZ32" s="7" t="s">
        <v>59</v>
      </c>
      <c r="BB32" s="204" t="str">
        <f t="shared" si="6"/>
        <v/>
      </c>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56"/>
      <c r="DZ32" s="258"/>
      <c r="EA32" s="258"/>
      <c r="EB32" s="258"/>
      <c r="EC32" s="258"/>
      <c r="ED32" s="258"/>
      <c r="EE32" s="258"/>
      <c r="EF32" s="258"/>
      <c r="EG32" s="207"/>
      <c r="EH32" s="207"/>
      <c r="EI32" s="207"/>
      <c r="EJ32" s="207"/>
      <c r="EK32" s="207"/>
      <c r="EL32" s="206" t="s">
        <v>59</v>
      </c>
    </row>
    <row r="33" spans="1:142" ht="130.5" x14ac:dyDescent="0.35">
      <c r="A33" s="11">
        <f t="shared" si="4"/>
        <v>26</v>
      </c>
      <c r="B33" s="7" t="s">
        <v>87</v>
      </c>
      <c r="C33" s="7" t="s">
        <v>67</v>
      </c>
      <c r="D33" s="7" t="s">
        <v>703</v>
      </c>
      <c r="E33" s="7"/>
      <c r="F33" s="7" t="s">
        <v>185</v>
      </c>
      <c r="G33" s="7"/>
      <c r="H33" s="10"/>
      <c r="I33" s="10"/>
      <c r="J33" s="10"/>
      <c r="K33" s="10"/>
      <c r="L33" s="10"/>
      <c r="M33" s="10"/>
      <c r="N33" s="10"/>
      <c r="O33" s="10"/>
      <c r="P33" s="10"/>
      <c r="Q33" s="10"/>
      <c r="R33" s="10"/>
      <c r="S33" s="9"/>
      <c r="T33" s="7" t="s">
        <v>86</v>
      </c>
      <c r="U33" s="8"/>
      <c r="V33"/>
      <c r="W33" s="8"/>
      <c r="X33" s="7" t="s">
        <v>81</v>
      </c>
      <c r="Y33" s="7" t="s">
        <v>82</v>
      </c>
      <c r="Z33" s="7"/>
      <c r="AA33" s="7" t="s">
        <v>85</v>
      </c>
      <c r="AB33" s="7" t="s">
        <v>74</v>
      </c>
      <c r="AC33" s="7" t="s">
        <v>70</v>
      </c>
      <c r="AD33" s="7"/>
      <c r="AE33" s="7"/>
      <c r="AF33" s="7"/>
      <c r="AG33" s="7"/>
      <c r="AH33" s="7"/>
      <c r="AI33" s="7"/>
      <c r="AJ33" s="7"/>
      <c r="AK33" s="7"/>
      <c r="AL33" s="7"/>
      <c r="AN33" s="13">
        <f t="shared" si="5"/>
        <v>26</v>
      </c>
      <c r="AO33" s="12"/>
      <c r="AP33" s="12"/>
      <c r="AQ33" s="12"/>
      <c r="AR33" s="12"/>
      <c r="AS33" s="12"/>
      <c r="AT33" s="12"/>
      <c r="AU33" s="2"/>
      <c r="AV33" s="2"/>
      <c r="AW33" s="2"/>
      <c r="AX33" s="2"/>
      <c r="AY33" s="2"/>
      <c r="AZ33" s="7" t="s">
        <v>95</v>
      </c>
      <c r="BB33" s="204" t="str">
        <f t="shared" si="6"/>
        <v/>
      </c>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56"/>
      <c r="DZ33" s="258"/>
      <c r="EA33" s="258"/>
      <c r="EB33" s="258"/>
      <c r="EC33" s="258"/>
      <c r="ED33" s="258"/>
      <c r="EE33" s="258"/>
      <c r="EF33" s="207"/>
      <c r="EG33" s="207"/>
      <c r="EH33" s="207"/>
      <c r="EI33" s="207"/>
      <c r="EJ33" s="207"/>
      <c r="EK33" s="207"/>
      <c r="EL33" s="206" t="s">
        <v>95</v>
      </c>
    </row>
    <row r="34" spans="1:142" ht="101.5" x14ac:dyDescent="0.35">
      <c r="A34" s="11" t="s">
        <v>212</v>
      </c>
      <c r="B34" s="7" t="s">
        <v>138</v>
      </c>
      <c r="C34" s="7" t="s">
        <v>205</v>
      </c>
      <c r="D34" s="7" t="s">
        <v>141</v>
      </c>
      <c r="F34" s="7" t="s">
        <v>209</v>
      </c>
      <c r="G34" s="2"/>
      <c r="H34" s="2"/>
      <c r="T34" s="4" t="s">
        <v>81</v>
      </c>
      <c r="U34" s="3"/>
      <c r="V34"/>
      <c r="W34" s="3"/>
      <c r="X34" s="7" t="s">
        <v>81</v>
      </c>
      <c r="Y34" s="6" t="s">
        <v>77</v>
      </c>
      <c r="Z34" s="2"/>
      <c r="AA34" s="7" t="s">
        <v>70</v>
      </c>
      <c r="AB34" s="7" t="s">
        <v>60</v>
      </c>
      <c r="AC34" s="7" t="s">
        <v>44</v>
      </c>
      <c r="AD34" s="7" t="s">
        <v>67</v>
      </c>
      <c r="AE34" s="5"/>
      <c r="AF34" s="5"/>
      <c r="AG34" s="5"/>
      <c r="AH34" s="5"/>
      <c r="AI34" s="5"/>
      <c r="AJ34" s="5"/>
      <c r="AK34" s="5"/>
      <c r="AL34" s="5"/>
      <c r="AN34" s="13">
        <f t="shared" si="5"/>
        <v>27</v>
      </c>
      <c r="AO34" s="12"/>
      <c r="AP34" s="12"/>
      <c r="AQ34" s="12"/>
      <c r="AR34" s="12"/>
      <c r="AS34" s="12"/>
      <c r="AT34" s="12"/>
      <c r="AU34" s="12"/>
      <c r="AV34" s="2"/>
      <c r="AW34" s="2"/>
      <c r="AX34" s="2"/>
      <c r="AY34" s="2"/>
      <c r="AZ34" s="7" t="s">
        <v>92</v>
      </c>
      <c r="BB34" s="204" t="str">
        <f t="shared" si="6"/>
        <v/>
      </c>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56"/>
      <c r="DZ34" s="258"/>
      <c r="EA34" s="258"/>
      <c r="EB34" s="258"/>
      <c r="EC34" s="258"/>
      <c r="ED34" s="258"/>
      <c r="EE34" s="258"/>
      <c r="EF34" s="258"/>
      <c r="EG34" s="207"/>
      <c r="EH34" s="207"/>
      <c r="EI34" s="207"/>
      <c r="EJ34" s="207"/>
      <c r="EK34" s="207"/>
      <c r="EL34" s="206" t="s">
        <v>92</v>
      </c>
    </row>
    <row r="35" spans="1:142" ht="116" x14ac:dyDescent="0.35">
      <c r="A35" s="11" t="s">
        <v>212</v>
      </c>
      <c r="B35" s="7" t="s">
        <v>138</v>
      </c>
      <c r="C35" s="7" t="s">
        <v>203</v>
      </c>
      <c r="D35" s="7" t="s">
        <v>137</v>
      </c>
      <c r="F35" s="10" t="s">
        <v>135</v>
      </c>
      <c r="G35" s="2"/>
      <c r="H35" s="2"/>
      <c r="T35" s="2" t="s">
        <v>82</v>
      </c>
      <c r="V35"/>
      <c r="X35" s="7" t="s">
        <v>81</v>
      </c>
      <c r="Y35" s="6" t="s">
        <v>80</v>
      </c>
      <c r="Z35" s="2"/>
      <c r="AA35" s="7" t="s">
        <v>60</v>
      </c>
      <c r="AB35" s="7" t="s">
        <v>59</v>
      </c>
      <c r="AC35" s="7" t="s">
        <v>67</v>
      </c>
      <c r="AD35" s="5"/>
      <c r="AE35" s="5"/>
      <c r="AF35" s="5"/>
      <c r="AG35" s="5"/>
      <c r="AH35" s="5"/>
      <c r="AI35" s="5"/>
      <c r="AJ35" s="5"/>
      <c r="AK35" s="5"/>
      <c r="AL35" s="5"/>
      <c r="AN35" s="13">
        <f t="shared" si="5"/>
        <v>28</v>
      </c>
      <c r="AO35" s="2"/>
      <c r="AP35" s="12"/>
      <c r="AQ35" s="12"/>
      <c r="AR35" s="2"/>
      <c r="AS35" s="12"/>
      <c r="AT35" s="12"/>
      <c r="AU35" s="12"/>
      <c r="AV35" s="2"/>
      <c r="AW35" s="2"/>
      <c r="AX35" s="2"/>
      <c r="AY35" s="2"/>
      <c r="AZ35" s="7" t="s">
        <v>64</v>
      </c>
      <c r="BB35" s="204" t="str">
        <f t="shared" si="6"/>
        <v/>
      </c>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56"/>
      <c r="DZ35" s="207"/>
      <c r="EA35" s="258"/>
      <c r="EB35" s="258"/>
      <c r="EC35" s="207"/>
      <c r="ED35" s="258"/>
      <c r="EE35" s="258"/>
      <c r="EF35" s="258"/>
      <c r="EG35" s="207"/>
      <c r="EH35" s="207"/>
      <c r="EI35" s="207"/>
      <c r="EJ35" s="207"/>
      <c r="EK35" s="207"/>
      <c r="EL35" s="206" t="s">
        <v>64</v>
      </c>
    </row>
    <row r="36" spans="1:142" ht="203" x14ac:dyDescent="0.35">
      <c r="A36" s="11" t="s">
        <v>212</v>
      </c>
      <c r="B36" s="7" t="s">
        <v>100</v>
      </c>
      <c r="C36" s="7" t="s">
        <v>204</v>
      </c>
      <c r="D36" s="7" t="s">
        <v>104</v>
      </c>
      <c r="F36" s="10" t="s">
        <v>102</v>
      </c>
      <c r="G36" s="2"/>
      <c r="H36" s="2"/>
      <c r="T36" s="2" t="s">
        <v>80</v>
      </c>
      <c r="V36"/>
      <c r="X36" s="2" t="s">
        <v>71</v>
      </c>
      <c r="Y36" s="6" t="s">
        <v>72</v>
      </c>
      <c r="Z36" s="2"/>
      <c r="AA36" s="7" t="s">
        <v>79</v>
      </c>
      <c r="AB36" s="7" t="s">
        <v>48</v>
      </c>
      <c r="AC36" s="7" t="s">
        <v>47</v>
      </c>
      <c r="AD36" s="7" t="s">
        <v>73</v>
      </c>
      <c r="AE36" s="7" t="s">
        <v>70</v>
      </c>
      <c r="AF36" s="7" t="s">
        <v>76</v>
      </c>
      <c r="AG36" s="7" t="s">
        <v>69</v>
      </c>
      <c r="AH36" s="7" t="s">
        <v>59</v>
      </c>
      <c r="AI36" s="5"/>
      <c r="AJ36" s="5"/>
      <c r="AK36" s="5"/>
      <c r="AL36" s="5"/>
      <c r="AN36" s="13">
        <f t="shared" si="5"/>
        <v>29</v>
      </c>
      <c r="AO36" s="2"/>
      <c r="AP36" s="12"/>
      <c r="AQ36" s="12"/>
      <c r="AR36" s="2"/>
      <c r="AS36" s="12"/>
      <c r="AT36" s="12"/>
      <c r="AU36" s="12"/>
      <c r="AV36" s="2"/>
      <c r="AW36" s="2"/>
      <c r="AX36" s="2"/>
      <c r="AY36" s="2"/>
      <c r="AZ36" s="7" t="s">
        <v>67</v>
      </c>
      <c r="BB36" s="204" t="str">
        <f t="shared" si="6"/>
        <v/>
      </c>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56"/>
      <c r="DZ36" s="259"/>
      <c r="EA36" s="260"/>
      <c r="EB36" s="260"/>
      <c r="EC36" s="259"/>
      <c r="ED36" s="260"/>
      <c r="EE36" s="260"/>
      <c r="EF36" s="260"/>
      <c r="EG36" s="259"/>
      <c r="EH36" s="259"/>
      <c r="EI36" s="259"/>
      <c r="EJ36" s="259"/>
      <c r="EK36" s="207"/>
      <c r="EL36" s="206" t="s">
        <v>67</v>
      </c>
    </row>
    <row r="37" spans="1:142" ht="29" x14ac:dyDescent="0.35">
      <c r="T37" s="2" t="s">
        <v>78</v>
      </c>
      <c r="V37"/>
      <c r="X37" s="2" t="s">
        <v>71</v>
      </c>
      <c r="Y37" s="6" t="s">
        <v>66</v>
      </c>
      <c r="Z37" s="2"/>
      <c r="AA37" s="7" t="s">
        <v>50</v>
      </c>
      <c r="AB37" s="7" t="s">
        <v>74</v>
      </c>
      <c r="AC37" s="7" t="s">
        <v>47</v>
      </c>
      <c r="AD37" s="7" t="s">
        <v>73</v>
      </c>
      <c r="AE37" s="5"/>
      <c r="AF37" s="5"/>
      <c r="AG37" s="5"/>
      <c r="AH37" s="5"/>
      <c r="AI37" s="5"/>
      <c r="AJ37" s="5"/>
      <c r="AK37" s="5"/>
      <c r="AL37" s="5"/>
      <c r="AN37" s="13">
        <v>30</v>
      </c>
      <c r="AO37" s="2"/>
      <c r="AP37" s="12"/>
      <c r="AQ37" s="12"/>
      <c r="AR37" s="2"/>
      <c r="AS37" s="12"/>
      <c r="AT37" s="12"/>
      <c r="AU37" s="12"/>
      <c r="AV37" s="2"/>
      <c r="AW37" s="2"/>
      <c r="AX37" s="2"/>
      <c r="AY37" s="2"/>
      <c r="AZ37" s="2"/>
      <c r="BB37" s="215" t="str">
        <f t="shared" si="6"/>
        <v/>
      </c>
      <c r="DZ37" s="262"/>
      <c r="EA37" s="263"/>
      <c r="EB37" s="263"/>
      <c r="EC37" s="262"/>
      <c r="ED37" s="263"/>
      <c r="EE37" s="263"/>
      <c r="EF37" s="263"/>
      <c r="EG37" s="262"/>
      <c r="EH37" s="262"/>
      <c r="EI37" s="262"/>
      <c r="EJ37" s="262"/>
    </row>
    <row r="38" spans="1:142" ht="29" x14ac:dyDescent="0.35">
      <c r="T38" s="2" t="s">
        <v>77</v>
      </c>
      <c r="V38"/>
      <c r="X38" s="2" t="s">
        <v>71</v>
      </c>
      <c r="Y38" s="6" t="s">
        <v>65</v>
      </c>
      <c r="Z38" s="2"/>
      <c r="AA38" s="7" t="s">
        <v>50</v>
      </c>
      <c r="AB38" s="7" t="s">
        <v>55</v>
      </c>
      <c r="AC38" s="7" t="s">
        <v>74</v>
      </c>
      <c r="AD38" s="7" t="s">
        <v>48</v>
      </c>
      <c r="AE38" s="7" t="s">
        <v>47</v>
      </c>
      <c r="AF38" s="7" t="s">
        <v>73</v>
      </c>
      <c r="AG38" s="7" t="s">
        <v>70</v>
      </c>
      <c r="AH38" s="7" t="s">
        <v>53</v>
      </c>
      <c r="AI38" s="7" t="s">
        <v>76</v>
      </c>
      <c r="AJ38" s="7" t="s">
        <v>44</v>
      </c>
      <c r="AK38" s="7" t="s">
        <v>59</v>
      </c>
      <c r="AL38" s="5"/>
      <c r="AN38" s="13"/>
      <c r="AO38" s="2"/>
      <c r="AP38" s="12"/>
      <c r="AQ38" s="12"/>
      <c r="AR38" s="2"/>
      <c r="AS38" s="12"/>
      <c r="AT38" s="12"/>
      <c r="AU38" s="12"/>
      <c r="AV38" s="2"/>
      <c r="AW38" s="2"/>
      <c r="AX38" s="2"/>
      <c r="AY38" s="2"/>
      <c r="AZ38" s="2"/>
      <c r="BB38" s="215" t="str">
        <f t="shared" si="6"/>
        <v/>
      </c>
      <c r="DZ38" s="261"/>
      <c r="EA38" s="217"/>
      <c r="EB38" s="217"/>
      <c r="EC38" s="261"/>
      <c r="ED38" s="217"/>
      <c r="EE38" s="217"/>
      <c r="EF38" s="217"/>
      <c r="EG38" s="261"/>
      <c r="EH38" s="261"/>
      <c r="EI38" s="261"/>
      <c r="EJ38" s="261"/>
    </row>
    <row r="39" spans="1:142" ht="29" x14ac:dyDescent="0.35">
      <c r="T39" s="2" t="s">
        <v>75</v>
      </c>
      <c r="V39"/>
      <c r="X39" s="2" t="s">
        <v>71</v>
      </c>
      <c r="Y39" s="6" t="s">
        <v>68</v>
      </c>
      <c r="Z39" s="2"/>
      <c r="AA39" s="7" t="s">
        <v>57</v>
      </c>
      <c r="AB39" s="7" t="s">
        <v>47</v>
      </c>
      <c r="AC39" s="7" t="s">
        <v>73</v>
      </c>
      <c r="AD39" s="7" t="s">
        <v>60</v>
      </c>
      <c r="AE39" s="7" t="s">
        <v>59</v>
      </c>
      <c r="AF39" s="5"/>
      <c r="AG39" s="5"/>
      <c r="AH39" s="5"/>
      <c r="AI39" s="5"/>
      <c r="AJ39" s="5"/>
      <c r="AK39" s="5"/>
      <c r="AL39" s="5"/>
      <c r="AN39" s="13"/>
      <c r="AO39" s="2"/>
      <c r="AP39" s="12"/>
      <c r="AQ39" s="12"/>
      <c r="AR39" s="2"/>
      <c r="AS39" s="12"/>
      <c r="AT39" s="12"/>
      <c r="AU39" s="2"/>
      <c r="AV39" s="2"/>
      <c r="AW39" s="2"/>
      <c r="AX39" s="2"/>
      <c r="AY39" s="2"/>
      <c r="AZ39" s="2"/>
      <c r="BB39" s="215" t="str">
        <f t="shared" si="6"/>
        <v/>
      </c>
      <c r="DZ39" s="261"/>
      <c r="EA39" s="217"/>
      <c r="EB39" s="217"/>
      <c r="EC39" s="261"/>
      <c r="ED39" s="217"/>
      <c r="EE39" s="217"/>
      <c r="EF39" s="261"/>
      <c r="EG39" s="261"/>
      <c r="EH39" s="261"/>
      <c r="EI39" s="261"/>
      <c r="EJ39" s="261"/>
    </row>
    <row r="40" spans="1:142" ht="29" x14ac:dyDescent="0.35">
      <c r="T40" s="4" t="s">
        <v>71</v>
      </c>
      <c r="U40" s="3"/>
      <c r="V40"/>
      <c r="W40" s="3"/>
      <c r="X40" s="2" t="s">
        <v>71</v>
      </c>
      <c r="Y40" s="6" t="s">
        <v>63</v>
      </c>
      <c r="Z40" s="2"/>
      <c r="AA40" s="7" t="s">
        <v>74</v>
      </c>
      <c r="AB40" s="7" t="s">
        <v>48</v>
      </c>
      <c r="AC40" s="7" t="s">
        <v>47</v>
      </c>
      <c r="AD40" s="7" t="s">
        <v>73</v>
      </c>
      <c r="AE40" s="7" t="s">
        <v>44</v>
      </c>
      <c r="AF40" s="5"/>
      <c r="AG40" s="5"/>
      <c r="AH40" s="5"/>
      <c r="AI40" s="5"/>
      <c r="AJ40" s="5"/>
      <c r="AK40" s="5"/>
      <c r="AL40" s="5"/>
      <c r="AP40"/>
      <c r="AQ40"/>
      <c r="AS40"/>
      <c r="AT40"/>
      <c r="BB40" s="215" t="str">
        <f t="shared" si="6"/>
        <v/>
      </c>
      <c r="EA40"/>
      <c r="EB40"/>
      <c r="ED40"/>
      <c r="EE40"/>
    </row>
    <row r="41" spans="1:142" ht="29" x14ac:dyDescent="0.35">
      <c r="T41" s="2" t="s">
        <v>72</v>
      </c>
      <c r="V41"/>
      <c r="X41" s="2" t="s">
        <v>71</v>
      </c>
      <c r="Y41" s="6" t="s">
        <v>61</v>
      </c>
      <c r="Z41" s="2"/>
      <c r="AA41" s="7" t="s">
        <v>48</v>
      </c>
      <c r="AB41" s="7" t="s">
        <v>47</v>
      </c>
      <c r="AC41" s="7" t="s">
        <v>70</v>
      </c>
      <c r="AD41" s="7" t="s">
        <v>60</v>
      </c>
      <c r="AE41" s="7" t="s">
        <v>69</v>
      </c>
      <c r="AF41" s="7" t="s">
        <v>59</v>
      </c>
      <c r="AG41" s="5"/>
      <c r="AH41" s="5"/>
      <c r="AI41" s="5"/>
      <c r="AJ41" s="5"/>
      <c r="AK41" s="5"/>
      <c r="AL41" s="5"/>
      <c r="AP41"/>
      <c r="AQ41"/>
      <c r="AS41"/>
      <c r="AT41"/>
      <c r="EA41"/>
      <c r="EB41"/>
      <c r="ED41"/>
      <c r="EE41"/>
    </row>
    <row r="42" spans="1:142" ht="29" x14ac:dyDescent="0.35">
      <c r="T42" s="2" t="s">
        <v>68</v>
      </c>
      <c r="V42"/>
      <c r="X42" s="2" t="s">
        <v>51</v>
      </c>
      <c r="Y42" s="6" t="s">
        <v>52</v>
      </c>
      <c r="Z42" s="2"/>
      <c r="AA42" s="7" t="s">
        <v>57</v>
      </c>
      <c r="AB42" s="7" t="s">
        <v>56</v>
      </c>
      <c r="AC42" s="7" t="s">
        <v>49</v>
      </c>
      <c r="AD42" s="7" t="s">
        <v>55</v>
      </c>
      <c r="AE42" s="7" t="s">
        <v>48</v>
      </c>
      <c r="AF42" s="7" t="s">
        <v>53</v>
      </c>
      <c r="AG42" s="7" t="s">
        <v>46</v>
      </c>
      <c r="AH42" s="7" t="s">
        <v>64</v>
      </c>
      <c r="AI42" s="7" t="s">
        <v>67</v>
      </c>
      <c r="AJ42" s="5"/>
      <c r="AK42" s="5"/>
      <c r="AL42" s="5"/>
      <c r="AP42"/>
      <c r="AQ42"/>
      <c r="AS42"/>
      <c r="AT42"/>
      <c r="EA42"/>
      <c r="EB42"/>
      <c r="ED42"/>
      <c r="EE42"/>
    </row>
    <row r="43" spans="1:142" ht="29" x14ac:dyDescent="0.35">
      <c r="T43" s="2" t="s">
        <v>66</v>
      </c>
      <c r="V43"/>
      <c r="X43" s="2" t="s">
        <v>51</v>
      </c>
      <c r="Y43" s="6" t="s">
        <v>58</v>
      </c>
      <c r="Z43" s="2"/>
      <c r="AA43" s="7" t="s">
        <v>62</v>
      </c>
      <c r="AB43" s="7" t="s">
        <v>47</v>
      </c>
      <c r="AC43" s="7" t="s">
        <v>53</v>
      </c>
      <c r="AD43" s="7" t="s">
        <v>60</v>
      </c>
      <c r="AE43" s="7" t="s">
        <v>59</v>
      </c>
      <c r="AF43" s="5"/>
      <c r="AG43" s="5"/>
      <c r="AH43" s="5"/>
      <c r="AI43" s="5"/>
      <c r="AJ43" s="5"/>
      <c r="AK43" s="5"/>
      <c r="AL43" s="5"/>
      <c r="AP43"/>
      <c r="AQ43"/>
      <c r="AS43"/>
      <c r="AT43"/>
      <c r="EA43"/>
      <c r="EB43"/>
      <c r="ED43"/>
      <c r="EE43"/>
    </row>
    <row r="44" spans="1:142" ht="29" x14ac:dyDescent="0.35">
      <c r="T44" s="2" t="s">
        <v>65</v>
      </c>
      <c r="V44"/>
      <c r="X44" s="2" t="s">
        <v>51</v>
      </c>
      <c r="Y44" s="6" t="s">
        <v>43</v>
      </c>
      <c r="Z44" s="2"/>
      <c r="AA44" s="7" t="s">
        <v>48</v>
      </c>
      <c r="AB44" s="7" t="s">
        <v>46</v>
      </c>
      <c r="AC44" s="7" t="s">
        <v>64</v>
      </c>
      <c r="AD44" s="5"/>
      <c r="AE44" s="5"/>
      <c r="AF44" s="5"/>
      <c r="AG44" s="5"/>
      <c r="AH44" s="5"/>
      <c r="AI44" s="5"/>
      <c r="AJ44" s="5"/>
      <c r="AK44" s="5"/>
      <c r="AL44" s="5"/>
      <c r="AP44"/>
      <c r="AQ44"/>
      <c r="AS44"/>
      <c r="AT44"/>
      <c r="EA44"/>
      <c r="EB44"/>
      <c r="ED44"/>
      <c r="EE44"/>
    </row>
    <row r="45" spans="1:142" ht="29" x14ac:dyDescent="0.35">
      <c r="T45" s="2" t="s">
        <v>63</v>
      </c>
      <c r="V45"/>
      <c r="X45" s="2" t="s">
        <v>51</v>
      </c>
      <c r="Y45" s="6" t="s">
        <v>42</v>
      </c>
      <c r="Z45" s="2"/>
      <c r="AA45" s="7" t="s">
        <v>62</v>
      </c>
      <c r="AB45" s="7" t="s">
        <v>53</v>
      </c>
      <c r="AC45" s="7" t="s">
        <v>60</v>
      </c>
      <c r="AD45" s="7" t="s">
        <v>46</v>
      </c>
      <c r="AE45" s="5"/>
      <c r="AF45" s="5"/>
      <c r="AG45" s="5"/>
      <c r="AH45" s="5"/>
      <c r="AI45" s="5"/>
      <c r="AJ45" s="5"/>
      <c r="AK45" s="5"/>
      <c r="AL45" s="5"/>
      <c r="AP45"/>
      <c r="AQ45"/>
      <c r="AS45"/>
      <c r="AT45"/>
      <c r="EA45"/>
      <c r="EB45"/>
      <c r="ED45"/>
      <c r="EE45"/>
    </row>
    <row r="46" spans="1:142" ht="29" x14ac:dyDescent="0.35">
      <c r="T46" s="2" t="s">
        <v>61</v>
      </c>
      <c r="V46"/>
      <c r="X46" s="2" t="s">
        <v>51</v>
      </c>
      <c r="Y46" s="6" t="s">
        <v>41</v>
      </c>
      <c r="Z46" s="2"/>
      <c r="AA46" s="7" t="s">
        <v>50</v>
      </c>
      <c r="AB46" s="7" t="s">
        <v>49</v>
      </c>
      <c r="AC46" s="7" t="s">
        <v>60</v>
      </c>
      <c r="AD46" s="7" t="s">
        <v>44</v>
      </c>
      <c r="AE46" s="5"/>
      <c r="AF46" s="5"/>
      <c r="AG46" s="5"/>
      <c r="AH46" s="5"/>
      <c r="AI46" s="5"/>
      <c r="AJ46" s="5"/>
      <c r="AK46" s="5"/>
      <c r="AL46" s="5"/>
      <c r="AP46"/>
      <c r="AQ46"/>
      <c r="AS46"/>
      <c r="AT46"/>
      <c r="EA46"/>
      <c r="EB46"/>
      <c r="ED46"/>
      <c r="EE46"/>
    </row>
    <row r="47" spans="1:142" ht="29" x14ac:dyDescent="0.35">
      <c r="T47" s="4" t="s">
        <v>51</v>
      </c>
      <c r="U47" s="3"/>
      <c r="V47"/>
      <c r="W47" s="3"/>
      <c r="X47" s="2" t="s">
        <v>51</v>
      </c>
      <c r="Y47" s="6" t="s">
        <v>40</v>
      </c>
      <c r="Z47" s="2"/>
      <c r="AA47" s="7" t="s">
        <v>60</v>
      </c>
      <c r="AB47" s="7" t="s">
        <v>59</v>
      </c>
      <c r="AC47" s="5"/>
      <c r="AD47" s="5"/>
      <c r="AE47" s="5"/>
      <c r="AF47" s="5"/>
      <c r="AG47" s="5"/>
      <c r="AH47" s="5"/>
      <c r="AI47" s="5"/>
      <c r="AJ47" s="5"/>
      <c r="AK47" s="5"/>
      <c r="AL47" s="5"/>
      <c r="AP47"/>
      <c r="AQ47"/>
      <c r="AS47"/>
      <c r="AT47"/>
      <c r="EA47"/>
      <c r="EB47"/>
      <c r="ED47"/>
      <c r="EE47"/>
    </row>
    <row r="48" spans="1:142" ht="29" x14ac:dyDescent="0.35">
      <c r="T48" s="2" t="s">
        <v>58</v>
      </c>
      <c r="V48"/>
      <c r="X48" s="2" t="s">
        <v>51</v>
      </c>
      <c r="Y48" s="6" t="s">
        <v>39</v>
      </c>
      <c r="Z48" s="2"/>
      <c r="AA48" s="7" t="s">
        <v>57</v>
      </c>
      <c r="AB48" s="7" t="s">
        <v>56</v>
      </c>
      <c r="AC48" s="7" t="s">
        <v>55</v>
      </c>
      <c r="AD48" s="7" t="s">
        <v>54</v>
      </c>
      <c r="AE48" s="7" t="s">
        <v>53</v>
      </c>
      <c r="AF48" s="7" t="s">
        <v>46</v>
      </c>
      <c r="AG48" s="5"/>
      <c r="AH48" s="5"/>
      <c r="AI48" s="5"/>
      <c r="AJ48" s="5"/>
      <c r="AK48" s="5"/>
      <c r="AL48" s="5"/>
      <c r="AP48"/>
      <c r="AQ48"/>
      <c r="AS48"/>
      <c r="AT48"/>
      <c r="EA48"/>
      <c r="EB48"/>
      <c r="ED48"/>
      <c r="EE48"/>
    </row>
    <row r="49" spans="20:135" ht="29" x14ac:dyDescent="0.35">
      <c r="T49" s="2" t="s">
        <v>52</v>
      </c>
      <c r="V49"/>
      <c r="X49" s="2" t="s">
        <v>51</v>
      </c>
      <c r="Y49" s="6" t="s">
        <v>38</v>
      </c>
      <c r="Z49" s="2"/>
      <c r="AA49" s="7" t="s">
        <v>50</v>
      </c>
      <c r="AB49" s="7" t="s">
        <v>49</v>
      </c>
      <c r="AC49" s="7" t="s">
        <v>48</v>
      </c>
      <c r="AD49" s="7" t="s">
        <v>47</v>
      </c>
      <c r="AE49" s="7" t="s">
        <v>46</v>
      </c>
      <c r="AF49" s="7" t="s">
        <v>45</v>
      </c>
      <c r="AG49" s="7" t="s">
        <v>44</v>
      </c>
      <c r="AH49" s="5"/>
      <c r="AI49" s="5"/>
      <c r="AJ49" s="5"/>
      <c r="AK49" s="5"/>
      <c r="AL49" s="5"/>
      <c r="AP49"/>
      <c r="AQ49"/>
      <c r="AS49"/>
      <c r="AT49"/>
      <c r="EA49"/>
      <c r="EB49"/>
      <c r="ED49"/>
      <c r="EE49"/>
    </row>
    <row r="50" spans="20:135" ht="43.5" x14ac:dyDescent="0.35">
      <c r="T50" s="2" t="s">
        <v>43</v>
      </c>
      <c r="V50"/>
      <c r="X50" s="2" t="s">
        <v>37</v>
      </c>
      <c r="Y50" s="6" t="s">
        <v>36</v>
      </c>
      <c r="Z50" s="2"/>
      <c r="AA50" s="7" t="s">
        <v>56</v>
      </c>
      <c r="AB50" s="7" t="s">
        <v>49</v>
      </c>
      <c r="AC50" s="7" t="s">
        <v>60</v>
      </c>
      <c r="AD50" s="7" t="s">
        <v>69</v>
      </c>
      <c r="AE50" s="7" t="s">
        <v>92</v>
      </c>
      <c r="AF50" s="7" t="s">
        <v>64</v>
      </c>
      <c r="AG50" s="5"/>
      <c r="AH50" s="5"/>
      <c r="AI50" s="5"/>
      <c r="AJ50" s="5"/>
      <c r="AK50" s="5"/>
      <c r="AL50" s="5"/>
      <c r="AP50"/>
      <c r="AQ50"/>
      <c r="AS50"/>
      <c r="AT50"/>
      <c r="EA50"/>
      <c r="EB50"/>
      <c r="ED50"/>
      <c r="EE50"/>
    </row>
    <row r="51" spans="20:135" ht="29" x14ac:dyDescent="0.35">
      <c r="T51" s="2" t="s">
        <v>42</v>
      </c>
      <c r="V51"/>
      <c r="X51" s="2" t="s">
        <v>37</v>
      </c>
      <c r="Y51" s="6" t="s">
        <v>34</v>
      </c>
      <c r="Z51" s="2"/>
      <c r="AA51" s="7" t="s">
        <v>62</v>
      </c>
      <c r="AB51" s="7" t="s">
        <v>79</v>
      </c>
      <c r="AC51" s="7" t="s">
        <v>44</v>
      </c>
      <c r="AD51" s="5"/>
      <c r="AE51" s="5"/>
      <c r="AF51" s="5"/>
      <c r="AG51" s="5"/>
      <c r="AH51" s="5"/>
      <c r="AI51" s="5"/>
      <c r="AJ51" s="5"/>
      <c r="AK51" s="5"/>
      <c r="AL51" s="5"/>
      <c r="AP51"/>
      <c r="AQ51"/>
      <c r="AT51"/>
      <c r="EA51"/>
      <c r="EB51"/>
      <c r="EE51"/>
    </row>
    <row r="52" spans="20:135" ht="29" x14ac:dyDescent="0.35">
      <c r="T52" s="2" t="s">
        <v>41</v>
      </c>
      <c r="V52"/>
      <c r="X52" s="2" t="s">
        <v>37</v>
      </c>
      <c r="Y52" s="6" t="s">
        <v>35</v>
      </c>
      <c r="Z52" s="2"/>
      <c r="AA52" s="7" t="s">
        <v>50</v>
      </c>
      <c r="AB52" s="7" t="s">
        <v>53</v>
      </c>
      <c r="AC52" s="7" t="s">
        <v>60</v>
      </c>
      <c r="AD52" s="7" t="s">
        <v>45</v>
      </c>
      <c r="AE52" s="5"/>
      <c r="AF52" s="5"/>
      <c r="AG52" s="5"/>
      <c r="AH52" s="5"/>
      <c r="AI52" s="5"/>
      <c r="AJ52" s="5"/>
      <c r="AK52" s="5"/>
      <c r="AL52" s="5"/>
      <c r="AP52"/>
      <c r="AQ52"/>
      <c r="AT52"/>
      <c r="EA52"/>
      <c r="EB52"/>
      <c r="EE52"/>
    </row>
    <row r="53" spans="20:135" ht="29" x14ac:dyDescent="0.35">
      <c r="T53" s="2" t="s">
        <v>40</v>
      </c>
      <c r="V53"/>
      <c r="X53" s="2" t="s">
        <v>37</v>
      </c>
      <c r="Y53" s="6" t="s">
        <v>33</v>
      </c>
      <c r="Z53" s="2"/>
      <c r="AA53" s="7" t="s">
        <v>57</v>
      </c>
      <c r="AB53" s="7" t="s">
        <v>56</v>
      </c>
      <c r="AC53" s="7" t="s">
        <v>50</v>
      </c>
      <c r="AD53" s="7" t="s">
        <v>49</v>
      </c>
      <c r="AE53" s="7" t="s">
        <v>69</v>
      </c>
      <c r="AF53" s="5"/>
      <c r="AG53" s="5"/>
      <c r="AH53" s="5"/>
      <c r="AI53" s="5"/>
      <c r="AJ53" s="5"/>
      <c r="AK53" s="5"/>
      <c r="AL53" s="5"/>
      <c r="AP53"/>
      <c r="AQ53"/>
      <c r="AT53"/>
      <c r="EA53"/>
      <c r="EB53"/>
      <c r="EE53"/>
    </row>
    <row r="54" spans="20:135" ht="29" x14ac:dyDescent="0.35">
      <c r="T54" s="2" t="s">
        <v>39</v>
      </c>
      <c r="V54"/>
      <c r="X54" s="2" t="s">
        <v>37</v>
      </c>
      <c r="Y54" s="6" t="s">
        <v>32</v>
      </c>
      <c r="Z54" s="2"/>
      <c r="AA54" s="7" t="s">
        <v>50</v>
      </c>
      <c r="AB54" s="7" t="s">
        <v>49</v>
      </c>
      <c r="AC54" s="7" t="s">
        <v>55</v>
      </c>
      <c r="AD54" s="7" t="s">
        <v>62</v>
      </c>
      <c r="AE54" s="7" t="s">
        <v>60</v>
      </c>
      <c r="AF54" s="7" t="s">
        <v>45</v>
      </c>
      <c r="AG54" s="5"/>
      <c r="AH54" s="5"/>
      <c r="AI54" s="5"/>
      <c r="AJ54" s="5"/>
      <c r="AK54" s="5"/>
      <c r="AL54" s="5"/>
      <c r="AP54"/>
      <c r="AQ54"/>
      <c r="AT54"/>
      <c r="EA54"/>
      <c r="EB54"/>
      <c r="EE54"/>
    </row>
    <row r="55" spans="20:135" ht="29" x14ac:dyDescent="0.35">
      <c r="T55" s="2" t="s">
        <v>38</v>
      </c>
      <c r="V55"/>
      <c r="X55" s="2" t="s">
        <v>37</v>
      </c>
      <c r="Y55" s="6" t="s">
        <v>31</v>
      </c>
      <c r="Z55" s="2"/>
      <c r="AA55" s="7" t="s">
        <v>53</v>
      </c>
      <c r="AB55" s="7" t="s">
        <v>60</v>
      </c>
      <c r="AC55" s="7" t="s">
        <v>45</v>
      </c>
      <c r="AD55" s="5"/>
      <c r="AE55" s="5"/>
      <c r="AF55" s="5"/>
      <c r="AG55" s="5"/>
      <c r="AH55" s="5"/>
      <c r="AI55" s="5"/>
      <c r="AJ55" s="5"/>
      <c r="AK55" s="5"/>
      <c r="AL55" s="5"/>
      <c r="AP55"/>
      <c r="AQ55"/>
      <c r="AT55"/>
      <c r="EA55"/>
      <c r="EB55"/>
      <c r="EE55"/>
    </row>
    <row r="56" spans="20:135" ht="29" x14ac:dyDescent="0.35">
      <c r="T56" s="4" t="s">
        <v>37</v>
      </c>
      <c r="U56" s="3"/>
      <c r="V56"/>
      <c r="W56" s="3"/>
      <c r="X56" s="2" t="s">
        <v>30</v>
      </c>
      <c r="Y56" s="6" t="s">
        <v>29</v>
      </c>
      <c r="Z56" s="2"/>
      <c r="AA56" s="7" t="s">
        <v>50</v>
      </c>
      <c r="AB56" s="7" t="s">
        <v>55</v>
      </c>
      <c r="AC56" s="7" t="s">
        <v>74</v>
      </c>
      <c r="AD56" s="7" t="s">
        <v>47</v>
      </c>
      <c r="AE56" s="7" t="s">
        <v>60</v>
      </c>
      <c r="AF56" s="7" t="s">
        <v>45</v>
      </c>
      <c r="AG56" s="7" t="s">
        <v>59</v>
      </c>
      <c r="AH56" s="5"/>
      <c r="AI56" s="5"/>
      <c r="AJ56" s="5"/>
      <c r="AK56" s="5"/>
      <c r="AL56" s="5"/>
      <c r="AP56"/>
      <c r="AQ56"/>
      <c r="AT56"/>
      <c r="EA56"/>
      <c r="EB56"/>
      <c r="EE56"/>
    </row>
    <row r="57" spans="20:135" ht="43.5" x14ac:dyDescent="0.35">
      <c r="T57" s="2" t="s">
        <v>36</v>
      </c>
      <c r="V57"/>
      <c r="X57" s="2" t="s">
        <v>30</v>
      </c>
      <c r="Y57" s="6" t="s">
        <v>28</v>
      </c>
      <c r="Z57" s="2"/>
      <c r="AA57" s="7" t="s">
        <v>57</v>
      </c>
      <c r="AB57" s="7" t="s">
        <v>56</v>
      </c>
      <c r="AC57" s="7" t="s">
        <v>50</v>
      </c>
      <c r="AD57" s="7" t="s">
        <v>49</v>
      </c>
      <c r="AE57" s="7" t="s">
        <v>55</v>
      </c>
      <c r="AF57" s="7" t="s">
        <v>79</v>
      </c>
      <c r="AG57" s="7" t="s">
        <v>53</v>
      </c>
      <c r="AH57" s="7" t="s">
        <v>60</v>
      </c>
      <c r="AI57" s="7" t="s">
        <v>92</v>
      </c>
      <c r="AJ57" s="7" t="s">
        <v>64</v>
      </c>
      <c r="AK57" s="5"/>
      <c r="AL57" s="5"/>
      <c r="AP57"/>
      <c r="AQ57"/>
      <c r="AT57"/>
      <c r="EA57"/>
      <c r="EB57"/>
      <c r="EE57"/>
    </row>
    <row r="58" spans="20:135" ht="29" x14ac:dyDescent="0.35">
      <c r="T58" s="2" t="s">
        <v>35</v>
      </c>
      <c r="V58"/>
      <c r="X58" s="2" t="s">
        <v>30</v>
      </c>
      <c r="Y58" s="6" t="s">
        <v>27</v>
      </c>
      <c r="Z58" s="2"/>
      <c r="AA58" s="7" t="s">
        <v>57</v>
      </c>
      <c r="AB58" s="7" t="s">
        <v>56</v>
      </c>
      <c r="AC58" s="7" t="s">
        <v>50</v>
      </c>
      <c r="AD58" s="7" t="s">
        <v>49</v>
      </c>
      <c r="AE58" s="7" t="s">
        <v>55</v>
      </c>
      <c r="AF58" s="7" t="s">
        <v>47</v>
      </c>
      <c r="AG58" s="7" t="s">
        <v>60</v>
      </c>
      <c r="AH58" s="7" t="s">
        <v>69</v>
      </c>
      <c r="AI58" s="5"/>
      <c r="AJ58" s="5"/>
      <c r="AK58" s="5"/>
      <c r="AL58" s="5"/>
      <c r="AP58"/>
      <c r="AQ58"/>
      <c r="AT58"/>
      <c r="EA58"/>
      <c r="EB58"/>
      <c r="EE58"/>
    </row>
    <row r="59" spans="20:135" ht="29" x14ac:dyDescent="0.35">
      <c r="T59" s="2" t="s">
        <v>34</v>
      </c>
      <c r="V59"/>
      <c r="X59" s="2" t="s">
        <v>30</v>
      </c>
      <c r="Y59" s="6" t="s">
        <v>26</v>
      </c>
      <c r="Z59" s="2"/>
      <c r="AA59" s="7" t="s">
        <v>50</v>
      </c>
      <c r="AB59" s="7" t="s">
        <v>55</v>
      </c>
      <c r="AC59" s="7" t="s">
        <v>47</v>
      </c>
      <c r="AD59" s="7" t="s">
        <v>60</v>
      </c>
      <c r="AE59" s="7" t="s">
        <v>45</v>
      </c>
      <c r="AF59" s="7" t="s">
        <v>59</v>
      </c>
      <c r="AG59" s="5"/>
      <c r="AH59" s="5"/>
      <c r="AI59" s="5"/>
      <c r="AJ59" s="5"/>
      <c r="AK59" s="5"/>
      <c r="AL59" s="5"/>
      <c r="AP59"/>
      <c r="AQ59"/>
      <c r="AT59"/>
      <c r="EA59"/>
      <c r="EB59"/>
      <c r="EE59"/>
    </row>
    <row r="60" spans="20:135" ht="29" x14ac:dyDescent="0.35">
      <c r="T60" s="2" t="s">
        <v>33</v>
      </c>
      <c r="V60"/>
      <c r="X60" s="2" t="s">
        <v>30</v>
      </c>
      <c r="Y60" s="6" t="s">
        <v>25</v>
      </c>
      <c r="Z60" s="2"/>
      <c r="AA60" s="7" t="s">
        <v>50</v>
      </c>
      <c r="AB60" s="7" t="s">
        <v>53</v>
      </c>
      <c r="AC60" s="7" t="s">
        <v>60</v>
      </c>
      <c r="AD60" s="7" t="s">
        <v>45</v>
      </c>
      <c r="AE60" s="5"/>
      <c r="AF60" s="5"/>
      <c r="AG60" s="5"/>
      <c r="AH60" s="5"/>
      <c r="AI60" s="5"/>
      <c r="AJ60" s="5"/>
      <c r="AK60" s="5"/>
      <c r="AL60" s="5"/>
      <c r="AP60"/>
      <c r="AQ60"/>
      <c r="AT60"/>
      <c r="EA60"/>
      <c r="EB60"/>
      <c r="EE60"/>
    </row>
    <row r="61" spans="20:135" ht="29" x14ac:dyDescent="0.35">
      <c r="T61" s="2" t="s">
        <v>32</v>
      </c>
      <c r="V61"/>
      <c r="X61" s="2" t="s">
        <v>24</v>
      </c>
      <c r="Y61" s="6" t="s">
        <v>23</v>
      </c>
      <c r="Z61" s="2"/>
      <c r="AA61" s="7" t="s">
        <v>85</v>
      </c>
      <c r="AB61" s="7" t="s">
        <v>70</v>
      </c>
      <c r="AC61" s="7" t="s">
        <v>76</v>
      </c>
      <c r="AD61" s="7"/>
      <c r="AE61" s="7"/>
      <c r="AF61" s="7"/>
      <c r="AG61" s="7"/>
      <c r="AH61" s="7"/>
      <c r="AI61" s="7"/>
      <c r="AJ61" s="7"/>
      <c r="AK61" s="7"/>
      <c r="AL61" s="7"/>
      <c r="AP61"/>
      <c r="AQ61"/>
      <c r="AT61"/>
      <c r="EA61"/>
      <c r="EB61"/>
      <c r="EE61"/>
    </row>
    <row r="62" spans="20:135" ht="29" x14ac:dyDescent="0.35">
      <c r="T62" s="2" t="s">
        <v>31</v>
      </c>
      <c r="V62"/>
      <c r="X62" s="2" t="s">
        <v>24</v>
      </c>
      <c r="Y62" s="6" t="s">
        <v>22</v>
      </c>
      <c r="Z62" s="2"/>
      <c r="AA62" s="7" t="s">
        <v>50</v>
      </c>
      <c r="AB62" s="7" t="s">
        <v>73</v>
      </c>
      <c r="AC62" s="7" t="s">
        <v>53</v>
      </c>
      <c r="AD62" s="7" t="s">
        <v>59</v>
      </c>
      <c r="AE62" s="7"/>
      <c r="AF62" s="7"/>
      <c r="AG62" s="7"/>
      <c r="AH62" s="7"/>
      <c r="AI62" s="7"/>
      <c r="AJ62" s="7"/>
      <c r="AK62" s="7"/>
      <c r="AL62" s="7"/>
      <c r="AP62"/>
      <c r="AQ62"/>
      <c r="EA62"/>
      <c r="EB62"/>
    </row>
    <row r="63" spans="20:135" ht="29" x14ac:dyDescent="0.35">
      <c r="T63" s="4" t="s">
        <v>30</v>
      </c>
      <c r="U63" s="3"/>
      <c r="V63"/>
      <c r="W63" s="3"/>
      <c r="X63" s="2" t="s">
        <v>24</v>
      </c>
      <c r="Y63" s="6" t="s">
        <v>21</v>
      </c>
      <c r="Z63" s="2"/>
      <c r="AA63" s="7" t="s">
        <v>74</v>
      </c>
      <c r="AB63" s="7" t="s">
        <v>73</v>
      </c>
      <c r="AC63" s="7" t="s">
        <v>70</v>
      </c>
      <c r="AD63" s="7"/>
      <c r="AE63" s="7"/>
      <c r="AF63" s="7"/>
      <c r="AG63" s="7"/>
      <c r="AH63" s="7"/>
      <c r="AI63" s="7"/>
      <c r="AJ63" s="7"/>
      <c r="AK63" s="7"/>
      <c r="AL63" s="7"/>
      <c r="AP63"/>
      <c r="AQ63"/>
      <c r="EA63"/>
      <c r="EB63"/>
    </row>
    <row r="64" spans="20:135" ht="29" x14ac:dyDescent="0.35">
      <c r="T64" s="2" t="s">
        <v>29</v>
      </c>
      <c r="V64"/>
      <c r="X64" s="2" t="s">
        <v>24</v>
      </c>
      <c r="Y64" s="6" t="s">
        <v>20</v>
      </c>
      <c r="Z64" s="2"/>
      <c r="AA64" s="7" t="s">
        <v>50</v>
      </c>
      <c r="AB64" s="7" t="s">
        <v>49</v>
      </c>
      <c r="AC64" s="7" t="s">
        <v>62</v>
      </c>
      <c r="AD64" s="7" t="s">
        <v>54</v>
      </c>
      <c r="AE64" s="7" t="s">
        <v>44</v>
      </c>
      <c r="AF64" s="7"/>
      <c r="AG64" s="7"/>
      <c r="AH64" s="7"/>
      <c r="AI64" s="7"/>
      <c r="AJ64" s="7"/>
      <c r="AK64" s="7"/>
      <c r="AL64" s="7"/>
      <c r="AP64"/>
      <c r="EA64"/>
    </row>
    <row r="65" spans="20:131" ht="29" x14ac:dyDescent="0.35">
      <c r="T65" s="2" t="s">
        <v>28</v>
      </c>
      <c r="V65"/>
      <c r="X65" s="2" t="s">
        <v>24</v>
      </c>
      <c r="Y65" s="6" t="s">
        <v>19</v>
      </c>
      <c r="Z65" s="2"/>
      <c r="AA65" s="7" t="s">
        <v>50</v>
      </c>
      <c r="AB65" s="7" t="s">
        <v>47</v>
      </c>
      <c r="AC65" s="7" t="s">
        <v>53</v>
      </c>
      <c r="AD65" s="7"/>
      <c r="AE65" s="7"/>
      <c r="AF65" s="7"/>
      <c r="AG65" s="7"/>
      <c r="AH65" s="7"/>
      <c r="AI65" s="7"/>
      <c r="AJ65" s="7"/>
      <c r="AK65" s="7"/>
      <c r="AL65" s="7"/>
      <c r="AP65"/>
      <c r="EA65"/>
    </row>
    <row r="66" spans="20:131" ht="29" x14ac:dyDescent="0.35">
      <c r="T66" s="2" t="s">
        <v>27</v>
      </c>
      <c r="V66"/>
      <c r="X66" s="2" t="s">
        <v>24</v>
      </c>
      <c r="Y66" s="6" t="s">
        <v>18</v>
      </c>
      <c r="Z66" s="2"/>
      <c r="AA66" s="7" t="s">
        <v>73</v>
      </c>
      <c r="AB66" s="7" t="s">
        <v>70</v>
      </c>
      <c r="AC66" s="7" t="s">
        <v>95</v>
      </c>
      <c r="AD66" s="7"/>
      <c r="AE66" s="7"/>
      <c r="AF66" s="7"/>
      <c r="AG66" s="7"/>
      <c r="AH66" s="7"/>
      <c r="AI66" s="7"/>
      <c r="AJ66" s="7"/>
      <c r="AK66" s="7"/>
      <c r="AL66" s="7"/>
      <c r="AP66"/>
      <c r="EA66"/>
    </row>
    <row r="67" spans="20:131" ht="29" x14ac:dyDescent="0.35">
      <c r="T67" s="2" t="s">
        <v>26</v>
      </c>
      <c r="V67"/>
      <c r="X67" s="2" t="s">
        <v>24</v>
      </c>
      <c r="Y67" s="6" t="s">
        <v>17</v>
      </c>
      <c r="Z67" s="2"/>
      <c r="AA67" s="7" t="s">
        <v>74</v>
      </c>
      <c r="AB67" s="7" t="s">
        <v>76</v>
      </c>
      <c r="AC67" s="7" t="s">
        <v>59</v>
      </c>
      <c r="AD67" s="7"/>
      <c r="AE67" s="7"/>
      <c r="AF67" s="7"/>
      <c r="AG67" s="7"/>
      <c r="AH67" s="7"/>
      <c r="AI67" s="7"/>
      <c r="AJ67" s="7"/>
      <c r="AK67" s="7"/>
      <c r="AL67" s="7"/>
      <c r="AP67"/>
      <c r="EA67"/>
    </row>
    <row r="68" spans="20:131" ht="29" x14ac:dyDescent="0.35">
      <c r="T68" s="2" t="s">
        <v>25</v>
      </c>
      <c r="V68"/>
      <c r="X68" s="2" t="s">
        <v>16</v>
      </c>
      <c r="Y68" s="6" t="s">
        <v>15</v>
      </c>
      <c r="Z68" s="2"/>
      <c r="AA68" s="7" t="s">
        <v>49</v>
      </c>
      <c r="AB68" s="7" t="s">
        <v>55</v>
      </c>
      <c r="AC68" s="7" t="s">
        <v>54</v>
      </c>
      <c r="AD68" s="7" t="s">
        <v>53</v>
      </c>
      <c r="AE68" s="7" t="s">
        <v>60</v>
      </c>
      <c r="AF68" s="7" t="s">
        <v>45</v>
      </c>
      <c r="AG68" s="7"/>
      <c r="AH68" s="7"/>
      <c r="AI68" s="7"/>
      <c r="AJ68" s="7"/>
      <c r="AK68" s="7"/>
      <c r="AL68" s="7"/>
      <c r="AP68"/>
      <c r="EA68"/>
    </row>
    <row r="69" spans="20:131" ht="29" x14ac:dyDescent="0.35">
      <c r="T69" s="4" t="s">
        <v>24</v>
      </c>
      <c r="U69" s="3"/>
      <c r="V69"/>
      <c r="W69" s="3"/>
      <c r="X69" s="2" t="s">
        <v>16</v>
      </c>
      <c r="Y69" s="6" t="s">
        <v>14</v>
      </c>
      <c r="Z69" s="2"/>
      <c r="AA69" s="7" t="s">
        <v>74</v>
      </c>
      <c r="AB69" s="7" t="s">
        <v>76</v>
      </c>
      <c r="AC69" s="7" t="s">
        <v>60</v>
      </c>
      <c r="AD69" s="7" t="s">
        <v>69</v>
      </c>
      <c r="AE69" s="7" t="s">
        <v>45</v>
      </c>
      <c r="AF69" s="7"/>
      <c r="AG69" s="7"/>
      <c r="AH69" s="7"/>
      <c r="AI69" s="7"/>
      <c r="AJ69" s="7"/>
      <c r="AK69" s="7"/>
      <c r="AL69" s="7"/>
      <c r="AP69"/>
      <c r="EA69"/>
    </row>
    <row r="70" spans="20:131" ht="29" x14ac:dyDescent="0.35">
      <c r="T70" s="2" t="s">
        <v>23</v>
      </c>
      <c r="V70"/>
      <c r="X70" s="2" t="s">
        <v>16</v>
      </c>
      <c r="Y70" s="6" t="s">
        <v>13</v>
      </c>
      <c r="Z70" s="2"/>
      <c r="AA70" s="7" t="s">
        <v>50</v>
      </c>
      <c r="AB70" s="7" t="s">
        <v>85</v>
      </c>
      <c r="AC70" s="7" t="s">
        <v>74</v>
      </c>
      <c r="AD70" s="7" t="s">
        <v>76</v>
      </c>
      <c r="AE70" s="7" t="s">
        <v>95</v>
      </c>
      <c r="AF70" s="7"/>
      <c r="AG70" s="7"/>
      <c r="AH70" s="7"/>
      <c r="AI70" s="7"/>
      <c r="AJ70" s="7"/>
      <c r="AK70" s="7"/>
      <c r="AL70" s="7"/>
      <c r="AP70"/>
      <c r="EA70"/>
    </row>
    <row r="71" spans="20:131" ht="29" x14ac:dyDescent="0.35">
      <c r="T71" s="2" t="s">
        <v>22</v>
      </c>
      <c r="V71"/>
      <c r="X71" s="2" t="s">
        <v>16</v>
      </c>
      <c r="Y71" s="6" t="s">
        <v>12</v>
      </c>
      <c r="Z71" s="2"/>
      <c r="AA71" s="7" t="s">
        <v>57</v>
      </c>
      <c r="AB71" s="7" t="s">
        <v>50</v>
      </c>
      <c r="AC71" s="7" t="s">
        <v>49</v>
      </c>
      <c r="AD71" s="7" t="s">
        <v>55</v>
      </c>
      <c r="AE71" s="7" t="s">
        <v>53</v>
      </c>
      <c r="AF71" s="7" t="s">
        <v>76</v>
      </c>
      <c r="AG71" s="7" t="s">
        <v>60</v>
      </c>
      <c r="AH71" s="7" t="s">
        <v>45</v>
      </c>
      <c r="AI71" s="7" t="s">
        <v>95</v>
      </c>
      <c r="AJ71" s="7"/>
      <c r="AK71" s="7"/>
      <c r="AL71" s="7"/>
      <c r="AP71"/>
      <c r="EA71"/>
    </row>
    <row r="72" spans="20:131" ht="29" x14ac:dyDescent="0.35">
      <c r="T72" s="2" t="s">
        <v>21</v>
      </c>
      <c r="V72"/>
      <c r="X72" s="2" t="s">
        <v>16</v>
      </c>
      <c r="Y72" s="6" t="s">
        <v>11</v>
      </c>
      <c r="Z72" s="2"/>
      <c r="AA72" s="7" t="s">
        <v>50</v>
      </c>
      <c r="AB72" s="7" t="s">
        <v>85</v>
      </c>
      <c r="AC72" s="7" t="s">
        <v>74</v>
      </c>
      <c r="AD72" s="7" t="s">
        <v>76</v>
      </c>
      <c r="AE72" s="7" t="s">
        <v>95</v>
      </c>
      <c r="AF72" s="7" t="s">
        <v>67</v>
      </c>
      <c r="AG72" s="7"/>
      <c r="AH72" s="7"/>
      <c r="AI72" s="7"/>
      <c r="AJ72" s="7"/>
      <c r="AK72" s="7"/>
      <c r="AL72" s="7"/>
      <c r="AP72"/>
      <c r="EA72"/>
    </row>
    <row r="73" spans="20:131" ht="29" x14ac:dyDescent="0.35">
      <c r="T73" s="2" t="s">
        <v>20</v>
      </c>
      <c r="V73"/>
      <c r="X73" s="2" t="s">
        <v>16</v>
      </c>
      <c r="Y73" s="6" t="s">
        <v>10</v>
      </c>
      <c r="Z73" s="2"/>
      <c r="AA73" s="7" t="s">
        <v>50</v>
      </c>
      <c r="AB73" s="7" t="s">
        <v>85</v>
      </c>
      <c r="AC73" s="7" t="s">
        <v>74</v>
      </c>
      <c r="AD73" s="7" t="s">
        <v>45</v>
      </c>
      <c r="AE73" s="7" t="s">
        <v>95</v>
      </c>
      <c r="AF73" s="7" t="s">
        <v>67</v>
      </c>
      <c r="AG73" s="7"/>
      <c r="AH73" s="7"/>
      <c r="AI73" s="7"/>
      <c r="AJ73" s="7"/>
      <c r="AK73" s="7"/>
      <c r="AL73" s="7"/>
      <c r="AP73"/>
      <c r="EA73"/>
    </row>
    <row r="74" spans="20:131" ht="29" x14ac:dyDescent="0.35">
      <c r="T74" s="2" t="s">
        <v>19</v>
      </c>
      <c r="V74"/>
      <c r="X74" s="2" t="s">
        <v>9</v>
      </c>
      <c r="Y74" s="6" t="s">
        <v>8</v>
      </c>
      <c r="Z74" s="2"/>
      <c r="AA74" s="7" t="s">
        <v>57</v>
      </c>
      <c r="AB74" s="7" t="s">
        <v>56</v>
      </c>
      <c r="AC74" s="7" t="s">
        <v>54</v>
      </c>
      <c r="AD74" s="7" t="s">
        <v>53</v>
      </c>
      <c r="AE74" s="7" t="s">
        <v>69</v>
      </c>
      <c r="AF74" s="7" t="s">
        <v>64</v>
      </c>
      <c r="AG74" s="7"/>
      <c r="AH74" s="7"/>
      <c r="AI74" s="7"/>
      <c r="AJ74" s="7"/>
      <c r="AK74" s="7"/>
      <c r="AL74" s="7"/>
      <c r="AP74"/>
      <c r="EA74"/>
    </row>
    <row r="75" spans="20:131" ht="29" x14ac:dyDescent="0.35">
      <c r="T75" s="2" t="s">
        <v>18</v>
      </c>
      <c r="V75"/>
      <c r="X75" s="2" t="s">
        <v>9</v>
      </c>
      <c r="Y75" s="6" t="s">
        <v>7</v>
      </c>
      <c r="Z75" s="2"/>
      <c r="AA75" s="7" t="s">
        <v>57</v>
      </c>
      <c r="AB75" s="7" t="s">
        <v>54</v>
      </c>
      <c r="AC75" s="7" t="s">
        <v>95</v>
      </c>
      <c r="AD75" s="7" t="s">
        <v>64</v>
      </c>
      <c r="AE75" s="7"/>
      <c r="AF75" s="7"/>
      <c r="AG75" s="7"/>
      <c r="AH75" s="7"/>
      <c r="AI75" s="7"/>
      <c r="AJ75" s="7"/>
      <c r="AK75" s="7"/>
      <c r="AL75" s="7"/>
      <c r="AP75"/>
      <c r="EA75"/>
    </row>
    <row r="76" spans="20:131" ht="29" x14ac:dyDescent="0.35">
      <c r="T76" s="2" t="s">
        <v>17</v>
      </c>
      <c r="V76"/>
      <c r="X76" s="2" t="s">
        <v>9</v>
      </c>
      <c r="Y76" s="6" t="s">
        <v>6</v>
      </c>
      <c r="Z76" s="2"/>
      <c r="AA76" s="7" t="s">
        <v>50</v>
      </c>
      <c r="AB76" s="7" t="s">
        <v>55</v>
      </c>
      <c r="AC76" s="7" t="s">
        <v>47</v>
      </c>
      <c r="AD76" s="7" t="s">
        <v>60</v>
      </c>
      <c r="AE76" s="7" t="s">
        <v>45</v>
      </c>
      <c r="AF76" s="7" t="s">
        <v>95</v>
      </c>
      <c r="AG76" s="7"/>
      <c r="AH76" s="7"/>
      <c r="AI76" s="7"/>
      <c r="AJ76" s="7"/>
      <c r="AK76" s="7"/>
      <c r="AL76" s="7"/>
      <c r="AP76"/>
      <c r="EA76"/>
    </row>
    <row r="77" spans="20:131" ht="29" x14ac:dyDescent="0.35">
      <c r="T77" s="4" t="s">
        <v>16</v>
      </c>
      <c r="U77" s="3"/>
      <c r="V77"/>
      <c r="W77" s="3"/>
      <c r="X77" s="2" t="s">
        <v>9</v>
      </c>
      <c r="Y77" s="6" t="s">
        <v>5</v>
      </c>
      <c r="Z77" s="2"/>
      <c r="AA77" s="7" t="s">
        <v>47</v>
      </c>
      <c r="AB77" s="7" t="s">
        <v>54</v>
      </c>
      <c r="AC77" s="7" t="s">
        <v>60</v>
      </c>
      <c r="AD77" s="7" t="s">
        <v>45</v>
      </c>
      <c r="AE77" s="7"/>
      <c r="AF77" s="7"/>
      <c r="AG77" s="7"/>
      <c r="AH77" s="7"/>
      <c r="AI77" s="7"/>
      <c r="AJ77" s="7"/>
      <c r="AK77" s="7"/>
      <c r="AL77" s="7"/>
      <c r="AP77"/>
      <c r="EA77"/>
    </row>
    <row r="78" spans="20:131" ht="29" x14ac:dyDescent="0.35">
      <c r="T78" s="2" t="s">
        <v>15</v>
      </c>
      <c r="V78"/>
      <c r="X78" s="2" t="s">
        <v>9</v>
      </c>
      <c r="Y78" s="6" t="s">
        <v>3</v>
      </c>
      <c r="Z78" s="2"/>
      <c r="AA78" s="7" t="s">
        <v>47</v>
      </c>
      <c r="AB78" s="7" t="s">
        <v>60</v>
      </c>
      <c r="AC78" s="7"/>
      <c r="AD78" s="7"/>
      <c r="AE78" s="7"/>
      <c r="AF78" s="7"/>
      <c r="AG78" s="7"/>
      <c r="AH78" s="7"/>
      <c r="AI78" s="7"/>
      <c r="AJ78" s="7"/>
      <c r="AK78" s="7"/>
      <c r="AL78" s="7"/>
      <c r="AP78"/>
      <c r="EA78"/>
    </row>
    <row r="79" spans="20:131" ht="29" x14ac:dyDescent="0.35">
      <c r="T79" s="2" t="s">
        <v>14</v>
      </c>
      <c r="V79"/>
      <c r="X79" s="2" t="s">
        <v>9</v>
      </c>
      <c r="Y79" s="6" t="s">
        <v>4</v>
      </c>
      <c r="Z79" s="2"/>
      <c r="AA79" s="7" t="s">
        <v>57</v>
      </c>
      <c r="AB79" s="7" t="s">
        <v>56</v>
      </c>
      <c r="AC79" s="7" t="s">
        <v>62</v>
      </c>
      <c r="AD79" s="7" t="s">
        <v>47</v>
      </c>
      <c r="AE79" s="7" t="s">
        <v>54</v>
      </c>
      <c r="AF79" s="7" t="s">
        <v>53</v>
      </c>
      <c r="AG79" s="7" t="s">
        <v>64</v>
      </c>
      <c r="AH79" s="7"/>
      <c r="AI79" s="7"/>
      <c r="AJ79" s="7"/>
      <c r="AK79" s="7"/>
      <c r="AL79" s="7"/>
      <c r="AP79"/>
      <c r="EA79"/>
    </row>
    <row r="80" spans="20:131" ht="29" x14ac:dyDescent="0.35">
      <c r="T80" s="2" t="s">
        <v>13</v>
      </c>
      <c r="V80"/>
      <c r="X80" s="2" t="s">
        <v>9</v>
      </c>
      <c r="Y80" s="6" t="s">
        <v>2</v>
      </c>
      <c r="Z80" s="2"/>
      <c r="AA80" s="7" t="s">
        <v>57</v>
      </c>
      <c r="AB80" s="7" t="s">
        <v>56</v>
      </c>
      <c r="AC80" s="7" t="s">
        <v>62</v>
      </c>
      <c r="AD80" s="7" t="s">
        <v>53</v>
      </c>
      <c r="AE80" s="7" t="s">
        <v>59</v>
      </c>
      <c r="AF80" s="7" t="s">
        <v>64</v>
      </c>
      <c r="AG80" s="7"/>
      <c r="AH80" s="7"/>
      <c r="AI80" s="7"/>
      <c r="AJ80" s="7"/>
      <c r="AK80" s="7"/>
      <c r="AL80" s="7"/>
    </row>
    <row r="81" spans="20:38" ht="29" x14ac:dyDescent="0.35">
      <c r="T81" s="2" t="s">
        <v>12</v>
      </c>
      <c r="V81"/>
      <c r="X81" s="2" t="s">
        <v>9</v>
      </c>
      <c r="Y81" s="6" t="s">
        <v>1</v>
      </c>
      <c r="Z81" s="2"/>
      <c r="AA81" s="7" t="s">
        <v>57</v>
      </c>
      <c r="AB81" s="7" t="s">
        <v>56</v>
      </c>
      <c r="AC81" s="7" t="s">
        <v>53</v>
      </c>
      <c r="AD81" s="7" t="s">
        <v>95</v>
      </c>
      <c r="AE81" s="7" t="s">
        <v>64</v>
      </c>
      <c r="AF81" s="7"/>
      <c r="AG81" s="7"/>
      <c r="AH81" s="7"/>
      <c r="AI81" s="7"/>
      <c r="AJ81" s="7"/>
      <c r="AK81" s="7"/>
      <c r="AL81" s="7"/>
    </row>
    <row r="82" spans="20:38" ht="29" x14ac:dyDescent="0.35">
      <c r="T82" s="2" t="s">
        <v>11</v>
      </c>
      <c r="V82"/>
      <c r="X82" s="2" t="s">
        <v>9</v>
      </c>
      <c r="Y82" s="6" t="s">
        <v>0</v>
      </c>
      <c r="Z82" s="2"/>
      <c r="AA82" s="7" t="s">
        <v>57</v>
      </c>
      <c r="AB82" s="7" t="s">
        <v>56</v>
      </c>
      <c r="AC82" s="7" t="s">
        <v>53</v>
      </c>
      <c r="AD82" s="7" t="s">
        <v>64</v>
      </c>
      <c r="AE82" s="7"/>
      <c r="AF82" s="7"/>
      <c r="AG82" s="7"/>
      <c r="AH82" s="7"/>
      <c r="AI82" s="7"/>
      <c r="AJ82" s="7"/>
      <c r="AK82" s="7"/>
      <c r="AL82" s="7"/>
    </row>
    <row r="83" spans="20:38" x14ac:dyDescent="0.35">
      <c r="T83" s="2" t="s">
        <v>10</v>
      </c>
      <c r="V83" s="2"/>
      <c r="AA83" s="51"/>
      <c r="AB83" s="51"/>
      <c r="AC83" s="51"/>
      <c r="AD83" s="51"/>
      <c r="AE83" s="51"/>
      <c r="AF83" s="51"/>
      <c r="AG83" s="51"/>
      <c r="AH83" s="51"/>
      <c r="AI83" s="51"/>
      <c r="AJ83" s="51"/>
      <c r="AK83" s="51"/>
      <c r="AL83" s="51"/>
    </row>
    <row r="84" spans="20:38" x14ac:dyDescent="0.35">
      <c r="T84" s="4" t="s">
        <v>9</v>
      </c>
      <c r="U84" s="3"/>
      <c r="V84" s="4"/>
      <c r="W84" s="3"/>
      <c r="X84" s="3"/>
    </row>
    <row r="85" spans="20:38" x14ac:dyDescent="0.35">
      <c r="T85" s="2" t="s">
        <v>8</v>
      </c>
      <c r="V85" s="2"/>
    </row>
    <row r="86" spans="20:38" x14ac:dyDescent="0.35">
      <c r="T86" s="2" t="s">
        <v>7</v>
      </c>
      <c r="V86" s="2"/>
    </row>
    <row r="87" spans="20:38" x14ac:dyDescent="0.35">
      <c r="T87" s="2" t="s">
        <v>6</v>
      </c>
      <c r="V87" s="2"/>
    </row>
    <row r="88" spans="20:38" x14ac:dyDescent="0.35">
      <c r="T88" s="2" t="s">
        <v>5</v>
      </c>
      <c r="V88" s="2"/>
    </row>
    <row r="89" spans="20:38" x14ac:dyDescent="0.35">
      <c r="T89" s="2" t="s">
        <v>4</v>
      </c>
      <c r="V89" s="2"/>
    </row>
    <row r="90" spans="20:38" x14ac:dyDescent="0.35">
      <c r="T90" s="2" t="s">
        <v>3</v>
      </c>
      <c r="V90" s="2"/>
    </row>
    <row r="91" spans="20:38" x14ac:dyDescent="0.35">
      <c r="T91" s="2" t="s">
        <v>2</v>
      </c>
      <c r="V91" s="2"/>
    </row>
    <row r="92" spans="20:38" x14ac:dyDescent="0.35">
      <c r="T92" s="2" t="s">
        <v>1</v>
      </c>
      <c r="V92" s="2"/>
    </row>
    <row r="93" spans="20:38" x14ac:dyDescent="0.35">
      <c r="T93" s="2" t="s">
        <v>0</v>
      </c>
      <c r="V93" s="2"/>
    </row>
  </sheetData>
  <pageMargins left="0.7" right="0.7" top="0.75" bottom="0.75" header="0.3" footer="0.3"/>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7E1A-2FD5-43A8-B781-990804750BB3}">
  <sheetPr>
    <tabColor theme="9" tint="0.39997558519241921"/>
  </sheetPr>
  <dimension ref="C2:S3"/>
  <sheetViews>
    <sheetView showGridLines="0" view="pageBreakPreview" zoomScaleNormal="100" zoomScaleSheetLayoutView="100" workbookViewId="0"/>
  </sheetViews>
  <sheetFormatPr defaultColWidth="8.90625" defaultRowHeight="14.5" x14ac:dyDescent="0.35"/>
  <cols>
    <col min="1" max="2" width="2.6328125" style="1" customWidth="1"/>
    <col min="3" max="3" width="5.1796875" style="1" bestFit="1" customWidth="1"/>
    <col min="4" max="19" width="8.90625" style="1"/>
    <col min="20" max="21" width="2.6328125" style="1" customWidth="1"/>
    <col min="22" max="16384" width="8.90625" style="1"/>
  </cols>
  <sheetData>
    <row r="2" spans="3:19" x14ac:dyDescent="0.35">
      <c r="C2" s="171" t="s">
        <v>781</v>
      </c>
      <c r="D2" s="169"/>
      <c r="E2" s="169"/>
      <c r="F2" s="169"/>
      <c r="G2" s="169"/>
      <c r="H2" s="169"/>
      <c r="I2" s="169"/>
      <c r="J2" s="169"/>
      <c r="K2" s="169"/>
      <c r="L2" s="169"/>
      <c r="M2" s="169"/>
      <c r="N2" s="169"/>
      <c r="O2" s="169"/>
      <c r="P2" s="169"/>
      <c r="Q2" s="169"/>
      <c r="R2" s="169"/>
      <c r="S2" s="170"/>
    </row>
    <row r="3" spans="3:19" x14ac:dyDescent="0.35">
      <c r="C3" s="199" t="s">
        <v>780</v>
      </c>
      <c r="D3" s="200" t="s">
        <v>782</v>
      </c>
    </row>
  </sheetData>
  <hyperlinks>
    <hyperlink ref="C3" r:id="rId1" display="ROSI" xr:uid="{419FD5D1-917B-4679-8890-9BA20D0896A1}"/>
  </hyperlinks>
  <pageMargins left="0.7" right="0.7" top="0.75" bottom="0.75" header="0.3" footer="0.3"/>
  <pageSetup paperSize="9" scale="57"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62BAE-A966-408E-9703-42C9F4BF26A7}">
  <sheetPr>
    <tabColor theme="9" tint="0.39997558519241921"/>
  </sheetPr>
  <dimension ref="B2:I15"/>
  <sheetViews>
    <sheetView showGridLines="0" view="pageBreakPreview" zoomScaleNormal="100" zoomScaleSheetLayoutView="100" workbookViewId="0"/>
  </sheetViews>
  <sheetFormatPr defaultColWidth="8.90625" defaultRowHeight="14.5" x14ac:dyDescent="0.35"/>
  <cols>
    <col min="1" max="1" width="2.6328125" style="1" customWidth="1"/>
    <col min="2" max="5" width="20.6328125" style="1" customWidth="1"/>
    <col min="6" max="6" width="2.6328125" style="1" customWidth="1"/>
    <col min="10" max="10" width="8.90625" style="1" customWidth="1"/>
    <col min="11" max="16384" width="8.90625" style="1"/>
  </cols>
  <sheetData>
    <row r="2" spans="2:5" x14ac:dyDescent="0.35">
      <c r="B2" s="37" t="s">
        <v>698</v>
      </c>
      <c r="C2" s="36"/>
      <c r="D2" s="36"/>
      <c r="E2" s="35"/>
    </row>
    <row r="4" spans="2:5" x14ac:dyDescent="0.35">
      <c r="B4" s="76" t="s">
        <v>153</v>
      </c>
      <c r="C4" s="77" t="s">
        <v>369</v>
      </c>
      <c r="D4" s="77" t="s">
        <v>370</v>
      </c>
      <c r="E4" s="78" t="s">
        <v>371</v>
      </c>
    </row>
    <row r="5" spans="2:5" x14ac:dyDescent="0.35">
      <c r="B5" s="15" t="s">
        <v>338</v>
      </c>
      <c r="C5" s="112" t="s">
        <v>323</v>
      </c>
      <c r="D5" s="112" t="s">
        <v>324</v>
      </c>
      <c r="E5" s="112" t="s">
        <v>325</v>
      </c>
    </row>
    <row r="6" spans="2:5" ht="29" x14ac:dyDescent="0.35">
      <c r="B6" s="15" t="s">
        <v>339</v>
      </c>
      <c r="C6" s="112" t="s">
        <v>347</v>
      </c>
      <c r="D6" s="112" t="s">
        <v>355</v>
      </c>
      <c r="E6" s="112"/>
    </row>
    <row r="7" spans="2:5" x14ac:dyDescent="0.35">
      <c r="B7" s="15" t="s">
        <v>340</v>
      </c>
      <c r="C7" s="112" t="s">
        <v>348</v>
      </c>
      <c r="D7" s="112" t="s">
        <v>356</v>
      </c>
      <c r="E7" s="112" t="s">
        <v>364</v>
      </c>
    </row>
    <row r="8" spans="2:5" x14ac:dyDescent="0.35">
      <c r="B8" s="15" t="s">
        <v>81</v>
      </c>
      <c r="C8" s="112" t="s">
        <v>349</v>
      </c>
      <c r="D8" s="112" t="s">
        <v>357</v>
      </c>
      <c r="E8" s="112"/>
    </row>
    <row r="9" spans="2:5" x14ac:dyDescent="0.35">
      <c r="B9" s="15" t="s">
        <v>341</v>
      </c>
      <c r="C9" s="112" t="s">
        <v>372</v>
      </c>
      <c r="D9" s="112" t="s">
        <v>373</v>
      </c>
      <c r="E9" s="112" t="s">
        <v>374</v>
      </c>
    </row>
    <row r="10" spans="2:5" x14ac:dyDescent="0.35">
      <c r="B10" s="15" t="s">
        <v>51</v>
      </c>
      <c r="C10" s="112" t="s">
        <v>399</v>
      </c>
      <c r="D10" s="112" t="s">
        <v>358</v>
      </c>
      <c r="E10" s="112" t="s">
        <v>365</v>
      </c>
    </row>
    <row r="11" spans="2:5" ht="29" x14ac:dyDescent="0.35">
      <c r="B11" s="15" t="s">
        <v>342</v>
      </c>
      <c r="C11" s="112" t="s">
        <v>350</v>
      </c>
      <c r="D11" s="112" t="s">
        <v>359</v>
      </c>
      <c r="E11" s="112" t="s">
        <v>366</v>
      </c>
    </row>
    <row r="12" spans="2:5" ht="29" x14ac:dyDescent="0.35">
      <c r="B12" s="15" t="s">
        <v>343</v>
      </c>
      <c r="C12" s="112" t="s">
        <v>351</v>
      </c>
      <c r="D12" s="112" t="s">
        <v>360</v>
      </c>
      <c r="E12" s="112"/>
    </row>
    <row r="13" spans="2:5" x14ac:dyDescent="0.35">
      <c r="B13" s="15" t="s">
        <v>24</v>
      </c>
      <c r="C13" s="112" t="s">
        <v>352</v>
      </c>
      <c r="D13" s="112" t="s">
        <v>361</v>
      </c>
      <c r="E13" s="112" t="s">
        <v>367</v>
      </c>
    </row>
    <row r="14" spans="2:5" ht="29" x14ac:dyDescent="0.35">
      <c r="B14" s="15" t="s">
        <v>344</v>
      </c>
      <c r="C14" s="113" t="s">
        <v>353</v>
      </c>
      <c r="D14" s="112" t="s">
        <v>362</v>
      </c>
      <c r="E14" s="112"/>
    </row>
    <row r="15" spans="2:5" x14ac:dyDescent="0.35">
      <c r="B15" s="15" t="s">
        <v>9</v>
      </c>
      <c r="C15" s="112" t="s">
        <v>354</v>
      </c>
      <c r="D15" s="112" t="s">
        <v>363</v>
      </c>
      <c r="E15" s="112" t="s">
        <v>368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2A8C-AE37-463D-AF23-DFA5CCA0BC5D}">
  <sheetPr>
    <tabColor theme="9" tint="0.39997558519241921"/>
  </sheetPr>
  <dimension ref="A1:AB37"/>
  <sheetViews>
    <sheetView showGridLines="0" view="pageBreakPreview" zoomScale="55" zoomScaleNormal="100" zoomScaleSheetLayoutView="55" workbookViewId="0">
      <pane xSplit="5" ySplit="9" topLeftCell="F10" activePane="bottomRight" state="frozen"/>
      <selection pane="topRight" activeCell="F1" sqref="F1"/>
      <selection pane="bottomLeft" activeCell="A10" sqref="A10"/>
      <selection pane="bottomRight"/>
    </sheetView>
  </sheetViews>
  <sheetFormatPr defaultColWidth="8.90625" defaultRowHeight="14.5" outlineLevelCol="2" x14ac:dyDescent="0.35"/>
  <cols>
    <col min="1" max="2" width="2.6328125" style="1" customWidth="1"/>
    <col min="3" max="3" width="2.6328125" style="57" customWidth="1"/>
    <col min="4" max="5" width="30.6328125" style="1" customWidth="1"/>
    <col min="6" max="7" width="40.6328125" style="1" customWidth="1"/>
    <col min="8" max="8" width="99.6328125" style="1" hidden="1" customWidth="1" outlineLevel="2"/>
    <col min="9" max="9" width="8.90625" style="1" collapsed="1"/>
    <col min="10" max="10" width="87.6328125" style="1" customWidth="1" outlineLevel="2"/>
    <col min="11" max="11" width="30.6328125" style="1" customWidth="1" outlineLevel="2"/>
    <col min="12" max="18" width="15.6328125" style="1" customWidth="1" outlineLevel="2"/>
    <col min="19" max="19" width="8.90625" style="1" customWidth="1" outlineLevel="2"/>
    <col min="20" max="20" width="87.6328125" style="1" customWidth="1" outlineLevel="2"/>
    <col min="21" max="21" width="30.6328125" style="1" customWidth="1" outlineLevel="2"/>
    <col min="22" max="28" width="15.6328125" style="1" customWidth="1" outlineLevel="2"/>
    <col min="29" max="16384" width="8.90625" style="1"/>
  </cols>
  <sheetData>
    <row r="1" spans="1:28" x14ac:dyDescent="0.35">
      <c r="A1" s="3" t="s">
        <v>699</v>
      </c>
    </row>
    <row r="2" spans="1:28" ht="18.5" x14ac:dyDescent="0.45">
      <c r="D2" s="106" t="s">
        <v>474</v>
      </c>
      <c r="E2" s="63"/>
      <c r="F2" s="36"/>
      <c r="G2" s="35"/>
      <c r="H2" s="36"/>
      <c r="J2" s="66" t="s">
        <v>383</v>
      </c>
      <c r="K2" s="67"/>
      <c r="L2" s="67"/>
      <c r="M2" s="67"/>
      <c r="N2" s="67"/>
      <c r="O2" s="67"/>
      <c r="P2" s="67"/>
      <c r="Q2" s="67"/>
      <c r="R2" s="67"/>
      <c r="S2" s="67"/>
      <c r="T2" s="67"/>
      <c r="U2" s="67"/>
      <c r="V2" s="67"/>
      <c r="W2" s="67"/>
      <c r="X2" s="67"/>
      <c r="Y2" s="67"/>
      <c r="Z2" s="67"/>
      <c r="AA2" s="67"/>
      <c r="AB2" s="68"/>
    </row>
    <row r="3" spans="1:28" ht="18.5" x14ac:dyDescent="0.45">
      <c r="D3" s="108" t="s">
        <v>393</v>
      </c>
      <c r="E3" s="107"/>
      <c r="F3" s="3"/>
    </row>
    <row r="5" spans="1:28" ht="18.5" x14ac:dyDescent="0.45">
      <c r="J5" s="58" t="s">
        <v>426</v>
      </c>
      <c r="K5" s="36"/>
      <c r="L5" s="36"/>
      <c r="M5" s="36"/>
      <c r="N5" s="36"/>
      <c r="O5" s="36"/>
      <c r="P5" s="36"/>
      <c r="Q5" s="36"/>
      <c r="R5" s="35"/>
      <c r="T5" s="58" t="s">
        <v>427</v>
      </c>
      <c r="U5" s="36"/>
      <c r="V5" s="36"/>
      <c r="W5" s="36"/>
      <c r="X5" s="36"/>
      <c r="Y5" s="36"/>
      <c r="Z5" s="36"/>
      <c r="AA5" s="36"/>
      <c r="AB5" s="35"/>
    </row>
    <row r="6" spans="1:28" ht="18.5" x14ac:dyDescent="0.35">
      <c r="D6" s="47" t="s">
        <v>267</v>
      </c>
      <c r="E6" s="111" t="s">
        <v>828</v>
      </c>
    </row>
    <row r="7" spans="1:28" ht="18.5" x14ac:dyDescent="0.45">
      <c r="D7" s="47" t="s">
        <v>197</v>
      </c>
      <c r="E7" s="111" t="s">
        <v>93</v>
      </c>
      <c r="F7" s="123" t="s">
        <v>335</v>
      </c>
    </row>
    <row r="8" spans="1:28" ht="55.5" x14ac:dyDescent="0.35">
      <c r="D8" s="49" t="s">
        <v>159</v>
      </c>
      <c r="E8" s="49" t="s">
        <v>196</v>
      </c>
      <c r="F8" s="49" t="s">
        <v>171</v>
      </c>
      <c r="G8" s="49" t="s">
        <v>170</v>
      </c>
      <c r="H8" s="49" t="s">
        <v>346</v>
      </c>
      <c r="J8" s="49" t="s">
        <v>211</v>
      </c>
      <c r="K8" s="49" t="s">
        <v>213</v>
      </c>
      <c r="L8" s="48" t="s">
        <v>191</v>
      </c>
      <c r="M8" s="48" t="s">
        <v>192</v>
      </c>
      <c r="N8" s="48" t="s">
        <v>193</v>
      </c>
      <c r="O8" s="48" t="s">
        <v>194</v>
      </c>
      <c r="P8" s="48" t="s">
        <v>195</v>
      </c>
      <c r="Q8" s="48" t="s">
        <v>235</v>
      </c>
      <c r="R8" s="65" t="s">
        <v>198</v>
      </c>
      <c r="T8" s="49" t="s">
        <v>211</v>
      </c>
      <c r="U8" s="100" t="s">
        <v>213</v>
      </c>
      <c r="V8" s="48" t="s">
        <v>191</v>
      </c>
      <c r="W8" s="48" t="s">
        <v>192</v>
      </c>
      <c r="X8" s="48" t="s">
        <v>193</v>
      </c>
      <c r="Y8" s="48" t="s">
        <v>194</v>
      </c>
      <c r="Z8" s="48" t="s">
        <v>195</v>
      </c>
      <c r="AA8" s="48" t="s">
        <v>235</v>
      </c>
      <c r="AB8" s="65" t="s">
        <v>198</v>
      </c>
    </row>
    <row r="9" spans="1:28" ht="55.5" x14ac:dyDescent="0.35">
      <c r="D9" s="54" t="s">
        <v>389</v>
      </c>
      <c r="E9" s="55"/>
      <c r="F9" s="55"/>
      <c r="G9" s="55"/>
      <c r="H9" s="55"/>
      <c r="J9" s="56" t="s">
        <v>222</v>
      </c>
      <c r="K9" s="54" t="s">
        <v>210</v>
      </c>
      <c r="L9" s="55"/>
      <c r="M9" s="55"/>
      <c r="N9" s="55"/>
      <c r="O9" s="55"/>
      <c r="P9" s="55"/>
      <c r="Q9" s="55"/>
      <c r="R9" s="55"/>
      <c r="T9" s="56" t="s">
        <v>222</v>
      </c>
      <c r="U9" s="54" t="s">
        <v>210</v>
      </c>
      <c r="V9" s="55"/>
      <c r="W9" s="55"/>
      <c r="X9" s="55"/>
      <c r="Y9" s="55"/>
      <c r="Z9" s="55"/>
      <c r="AA9" s="55"/>
      <c r="AB9" s="55"/>
    </row>
    <row r="10" spans="1:28" ht="231" x14ac:dyDescent="0.35">
      <c r="A10" s="57" t="s">
        <v>406</v>
      </c>
      <c r="C10" s="192">
        <v>1</v>
      </c>
      <c r="D10" s="119" t="s">
        <v>57</v>
      </c>
      <c r="E10" s="119" t="s">
        <v>199</v>
      </c>
      <c r="F10" s="120" t="s">
        <v>272</v>
      </c>
      <c r="G10" s="120" t="s">
        <v>273</v>
      </c>
      <c r="H10" s="120" t="s">
        <v>151</v>
      </c>
      <c r="J10" s="126" t="s">
        <v>224</v>
      </c>
      <c r="K10" s="126"/>
      <c r="L10" s="128">
        <v>4</v>
      </c>
      <c r="M10" s="128">
        <v>5</v>
      </c>
      <c r="N10" s="128">
        <v>4</v>
      </c>
      <c r="O10" s="128">
        <v>5</v>
      </c>
      <c r="P10" s="128">
        <v>5</v>
      </c>
      <c r="Q10" s="128">
        <v>5</v>
      </c>
      <c r="R10" s="53">
        <v>4.55</v>
      </c>
      <c r="T10" s="126" t="s">
        <v>251</v>
      </c>
      <c r="U10" s="126" t="s">
        <v>241</v>
      </c>
      <c r="V10" s="128">
        <v>1</v>
      </c>
      <c r="W10" s="128">
        <v>3</v>
      </c>
      <c r="X10" s="128">
        <v>2</v>
      </c>
      <c r="Y10" s="128">
        <v>2</v>
      </c>
      <c r="Z10" s="128">
        <v>3</v>
      </c>
      <c r="AA10" s="128">
        <v>2</v>
      </c>
      <c r="AB10" s="53">
        <v>2.1</v>
      </c>
    </row>
    <row r="11" spans="1:28" ht="252" x14ac:dyDescent="0.35">
      <c r="A11" s="57" t="s">
        <v>407</v>
      </c>
      <c r="C11" s="192">
        <v>2</v>
      </c>
      <c r="D11" s="119" t="s">
        <v>50</v>
      </c>
      <c r="E11" s="119" t="s">
        <v>146</v>
      </c>
      <c r="F11" s="120" t="s">
        <v>289</v>
      </c>
      <c r="G11" s="120" t="s">
        <v>290</v>
      </c>
      <c r="H11" s="120" t="s">
        <v>147</v>
      </c>
      <c r="J11" s="126" t="s">
        <v>225</v>
      </c>
      <c r="K11" s="126"/>
      <c r="L11" s="128">
        <v>4</v>
      </c>
      <c r="M11" s="128">
        <v>5</v>
      </c>
      <c r="N11" s="128">
        <v>5</v>
      </c>
      <c r="O11" s="128">
        <v>4</v>
      </c>
      <c r="P11" s="128">
        <v>4</v>
      </c>
      <c r="Q11" s="128">
        <v>5</v>
      </c>
      <c r="R11" s="53">
        <v>4.45</v>
      </c>
      <c r="T11" s="126" t="s">
        <v>252</v>
      </c>
      <c r="U11" s="126" t="s">
        <v>242</v>
      </c>
      <c r="V11" s="128">
        <v>1</v>
      </c>
      <c r="W11" s="128">
        <v>2</v>
      </c>
      <c r="X11" s="128">
        <v>2</v>
      </c>
      <c r="Y11" s="128">
        <v>2</v>
      </c>
      <c r="Z11" s="128">
        <v>3</v>
      </c>
      <c r="AA11" s="128">
        <v>2</v>
      </c>
      <c r="AB11" s="53">
        <v>1.9</v>
      </c>
    </row>
    <row r="12" spans="1:28" ht="399" x14ac:dyDescent="0.35">
      <c r="A12" s="57" t="s">
        <v>408</v>
      </c>
      <c r="C12" s="192">
        <v>3</v>
      </c>
      <c r="D12" s="119" t="s">
        <v>73</v>
      </c>
      <c r="E12" s="119" t="s">
        <v>177</v>
      </c>
      <c r="F12" s="120" t="s">
        <v>318</v>
      </c>
      <c r="G12" s="120" t="s">
        <v>319</v>
      </c>
      <c r="H12" s="120" t="s">
        <v>123</v>
      </c>
      <c r="J12" s="126" t="s">
        <v>226</v>
      </c>
      <c r="K12" s="126"/>
      <c r="L12" s="128">
        <v>5</v>
      </c>
      <c r="M12" s="128">
        <v>5</v>
      </c>
      <c r="N12" s="128">
        <v>5</v>
      </c>
      <c r="O12" s="128">
        <v>5</v>
      </c>
      <c r="P12" s="128">
        <v>4</v>
      </c>
      <c r="Q12" s="128">
        <v>4</v>
      </c>
      <c r="R12" s="53">
        <v>4.9000000000000004</v>
      </c>
      <c r="T12" s="126" t="s">
        <v>253</v>
      </c>
      <c r="U12" s="126" t="s">
        <v>243</v>
      </c>
      <c r="V12" s="128">
        <v>2</v>
      </c>
      <c r="W12" s="128">
        <v>1</v>
      </c>
      <c r="X12" s="128">
        <v>3</v>
      </c>
      <c r="Y12" s="128">
        <v>2</v>
      </c>
      <c r="Z12" s="128">
        <v>1</v>
      </c>
      <c r="AA12" s="128">
        <v>2</v>
      </c>
      <c r="AB12" s="53">
        <v>1.9</v>
      </c>
    </row>
    <row r="13" spans="1:28" ht="231" x14ac:dyDescent="0.35">
      <c r="A13" s="57" t="s">
        <v>409</v>
      </c>
      <c r="C13" s="192">
        <v>4</v>
      </c>
      <c r="D13" s="119" t="s">
        <v>49</v>
      </c>
      <c r="E13" s="119" t="s">
        <v>143</v>
      </c>
      <c r="F13" s="120" t="s">
        <v>388</v>
      </c>
      <c r="G13" s="120" t="s">
        <v>280</v>
      </c>
      <c r="H13" s="120" t="s">
        <v>144</v>
      </c>
      <c r="J13" s="126" t="s">
        <v>216</v>
      </c>
      <c r="K13" s="126"/>
      <c r="L13" s="128">
        <v>4</v>
      </c>
      <c r="M13" s="128">
        <v>2</v>
      </c>
      <c r="N13" s="128">
        <v>3</v>
      </c>
      <c r="O13" s="128">
        <v>3</v>
      </c>
      <c r="P13" s="128">
        <v>3</v>
      </c>
      <c r="Q13" s="128">
        <v>4</v>
      </c>
      <c r="R13" s="53">
        <v>3</v>
      </c>
      <c r="T13" s="126" t="s">
        <v>254</v>
      </c>
      <c r="U13" s="126"/>
      <c r="V13" s="128">
        <v>2</v>
      </c>
      <c r="W13" s="128">
        <v>2</v>
      </c>
      <c r="X13" s="128">
        <v>2</v>
      </c>
      <c r="Y13" s="128">
        <v>2</v>
      </c>
      <c r="Z13" s="128">
        <v>2</v>
      </c>
      <c r="AA13" s="128">
        <v>2</v>
      </c>
      <c r="AB13" s="53">
        <v>2</v>
      </c>
    </row>
    <row r="14" spans="1:28" ht="273" x14ac:dyDescent="0.35">
      <c r="A14" s="57" t="s">
        <v>410</v>
      </c>
      <c r="C14" s="192">
        <v>5</v>
      </c>
      <c r="D14" s="119" t="s">
        <v>70</v>
      </c>
      <c r="E14" s="119" t="s">
        <v>178</v>
      </c>
      <c r="F14" s="120" t="s">
        <v>287</v>
      </c>
      <c r="G14" s="120" t="s">
        <v>288</v>
      </c>
      <c r="H14" s="120" t="s">
        <v>120</v>
      </c>
      <c r="J14" s="126" t="s">
        <v>227</v>
      </c>
      <c r="K14" s="126"/>
      <c r="L14" s="128">
        <v>4</v>
      </c>
      <c r="M14" s="128">
        <v>2</v>
      </c>
      <c r="N14" s="128">
        <v>3</v>
      </c>
      <c r="O14" s="128">
        <v>3</v>
      </c>
      <c r="P14" s="128">
        <v>3</v>
      </c>
      <c r="Q14" s="128">
        <v>4</v>
      </c>
      <c r="R14" s="53">
        <v>3</v>
      </c>
      <c r="T14" s="126" t="s">
        <v>255</v>
      </c>
      <c r="U14" s="126"/>
      <c r="V14" s="128">
        <v>3</v>
      </c>
      <c r="W14" s="128">
        <v>2</v>
      </c>
      <c r="X14" s="128">
        <v>2</v>
      </c>
      <c r="Y14" s="128">
        <v>3</v>
      </c>
      <c r="Z14" s="128">
        <v>3</v>
      </c>
      <c r="AA14" s="128">
        <v>2</v>
      </c>
      <c r="AB14" s="53">
        <v>2.5</v>
      </c>
    </row>
    <row r="15" spans="1:28" ht="147" x14ac:dyDescent="0.5">
      <c r="A15" s="57" t="s">
        <v>411</v>
      </c>
      <c r="C15" s="192">
        <v>6</v>
      </c>
      <c r="D15" s="119" t="s">
        <v>208</v>
      </c>
      <c r="E15" s="119" t="s">
        <v>140</v>
      </c>
      <c r="F15" s="120" t="s">
        <v>274</v>
      </c>
      <c r="G15" s="120" t="s">
        <v>275</v>
      </c>
      <c r="H15" s="120" t="s">
        <v>141</v>
      </c>
      <c r="J15" s="126" t="s">
        <v>218</v>
      </c>
      <c r="K15" s="126"/>
      <c r="L15" s="128">
        <v>4</v>
      </c>
      <c r="M15" s="128">
        <v>3</v>
      </c>
      <c r="N15" s="128">
        <v>4</v>
      </c>
      <c r="O15" s="128">
        <v>4</v>
      </c>
      <c r="P15" s="128">
        <v>3</v>
      </c>
      <c r="Q15" s="128">
        <v>4</v>
      </c>
      <c r="R15" s="53">
        <v>3.6749999999999998</v>
      </c>
      <c r="T15" s="129" t="s">
        <v>250</v>
      </c>
      <c r="U15" s="126"/>
      <c r="V15" s="128">
        <v>1</v>
      </c>
      <c r="W15" s="128">
        <v>1</v>
      </c>
      <c r="X15" s="128">
        <v>1</v>
      </c>
      <c r="Y15" s="128">
        <v>1</v>
      </c>
      <c r="Z15" s="128">
        <v>1</v>
      </c>
      <c r="AA15" s="128">
        <v>1</v>
      </c>
      <c r="AB15" s="53">
        <v>1</v>
      </c>
    </row>
    <row r="16" spans="1:28" ht="315" x14ac:dyDescent="0.35">
      <c r="A16" s="57" t="s">
        <v>412</v>
      </c>
      <c r="C16" s="192">
        <v>7</v>
      </c>
      <c r="D16" s="119" t="s">
        <v>205</v>
      </c>
      <c r="E16" s="119" t="s">
        <v>209</v>
      </c>
      <c r="F16" s="120" t="s">
        <v>320</v>
      </c>
      <c r="G16" s="120" t="s">
        <v>321</v>
      </c>
      <c r="H16" s="120" t="s">
        <v>141</v>
      </c>
      <c r="J16" s="126" t="s">
        <v>228</v>
      </c>
      <c r="K16" s="126"/>
      <c r="L16" s="128">
        <v>5</v>
      </c>
      <c r="M16" s="128">
        <v>5</v>
      </c>
      <c r="N16" s="128">
        <v>3</v>
      </c>
      <c r="O16" s="128">
        <v>3</v>
      </c>
      <c r="P16" s="128">
        <v>3</v>
      </c>
      <c r="Q16" s="128">
        <v>5</v>
      </c>
      <c r="R16" s="53">
        <v>3.8999999999999995</v>
      </c>
      <c r="T16" s="126" t="s">
        <v>256</v>
      </c>
      <c r="U16" s="126"/>
      <c r="V16" s="128">
        <v>3</v>
      </c>
      <c r="W16" s="128">
        <v>3</v>
      </c>
      <c r="X16" s="128">
        <v>3</v>
      </c>
      <c r="Y16" s="128">
        <v>3</v>
      </c>
      <c r="Z16" s="128">
        <v>3</v>
      </c>
      <c r="AA16" s="128">
        <v>3</v>
      </c>
      <c r="AB16" s="53">
        <v>3</v>
      </c>
    </row>
    <row r="17" spans="1:28" ht="315" x14ac:dyDescent="0.35">
      <c r="A17" s="57" t="s">
        <v>413</v>
      </c>
      <c r="C17" s="192">
        <v>8</v>
      </c>
      <c r="D17" s="119" t="s">
        <v>47</v>
      </c>
      <c r="E17" s="119" t="s">
        <v>176</v>
      </c>
      <c r="F17" s="120" t="s">
        <v>301</v>
      </c>
      <c r="G17" s="120" t="s">
        <v>302</v>
      </c>
      <c r="H17" s="120" t="s">
        <v>125</v>
      </c>
      <c r="J17" s="126" t="s">
        <v>215</v>
      </c>
      <c r="K17" s="126"/>
      <c r="L17" s="128">
        <v>4</v>
      </c>
      <c r="M17" s="128">
        <v>3</v>
      </c>
      <c r="N17" s="128">
        <v>4</v>
      </c>
      <c r="O17" s="128">
        <v>4</v>
      </c>
      <c r="P17" s="128">
        <v>2</v>
      </c>
      <c r="Q17" s="128">
        <v>5</v>
      </c>
      <c r="R17" s="53">
        <v>3.5750000000000002</v>
      </c>
      <c r="T17" s="126" t="s">
        <v>257</v>
      </c>
      <c r="U17" s="126"/>
      <c r="V17" s="128">
        <v>3</v>
      </c>
      <c r="W17" s="128">
        <v>3</v>
      </c>
      <c r="X17" s="128">
        <v>2</v>
      </c>
      <c r="Y17" s="128">
        <v>3</v>
      </c>
      <c r="Z17" s="128">
        <v>3</v>
      </c>
      <c r="AA17" s="128">
        <v>2</v>
      </c>
      <c r="AB17" s="53">
        <v>2.7</v>
      </c>
    </row>
    <row r="18" spans="1:28" ht="294" x14ac:dyDescent="0.35">
      <c r="A18" s="57" t="s">
        <v>414</v>
      </c>
      <c r="C18" s="192">
        <v>9</v>
      </c>
      <c r="D18" s="119" t="s">
        <v>201</v>
      </c>
      <c r="E18" s="119" t="s">
        <v>109</v>
      </c>
      <c r="F18" s="120" t="s">
        <v>276</v>
      </c>
      <c r="G18" s="120" t="s">
        <v>277</v>
      </c>
      <c r="H18" s="120" t="s">
        <v>110</v>
      </c>
      <c r="J18" s="126" t="s">
        <v>229</v>
      </c>
      <c r="K18" s="126"/>
      <c r="L18" s="128">
        <v>4</v>
      </c>
      <c r="M18" s="128">
        <v>5</v>
      </c>
      <c r="N18" s="128">
        <v>5</v>
      </c>
      <c r="O18" s="128">
        <v>5</v>
      </c>
      <c r="P18" s="128">
        <v>5</v>
      </c>
      <c r="Q18" s="128">
        <v>4</v>
      </c>
      <c r="R18" s="53">
        <v>4.7750000000000004</v>
      </c>
      <c r="T18" s="126" t="s">
        <v>258</v>
      </c>
      <c r="U18" s="126"/>
      <c r="V18" s="128">
        <v>3</v>
      </c>
      <c r="W18" s="128">
        <v>4</v>
      </c>
      <c r="X18" s="128">
        <v>4</v>
      </c>
      <c r="Y18" s="128">
        <v>4</v>
      </c>
      <c r="Z18" s="128">
        <v>3</v>
      </c>
      <c r="AA18" s="128">
        <v>3</v>
      </c>
      <c r="AB18" s="53">
        <v>3.6</v>
      </c>
    </row>
    <row r="19" spans="1:28" ht="231" x14ac:dyDescent="0.35">
      <c r="A19" s="57" t="s">
        <v>415</v>
      </c>
      <c r="C19" s="192">
        <v>10</v>
      </c>
      <c r="D19" s="119" t="s">
        <v>206</v>
      </c>
      <c r="E19" s="119" t="s">
        <v>179</v>
      </c>
      <c r="F19" s="120" t="s">
        <v>285</v>
      </c>
      <c r="G19" s="120" t="s">
        <v>286</v>
      </c>
      <c r="H19" s="120" t="s">
        <v>110</v>
      </c>
      <c r="J19" s="126" t="s">
        <v>238</v>
      </c>
      <c r="K19" s="126"/>
      <c r="L19" s="128">
        <v>4</v>
      </c>
      <c r="M19" s="128">
        <v>4</v>
      </c>
      <c r="N19" s="128">
        <v>3</v>
      </c>
      <c r="O19" s="128">
        <v>4</v>
      </c>
      <c r="P19" s="128">
        <v>3</v>
      </c>
      <c r="Q19" s="128">
        <v>4</v>
      </c>
      <c r="R19" s="53">
        <v>3.6749999999999998</v>
      </c>
      <c r="T19" s="126" t="s">
        <v>259</v>
      </c>
      <c r="U19" s="126" t="s">
        <v>244</v>
      </c>
      <c r="V19" s="128">
        <v>2</v>
      </c>
      <c r="W19" s="128">
        <v>2</v>
      </c>
      <c r="X19" s="128">
        <v>1</v>
      </c>
      <c r="Y19" s="128">
        <v>2</v>
      </c>
      <c r="Z19" s="128">
        <v>1</v>
      </c>
      <c r="AA19" s="128">
        <v>2</v>
      </c>
      <c r="AB19" s="53">
        <v>1.7</v>
      </c>
    </row>
    <row r="20" spans="1:28" ht="168" x14ac:dyDescent="0.35">
      <c r="A20" s="57" t="s">
        <v>416</v>
      </c>
      <c r="C20" s="192">
        <v>11</v>
      </c>
      <c r="D20" s="119" t="s">
        <v>74</v>
      </c>
      <c r="E20" s="119" t="s">
        <v>174</v>
      </c>
      <c r="F20" s="120" t="s">
        <v>298</v>
      </c>
      <c r="G20" s="120" t="s">
        <v>299</v>
      </c>
      <c r="H20" s="120" t="s">
        <v>128</v>
      </c>
      <c r="J20" s="126" t="s">
        <v>231</v>
      </c>
      <c r="K20" s="126"/>
      <c r="L20" s="128">
        <v>3</v>
      </c>
      <c r="M20" s="128">
        <v>2</v>
      </c>
      <c r="N20" s="128">
        <v>3</v>
      </c>
      <c r="O20" s="128">
        <v>3</v>
      </c>
      <c r="P20" s="128">
        <v>3</v>
      </c>
      <c r="Q20" s="128">
        <v>3</v>
      </c>
      <c r="R20" s="53">
        <v>2.7750000000000004</v>
      </c>
      <c r="T20" s="126" t="s">
        <v>249</v>
      </c>
      <c r="U20" s="126"/>
      <c r="V20" s="128">
        <v>3</v>
      </c>
      <c r="W20" s="128">
        <v>2</v>
      </c>
      <c r="X20" s="128">
        <v>2</v>
      </c>
      <c r="Y20" s="128">
        <v>3</v>
      </c>
      <c r="Z20" s="128">
        <v>3</v>
      </c>
      <c r="AA20" s="128">
        <v>3</v>
      </c>
      <c r="AB20" s="53">
        <v>2.6</v>
      </c>
    </row>
    <row r="21" spans="1:28" ht="378" x14ac:dyDescent="0.35">
      <c r="A21" s="57" t="s">
        <v>417</v>
      </c>
      <c r="C21" s="192">
        <v>12</v>
      </c>
      <c r="D21" s="119" t="s">
        <v>62</v>
      </c>
      <c r="E21" s="119" t="s">
        <v>136</v>
      </c>
      <c r="F21" s="120" t="s">
        <v>281</v>
      </c>
      <c r="G21" s="120" t="s">
        <v>282</v>
      </c>
      <c r="H21" s="120" t="s">
        <v>137</v>
      </c>
      <c r="J21" s="126" t="s">
        <v>232</v>
      </c>
      <c r="K21" s="126"/>
      <c r="L21" s="128">
        <v>5</v>
      </c>
      <c r="M21" s="128">
        <v>5</v>
      </c>
      <c r="N21" s="128">
        <v>5</v>
      </c>
      <c r="O21" s="128">
        <v>5</v>
      </c>
      <c r="P21" s="128">
        <v>5</v>
      </c>
      <c r="Q21" s="128">
        <v>5</v>
      </c>
      <c r="R21" s="53">
        <v>5</v>
      </c>
      <c r="T21" s="126" t="s">
        <v>260</v>
      </c>
      <c r="U21" s="126" t="s">
        <v>247</v>
      </c>
      <c r="V21" s="128">
        <v>3</v>
      </c>
      <c r="W21" s="128">
        <v>3</v>
      </c>
      <c r="X21" s="128">
        <v>3</v>
      </c>
      <c r="Y21" s="128">
        <v>3</v>
      </c>
      <c r="Z21" s="128">
        <v>2</v>
      </c>
      <c r="AA21" s="128">
        <v>3</v>
      </c>
      <c r="AB21" s="53">
        <v>2.9</v>
      </c>
    </row>
    <row r="22" spans="1:28" ht="231" x14ac:dyDescent="0.35">
      <c r="A22" s="57" t="s">
        <v>418</v>
      </c>
      <c r="C22" s="192">
        <v>13</v>
      </c>
      <c r="D22" s="119" t="s">
        <v>203</v>
      </c>
      <c r="E22" s="119" t="s">
        <v>135</v>
      </c>
      <c r="F22" s="120" t="s">
        <v>278</v>
      </c>
      <c r="G22" s="120" t="s">
        <v>279</v>
      </c>
      <c r="H22" s="120" t="s">
        <v>137</v>
      </c>
      <c r="J22" s="126" t="s">
        <v>217</v>
      </c>
      <c r="K22" s="126"/>
      <c r="L22" s="128">
        <v>3</v>
      </c>
      <c r="M22" s="128">
        <v>2</v>
      </c>
      <c r="N22" s="128">
        <v>4</v>
      </c>
      <c r="O22" s="128">
        <v>3</v>
      </c>
      <c r="P22" s="128">
        <v>2</v>
      </c>
      <c r="Q22" s="128">
        <v>4</v>
      </c>
      <c r="R22" s="53">
        <v>2.9000000000000004</v>
      </c>
      <c r="T22" s="126" t="s">
        <v>248</v>
      </c>
      <c r="U22" s="126"/>
      <c r="V22" s="128">
        <v>2</v>
      </c>
      <c r="W22" s="128">
        <v>4</v>
      </c>
      <c r="X22" s="128">
        <v>3</v>
      </c>
      <c r="Y22" s="128">
        <v>3</v>
      </c>
      <c r="Z22" s="128">
        <v>3</v>
      </c>
      <c r="AA22" s="128">
        <v>3</v>
      </c>
      <c r="AB22" s="53">
        <v>3</v>
      </c>
    </row>
    <row r="23" spans="1:28" ht="378" x14ac:dyDescent="0.35">
      <c r="A23" s="57" t="s">
        <v>419</v>
      </c>
      <c r="C23" s="192">
        <v>14</v>
      </c>
      <c r="D23" s="119" t="s">
        <v>53</v>
      </c>
      <c r="E23" s="119" t="s">
        <v>183</v>
      </c>
      <c r="F23" s="120" t="s">
        <v>303</v>
      </c>
      <c r="G23" s="120" t="s">
        <v>304</v>
      </c>
      <c r="H23" s="120" t="s">
        <v>116</v>
      </c>
      <c r="J23" s="126" t="s">
        <v>233</v>
      </c>
      <c r="K23" s="126"/>
      <c r="L23" s="128">
        <v>5</v>
      </c>
      <c r="M23" s="128">
        <v>4</v>
      </c>
      <c r="N23" s="128">
        <v>5</v>
      </c>
      <c r="O23" s="128">
        <v>5</v>
      </c>
      <c r="P23" s="128">
        <v>3</v>
      </c>
      <c r="Q23" s="128">
        <v>5</v>
      </c>
      <c r="R23" s="53">
        <v>4.5750000000000002</v>
      </c>
      <c r="T23" s="126" t="s">
        <v>261</v>
      </c>
      <c r="U23" s="126"/>
      <c r="V23" s="128">
        <v>3</v>
      </c>
      <c r="W23" s="128">
        <v>3</v>
      </c>
      <c r="X23" s="128">
        <v>3</v>
      </c>
      <c r="Y23" s="128">
        <v>3</v>
      </c>
      <c r="Z23" s="128">
        <v>4</v>
      </c>
      <c r="AA23" s="128">
        <v>3</v>
      </c>
      <c r="AB23" s="53">
        <v>3.1</v>
      </c>
    </row>
    <row r="24" spans="1:28" ht="378" x14ac:dyDescent="0.35">
      <c r="A24" s="57" t="s">
        <v>420</v>
      </c>
      <c r="C24" s="192">
        <v>15</v>
      </c>
      <c r="D24" s="119" t="s">
        <v>69</v>
      </c>
      <c r="E24" s="119" t="s">
        <v>103</v>
      </c>
      <c r="F24" s="120" t="s">
        <v>270</v>
      </c>
      <c r="G24" s="120" t="s">
        <v>271</v>
      </c>
      <c r="H24" s="120" t="s">
        <v>106</v>
      </c>
      <c r="J24" s="126" t="s">
        <v>234</v>
      </c>
      <c r="K24" s="126"/>
      <c r="L24" s="128">
        <v>4</v>
      </c>
      <c r="M24" s="128">
        <v>5</v>
      </c>
      <c r="N24" s="128">
        <v>4</v>
      </c>
      <c r="O24" s="128">
        <v>4</v>
      </c>
      <c r="P24" s="128">
        <v>4</v>
      </c>
      <c r="Q24" s="128">
        <v>5</v>
      </c>
      <c r="R24" s="53">
        <v>4.2249999999999996</v>
      </c>
      <c r="T24" s="126" t="s">
        <v>262</v>
      </c>
      <c r="U24" s="126"/>
      <c r="V24" s="128">
        <v>3</v>
      </c>
      <c r="W24" s="128">
        <v>3</v>
      </c>
      <c r="X24" s="128">
        <v>3</v>
      </c>
      <c r="Y24" s="128">
        <v>3</v>
      </c>
      <c r="Z24" s="128">
        <v>3</v>
      </c>
      <c r="AA24" s="128">
        <v>3</v>
      </c>
      <c r="AB24" s="53">
        <v>3</v>
      </c>
    </row>
    <row r="25" spans="1:28" ht="336" x14ac:dyDescent="0.35">
      <c r="A25" s="57" t="s">
        <v>421</v>
      </c>
      <c r="C25" s="192">
        <v>16</v>
      </c>
      <c r="D25" s="119" t="s">
        <v>202</v>
      </c>
      <c r="E25" s="119" t="s">
        <v>103</v>
      </c>
      <c r="F25" s="120" t="s">
        <v>270</v>
      </c>
      <c r="G25" s="120" t="s">
        <v>271</v>
      </c>
      <c r="H25" s="120" t="s">
        <v>104</v>
      </c>
      <c r="J25" s="126" t="s">
        <v>239</v>
      </c>
      <c r="K25" s="126"/>
      <c r="L25" s="128">
        <v>4</v>
      </c>
      <c r="M25" s="128">
        <v>4</v>
      </c>
      <c r="N25" s="128">
        <v>4</v>
      </c>
      <c r="O25" s="128">
        <v>4</v>
      </c>
      <c r="P25" s="128">
        <v>4</v>
      </c>
      <c r="Q25" s="128">
        <v>5</v>
      </c>
      <c r="R25" s="53">
        <v>4</v>
      </c>
      <c r="T25" s="126" t="s">
        <v>263</v>
      </c>
      <c r="U25" s="126" t="s">
        <v>246</v>
      </c>
      <c r="V25" s="128">
        <v>2</v>
      </c>
      <c r="W25" s="128">
        <v>2</v>
      </c>
      <c r="X25" s="128">
        <v>1</v>
      </c>
      <c r="Y25" s="128">
        <v>2</v>
      </c>
      <c r="Z25" s="128">
        <v>2</v>
      </c>
      <c r="AA25" s="128">
        <v>1</v>
      </c>
      <c r="AB25" s="53">
        <v>1.7</v>
      </c>
    </row>
    <row r="26" spans="1:28" ht="273" x14ac:dyDescent="0.35">
      <c r="A26" s="57" t="s">
        <v>422</v>
      </c>
      <c r="C26" s="192">
        <v>17</v>
      </c>
      <c r="D26" s="119" t="s">
        <v>207</v>
      </c>
      <c r="E26" s="119" t="s">
        <v>179</v>
      </c>
      <c r="F26" s="120" t="s">
        <v>285</v>
      </c>
      <c r="G26" s="120" t="s">
        <v>286</v>
      </c>
      <c r="H26" s="120" t="s">
        <v>104</v>
      </c>
      <c r="J26" s="127" t="s">
        <v>230</v>
      </c>
      <c r="K26" s="126"/>
      <c r="L26" s="128">
        <v>4</v>
      </c>
      <c r="M26" s="128">
        <v>5</v>
      </c>
      <c r="N26" s="128">
        <v>4</v>
      </c>
      <c r="O26" s="128">
        <v>4</v>
      </c>
      <c r="P26" s="128">
        <v>3</v>
      </c>
      <c r="Q26" s="128">
        <v>4</v>
      </c>
      <c r="R26" s="53">
        <v>4.125</v>
      </c>
      <c r="T26" s="126" t="s">
        <v>264</v>
      </c>
      <c r="U26" s="126"/>
      <c r="V26" s="128">
        <v>2</v>
      </c>
      <c r="W26" s="128">
        <v>2</v>
      </c>
      <c r="X26" s="128">
        <v>2</v>
      </c>
      <c r="Y26" s="128">
        <v>2</v>
      </c>
      <c r="Z26" s="128">
        <v>2</v>
      </c>
      <c r="AA26" s="128">
        <v>2</v>
      </c>
      <c r="AB26" s="53">
        <v>2</v>
      </c>
    </row>
    <row r="27" spans="1:28" ht="273" x14ac:dyDescent="0.35">
      <c r="A27" s="57" t="s">
        <v>423</v>
      </c>
      <c r="C27" s="192">
        <v>18</v>
      </c>
      <c r="D27" s="119" t="s">
        <v>204</v>
      </c>
      <c r="E27" s="119" t="s">
        <v>102</v>
      </c>
      <c r="F27" s="120" t="s">
        <v>283</v>
      </c>
      <c r="G27" s="120" t="s">
        <v>284</v>
      </c>
      <c r="H27" s="120" t="s">
        <v>104</v>
      </c>
      <c r="J27" s="126" t="s">
        <v>219</v>
      </c>
      <c r="K27" s="126" t="s">
        <v>220</v>
      </c>
      <c r="L27" s="128">
        <v>0</v>
      </c>
      <c r="M27" s="128">
        <v>0</v>
      </c>
      <c r="N27" s="128">
        <v>0</v>
      </c>
      <c r="O27" s="128">
        <v>0</v>
      </c>
      <c r="P27" s="128">
        <v>0</v>
      </c>
      <c r="Q27" s="128">
        <v>0</v>
      </c>
      <c r="R27" s="53">
        <v>0</v>
      </c>
      <c r="T27" s="126" t="s">
        <v>265</v>
      </c>
      <c r="U27" s="126" t="s">
        <v>245</v>
      </c>
      <c r="V27" s="128">
        <v>1</v>
      </c>
      <c r="W27" s="128">
        <v>1</v>
      </c>
      <c r="X27" s="128">
        <v>2</v>
      </c>
      <c r="Y27" s="128">
        <v>2</v>
      </c>
      <c r="Z27" s="128">
        <v>1</v>
      </c>
      <c r="AA27" s="128">
        <v>1</v>
      </c>
      <c r="AB27" s="53">
        <v>1.4</v>
      </c>
    </row>
    <row r="28" spans="1:28" ht="231" x14ac:dyDescent="0.35">
      <c r="A28" s="57" t="s">
        <v>424</v>
      </c>
      <c r="C28" s="192">
        <v>19</v>
      </c>
      <c r="D28" s="119" t="s">
        <v>54</v>
      </c>
      <c r="E28" s="119" t="s">
        <v>200</v>
      </c>
      <c r="F28" s="120" t="s">
        <v>268</v>
      </c>
      <c r="G28" s="120" t="s">
        <v>269</v>
      </c>
      <c r="H28" s="120" t="s">
        <v>118</v>
      </c>
      <c r="J28" s="126" t="s">
        <v>240</v>
      </c>
      <c r="K28" s="126"/>
      <c r="L28" s="128">
        <v>5</v>
      </c>
      <c r="M28" s="128">
        <v>5</v>
      </c>
      <c r="N28" s="128">
        <v>4</v>
      </c>
      <c r="O28" s="128">
        <v>4</v>
      </c>
      <c r="P28" s="128">
        <v>4</v>
      </c>
      <c r="Q28" s="128">
        <v>4</v>
      </c>
      <c r="R28" s="53">
        <v>4.45</v>
      </c>
      <c r="T28" s="126" t="s">
        <v>266</v>
      </c>
      <c r="U28" s="126"/>
      <c r="V28" s="128">
        <v>3</v>
      </c>
      <c r="W28" s="128">
        <v>2</v>
      </c>
      <c r="X28" s="128">
        <v>2</v>
      </c>
      <c r="Y28" s="128">
        <v>2</v>
      </c>
      <c r="Z28" s="128">
        <v>2</v>
      </c>
      <c r="AA28" s="128">
        <v>3</v>
      </c>
      <c r="AB28" s="53">
        <v>2.2999999999999998</v>
      </c>
    </row>
    <row r="29" spans="1:28" ht="23.5" x14ac:dyDescent="0.35">
      <c r="A29" s="57" t="s">
        <v>425</v>
      </c>
      <c r="C29" s="192">
        <v>20</v>
      </c>
      <c r="D29" s="119" t="s">
        <v>425</v>
      </c>
      <c r="E29" s="119" t="s">
        <v>425</v>
      </c>
      <c r="F29" s="120"/>
      <c r="G29" s="120"/>
      <c r="H29" s="120" t="s">
        <v>425</v>
      </c>
      <c r="J29" s="126"/>
      <c r="K29" s="126"/>
      <c r="L29" s="128"/>
      <c r="M29" s="128"/>
      <c r="N29" s="128"/>
      <c r="O29" s="128"/>
      <c r="P29" s="128"/>
      <c r="Q29" s="128"/>
      <c r="R29" s="53">
        <v>0</v>
      </c>
      <c r="T29" s="126"/>
      <c r="U29" s="126"/>
      <c r="V29" s="128"/>
      <c r="W29" s="128"/>
      <c r="X29" s="128"/>
      <c r="Y29" s="128"/>
      <c r="Z29" s="128"/>
      <c r="AA29" s="128"/>
      <c r="AB29" s="53">
        <v>0</v>
      </c>
    </row>
    <row r="30" spans="1:28" ht="23.5" x14ac:dyDescent="0.35">
      <c r="A30" s="57" t="s">
        <v>425</v>
      </c>
      <c r="C30" s="192">
        <v>21</v>
      </c>
      <c r="D30" s="119" t="s">
        <v>425</v>
      </c>
      <c r="E30" s="119" t="s">
        <v>425</v>
      </c>
      <c r="F30" s="120"/>
      <c r="G30" s="120"/>
      <c r="H30" s="120" t="s">
        <v>425</v>
      </c>
      <c r="J30" s="126"/>
      <c r="K30" s="126"/>
      <c r="L30" s="128"/>
      <c r="M30" s="128"/>
      <c r="N30" s="128"/>
      <c r="O30" s="128"/>
      <c r="P30" s="128"/>
      <c r="Q30" s="128"/>
      <c r="R30" s="53">
        <v>0</v>
      </c>
      <c r="T30" s="126"/>
      <c r="U30" s="126"/>
      <c r="V30" s="128"/>
      <c r="W30" s="128"/>
      <c r="X30" s="128"/>
      <c r="Y30" s="128"/>
      <c r="Z30" s="128"/>
      <c r="AA30" s="128"/>
      <c r="AB30" s="53">
        <v>0</v>
      </c>
    </row>
    <row r="31" spans="1:28" ht="23.5" x14ac:dyDescent="0.35">
      <c r="A31" s="57" t="s">
        <v>425</v>
      </c>
      <c r="C31" s="192">
        <v>22</v>
      </c>
      <c r="D31" s="119" t="s">
        <v>425</v>
      </c>
      <c r="E31" s="119" t="s">
        <v>425</v>
      </c>
      <c r="F31" s="120"/>
      <c r="G31" s="120"/>
      <c r="H31" s="120" t="s">
        <v>425</v>
      </c>
      <c r="J31" s="126"/>
      <c r="K31" s="126"/>
      <c r="L31" s="128"/>
      <c r="M31" s="128"/>
      <c r="N31" s="128"/>
      <c r="O31" s="128"/>
      <c r="P31" s="128"/>
      <c r="Q31" s="128"/>
      <c r="R31" s="53">
        <v>0</v>
      </c>
      <c r="T31" s="126"/>
      <c r="U31" s="126"/>
      <c r="V31" s="128"/>
      <c r="W31" s="128"/>
      <c r="X31" s="128"/>
      <c r="Y31" s="128"/>
      <c r="Z31" s="128"/>
      <c r="AA31" s="128"/>
      <c r="AB31" s="53">
        <v>0</v>
      </c>
    </row>
    <row r="32" spans="1:28" ht="23.5" x14ac:dyDescent="0.35">
      <c r="A32" s="57" t="s">
        <v>425</v>
      </c>
      <c r="C32" s="192">
        <v>23</v>
      </c>
      <c r="D32" s="119" t="s">
        <v>425</v>
      </c>
      <c r="E32" s="119" t="s">
        <v>425</v>
      </c>
      <c r="F32" s="120"/>
      <c r="G32" s="120"/>
      <c r="H32" s="120" t="s">
        <v>425</v>
      </c>
      <c r="J32" s="126"/>
      <c r="K32" s="126"/>
      <c r="L32" s="128"/>
      <c r="M32" s="128"/>
      <c r="N32" s="128"/>
      <c r="O32" s="128"/>
      <c r="P32" s="128"/>
      <c r="Q32" s="128"/>
      <c r="R32" s="53">
        <v>0</v>
      </c>
      <c r="T32" s="126"/>
      <c r="U32" s="126"/>
      <c r="V32" s="128"/>
      <c r="W32" s="128"/>
      <c r="X32" s="128"/>
      <c r="Y32" s="128"/>
      <c r="Z32" s="128"/>
      <c r="AA32" s="128"/>
      <c r="AB32" s="53">
        <v>0</v>
      </c>
    </row>
    <row r="33" spans="1:28" ht="23.5" x14ac:dyDescent="0.35">
      <c r="A33" s="57" t="s">
        <v>425</v>
      </c>
      <c r="C33" s="192">
        <v>24</v>
      </c>
      <c r="D33" s="119" t="s">
        <v>425</v>
      </c>
      <c r="E33" s="119" t="s">
        <v>425</v>
      </c>
      <c r="F33" s="120"/>
      <c r="G33" s="120"/>
      <c r="H33" s="120" t="s">
        <v>425</v>
      </c>
      <c r="J33" s="126"/>
      <c r="K33" s="126"/>
      <c r="L33" s="128"/>
      <c r="M33" s="128"/>
      <c r="N33" s="128"/>
      <c r="O33" s="128"/>
      <c r="P33" s="128"/>
      <c r="Q33" s="128"/>
      <c r="R33" s="53">
        <v>0</v>
      </c>
      <c r="T33" s="126"/>
      <c r="U33" s="126"/>
      <c r="V33" s="128"/>
      <c r="W33" s="128"/>
      <c r="X33" s="128"/>
      <c r="Y33" s="128"/>
      <c r="Z33" s="128"/>
      <c r="AA33" s="128"/>
      <c r="AB33" s="53">
        <v>0</v>
      </c>
    </row>
    <row r="34" spans="1:28" ht="23.5" x14ac:dyDescent="0.35">
      <c r="A34" s="57" t="s">
        <v>425</v>
      </c>
      <c r="C34" s="192">
        <v>25</v>
      </c>
      <c r="D34" s="119" t="s">
        <v>425</v>
      </c>
      <c r="E34" s="119" t="s">
        <v>425</v>
      </c>
      <c r="F34" s="120"/>
      <c r="G34" s="120"/>
      <c r="H34" s="120" t="s">
        <v>425</v>
      </c>
      <c r="J34" s="126"/>
      <c r="K34" s="126"/>
      <c r="L34" s="128"/>
      <c r="M34" s="128"/>
      <c r="N34" s="128"/>
      <c r="O34" s="128"/>
      <c r="P34" s="128"/>
      <c r="Q34" s="128"/>
      <c r="R34" s="53">
        <v>0</v>
      </c>
      <c r="T34" s="126"/>
      <c r="U34" s="126"/>
      <c r="V34" s="128"/>
      <c r="W34" s="128"/>
      <c r="X34" s="128"/>
      <c r="Y34" s="128"/>
      <c r="Z34" s="128"/>
      <c r="AA34" s="128"/>
      <c r="AB34" s="53">
        <v>0</v>
      </c>
    </row>
    <row r="35" spans="1:28" ht="23.5" x14ac:dyDescent="0.35">
      <c r="A35" s="57" t="s">
        <v>425</v>
      </c>
      <c r="C35" s="192">
        <v>26</v>
      </c>
      <c r="D35" s="119" t="s">
        <v>425</v>
      </c>
      <c r="E35" s="119" t="s">
        <v>425</v>
      </c>
      <c r="F35" s="120"/>
      <c r="G35" s="120"/>
      <c r="H35" s="120" t="s">
        <v>425</v>
      </c>
      <c r="J35" s="126"/>
      <c r="K35" s="126"/>
      <c r="L35" s="128"/>
      <c r="M35" s="128"/>
      <c r="N35" s="128"/>
      <c r="O35" s="128"/>
      <c r="P35" s="128"/>
      <c r="Q35" s="128"/>
      <c r="R35" s="53">
        <v>0</v>
      </c>
      <c r="T35" s="126"/>
      <c r="U35" s="126"/>
      <c r="V35" s="128"/>
      <c r="W35" s="128"/>
      <c r="X35" s="128"/>
      <c r="Y35" s="128"/>
      <c r="Z35" s="128"/>
      <c r="AA35" s="128"/>
      <c r="AB35" s="53">
        <v>0</v>
      </c>
    </row>
    <row r="36" spans="1:28" ht="23.5" x14ac:dyDescent="0.35">
      <c r="C36" s="192">
        <v>27</v>
      </c>
      <c r="D36" s="119" t="s">
        <v>425</v>
      </c>
      <c r="E36" s="119" t="s">
        <v>425</v>
      </c>
      <c r="F36" s="120"/>
      <c r="G36" s="120"/>
      <c r="H36" s="120" t="s">
        <v>425</v>
      </c>
      <c r="J36" s="126"/>
      <c r="K36" s="126"/>
      <c r="L36" s="128"/>
      <c r="M36" s="128"/>
      <c r="N36" s="128"/>
      <c r="O36" s="128"/>
      <c r="P36" s="128"/>
      <c r="Q36" s="128"/>
      <c r="R36" s="53">
        <v>0</v>
      </c>
      <c r="T36" s="126"/>
      <c r="U36" s="126"/>
      <c r="V36" s="128"/>
      <c r="W36" s="128"/>
      <c r="X36" s="128"/>
      <c r="Y36" s="128"/>
      <c r="Z36" s="128"/>
      <c r="AA36" s="128"/>
      <c r="AB36" s="53">
        <v>0</v>
      </c>
    </row>
    <row r="37" spans="1:28" ht="23.5" x14ac:dyDescent="0.35">
      <c r="C37" s="192">
        <v>28</v>
      </c>
      <c r="D37" s="119" t="s">
        <v>425</v>
      </c>
      <c r="E37" s="119" t="s">
        <v>425</v>
      </c>
      <c r="F37" s="120"/>
      <c r="G37" s="120"/>
      <c r="H37" s="120" t="s">
        <v>425</v>
      </c>
      <c r="J37" s="126"/>
      <c r="K37" s="126"/>
      <c r="L37" s="128"/>
      <c r="M37" s="128"/>
      <c r="N37" s="128"/>
      <c r="O37" s="128"/>
      <c r="P37" s="128"/>
      <c r="Q37" s="128"/>
      <c r="R37" s="53">
        <v>0</v>
      </c>
      <c r="T37" s="126"/>
      <c r="U37" s="126"/>
      <c r="V37" s="128"/>
      <c r="W37" s="128"/>
      <c r="X37" s="128"/>
      <c r="Y37" s="128"/>
      <c r="Z37" s="128"/>
      <c r="AA37" s="128"/>
      <c r="AB37" s="53">
        <v>0</v>
      </c>
    </row>
  </sheetData>
  <conditionalFormatting sqref="R10:R37">
    <cfRule type="cellIs" dxfId="7" priority="6" operator="lessThan">
      <formula>2</formula>
    </cfRule>
    <cfRule type="cellIs" dxfId="6" priority="7" operator="between">
      <formula>2</formula>
      <formula>4</formula>
    </cfRule>
    <cfRule type="cellIs" dxfId="5" priority="8" operator="greaterThan">
      <formula>4</formula>
    </cfRule>
  </conditionalFormatting>
  <conditionalFormatting sqref="R11:R37">
    <cfRule type="cellIs" dxfId="4" priority="5" operator="equal">
      <formula>0</formula>
    </cfRule>
  </conditionalFormatting>
  <conditionalFormatting sqref="AB10:AB37">
    <cfRule type="cellIs" dxfId="3" priority="2" operator="lessThan">
      <formula>2</formula>
    </cfRule>
    <cfRule type="cellIs" dxfId="2" priority="3" operator="between">
      <formula>2</formula>
      <formula>4</formula>
    </cfRule>
    <cfRule type="cellIs" dxfId="1" priority="4" operator="greaterThan">
      <formula>4</formula>
    </cfRule>
  </conditionalFormatting>
  <conditionalFormatting sqref="AB11:AB37">
    <cfRule type="cellIs" dxfId="0" priority="1" operator="equal">
      <formula>0</formula>
    </cfRule>
  </conditionalFormatting>
  <hyperlinks>
    <hyperlink ref="T15" r:id="rId1" display="http://www.kraftheinzcompany.com/pdf/KHC_CSR_2017_Full.pdf" xr:uid="{BD7F6E63-08C1-4A46-8EBF-AAF8FE4C551F}"/>
  </hyperlinks>
  <pageMargins left="0.7" right="0.7" top="0.75" bottom="0.75" header="0.3" footer="0.3"/>
  <pageSetup paperSize="9" scale="1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C03F1C2-416C-496A-862B-D0942E51B3BB}">
          <x14:formula1>
            <xm:f>'SASB DB'!$V$8:$V$18</xm:f>
          </x14:formula1>
          <xm:sqref>E7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4433-4E24-4D0B-A797-6DC52A6C3AE8}">
  <sheetPr>
    <tabColor theme="9" tint="0.39997558519241921"/>
  </sheetPr>
  <dimension ref="B2:C81"/>
  <sheetViews>
    <sheetView workbookViewId="0"/>
  </sheetViews>
  <sheetFormatPr defaultColWidth="8.90625" defaultRowHeight="14.5" x14ac:dyDescent="0.35"/>
  <cols>
    <col min="1" max="1" width="2.6328125" style="1" customWidth="1"/>
    <col min="2" max="3" width="37.81640625" style="1" customWidth="1"/>
    <col min="4" max="4" width="2.6328125" style="1" customWidth="1"/>
    <col min="5" max="16384" width="8.90625" style="1"/>
  </cols>
  <sheetData>
    <row r="2" spans="2:3" x14ac:dyDescent="0.35">
      <c r="B2" s="37" t="s">
        <v>337</v>
      </c>
      <c r="C2" s="35"/>
    </row>
    <row r="4" spans="2:3" ht="15.5" x14ac:dyDescent="0.35">
      <c r="B4" s="20" t="s">
        <v>154</v>
      </c>
      <c r="C4" s="19" t="s">
        <v>153</v>
      </c>
    </row>
    <row r="5" spans="2:3" x14ac:dyDescent="0.35">
      <c r="B5" s="7" t="s">
        <v>131</v>
      </c>
      <c r="C5" s="7" t="s">
        <v>148</v>
      </c>
    </row>
    <row r="6" spans="2:3" x14ac:dyDescent="0.35">
      <c r="B6" s="7" t="s">
        <v>131</v>
      </c>
      <c r="C6" s="7" t="s">
        <v>145</v>
      </c>
    </row>
    <row r="7" spans="2:3" x14ac:dyDescent="0.35">
      <c r="B7" s="7" t="s">
        <v>131</v>
      </c>
      <c r="C7" s="7" t="s">
        <v>142</v>
      </c>
    </row>
    <row r="8" spans="2:3" x14ac:dyDescent="0.35">
      <c r="B8" s="7" t="s">
        <v>131</v>
      </c>
      <c r="C8" s="7" t="s">
        <v>139</v>
      </c>
    </row>
    <row r="9" spans="2:3" x14ac:dyDescent="0.35">
      <c r="B9" s="7" t="s">
        <v>131</v>
      </c>
      <c r="C9" s="7" t="s">
        <v>134</v>
      </c>
    </row>
    <row r="10" spans="2:3" ht="29" x14ac:dyDescent="0.35">
      <c r="B10" s="7" t="s">
        <v>131</v>
      </c>
      <c r="C10" s="7" t="s">
        <v>132</v>
      </c>
    </row>
    <row r="11" spans="2:3" x14ac:dyDescent="0.35">
      <c r="B11" s="7" t="s">
        <v>131</v>
      </c>
      <c r="C11" s="7" t="s">
        <v>129</v>
      </c>
    </row>
    <row r="12" spans="2:3" x14ac:dyDescent="0.35">
      <c r="B12" s="7" t="s">
        <v>114</v>
      </c>
      <c r="C12" s="7" t="s">
        <v>124</v>
      </c>
    </row>
    <row r="13" spans="2:3" x14ac:dyDescent="0.35">
      <c r="B13" s="7" t="s">
        <v>114</v>
      </c>
      <c r="C13" s="7" t="s">
        <v>126</v>
      </c>
    </row>
    <row r="14" spans="2:3" x14ac:dyDescent="0.35">
      <c r="B14" s="7" t="s">
        <v>114</v>
      </c>
      <c r="C14" s="7" t="s">
        <v>119</v>
      </c>
    </row>
    <row r="15" spans="2:3" x14ac:dyDescent="0.35">
      <c r="B15" s="7" t="s">
        <v>114</v>
      </c>
      <c r="C15" s="7" t="s">
        <v>115</v>
      </c>
    </row>
    <row r="16" spans="2:3" x14ac:dyDescent="0.35">
      <c r="B16" s="7" t="s">
        <v>114</v>
      </c>
      <c r="C16" s="7" t="s">
        <v>122</v>
      </c>
    </row>
    <row r="17" spans="2:3" x14ac:dyDescent="0.35">
      <c r="B17" s="7" t="s">
        <v>114</v>
      </c>
      <c r="C17" s="7" t="s">
        <v>117</v>
      </c>
    </row>
    <row r="18" spans="2:3" x14ac:dyDescent="0.35">
      <c r="B18" s="7" t="s">
        <v>114</v>
      </c>
      <c r="C18" s="7" t="s">
        <v>111</v>
      </c>
    </row>
    <row r="19" spans="2:3" x14ac:dyDescent="0.35">
      <c r="B19" s="7" t="s">
        <v>114</v>
      </c>
      <c r="C19" s="7" t="s">
        <v>108</v>
      </c>
    </row>
    <row r="20" spans="2:3" x14ac:dyDescent="0.35">
      <c r="B20" s="7" t="s">
        <v>93</v>
      </c>
      <c r="C20" s="7" t="s">
        <v>101</v>
      </c>
    </row>
    <row r="21" spans="2:3" x14ac:dyDescent="0.35">
      <c r="B21" s="7" t="s">
        <v>93</v>
      </c>
      <c r="C21" s="7" t="s">
        <v>105</v>
      </c>
    </row>
    <row r="22" spans="2:3" x14ac:dyDescent="0.35">
      <c r="B22" s="7" t="s">
        <v>93</v>
      </c>
      <c r="C22" s="7" t="s">
        <v>98</v>
      </c>
    </row>
    <row r="23" spans="2:3" x14ac:dyDescent="0.35">
      <c r="B23" s="7" t="s">
        <v>93</v>
      </c>
      <c r="C23" s="7" t="s">
        <v>96</v>
      </c>
    </row>
    <row r="24" spans="2:3" x14ac:dyDescent="0.35">
      <c r="B24" s="7" t="s">
        <v>93</v>
      </c>
      <c r="C24" s="7" t="s">
        <v>94</v>
      </c>
    </row>
    <row r="25" spans="2:3" x14ac:dyDescent="0.35">
      <c r="B25" s="7" t="s">
        <v>93</v>
      </c>
      <c r="C25" s="7" t="s">
        <v>90</v>
      </c>
    </row>
    <row r="26" spans="2:3" x14ac:dyDescent="0.35">
      <c r="B26" s="7" t="s">
        <v>93</v>
      </c>
      <c r="C26" s="7" t="s">
        <v>88</v>
      </c>
    </row>
    <row r="27" spans="2:3" x14ac:dyDescent="0.35">
      <c r="B27" s="7" t="s">
        <v>93</v>
      </c>
      <c r="C27" s="7" t="s">
        <v>86</v>
      </c>
    </row>
    <row r="28" spans="2:3" x14ac:dyDescent="0.35">
      <c r="B28" s="7" t="s">
        <v>81</v>
      </c>
      <c r="C28" s="7" t="s">
        <v>84</v>
      </c>
    </row>
    <row r="29" spans="2:3" x14ac:dyDescent="0.35">
      <c r="B29" s="7" t="s">
        <v>81</v>
      </c>
      <c r="C29" s="7" t="s">
        <v>83</v>
      </c>
    </row>
    <row r="30" spans="2:3" x14ac:dyDescent="0.35">
      <c r="B30" s="7" t="s">
        <v>81</v>
      </c>
      <c r="C30" s="7" t="s">
        <v>82</v>
      </c>
    </row>
    <row r="31" spans="2:3" x14ac:dyDescent="0.35">
      <c r="B31" s="7" t="s">
        <v>81</v>
      </c>
      <c r="C31" s="7" t="s">
        <v>77</v>
      </c>
    </row>
    <row r="32" spans="2:3" x14ac:dyDescent="0.35">
      <c r="B32" s="7" t="s">
        <v>81</v>
      </c>
      <c r="C32" s="7" t="s">
        <v>78</v>
      </c>
    </row>
    <row r="33" spans="2:3" x14ac:dyDescent="0.35">
      <c r="B33" s="7" t="s">
        <v>81</v>
      </c>
      <c r="C33" s="7" t="s">
        <v>75</v>
      </c>
    </row>
    <row r="34" spans="2:3" x14ac:dyDescent="0.35">
      <c r="B34" s="7" t="s">
        <v>81</v>
      </c>
      <c r="C34" s="7" t="s">
        <v>80</v>
      </c>
    </row>
    <row r="35" spans="2:3" x14ac:dyDescent="0.35">
      <c r="B35" s="7" t="s">
        <v>71</v>
      </c>
      <c r="C35" s="7" t="s">
        <v>72</v>
      </c>
    </row>
    <row r="36" spans="2:3" x14ac:dyDescent="0.35">
      <c r="B36" s="7" t="s">
        <v>71</v>
      </c>
      <c r="C36" s="7" t="s">
        <v>66</v>
      </c>
    </row>
    <row r="37" spans="2:3" x14ac:dyDescent="0.35">
      <c r="B37" s="7" t="s">
        <v>71</v>
      </c>
      <c r="C37" s="7" t="s">
        <v>65</v>
      </c>
    </row>
    <row r="38" spans="2:3" x14ac:dyDescent="0.35">
      <c r="B38" s="7" t="s">
        <v>71</v>
      </c>
      <c r="C38" s="7" t="s">
        <v>68</v>
      </c>
    </row>
    <row r="39" spans="2:3" x14ac:dyDescent="0.35">
      <c r="B39" s="7" t="s">
        <v>71</v>
      </c>
      <c r="C39" s="7" t="s">
        <v>63</v>
      </c>
    </row>
    <row r="40" spans="2:3" x14ac:dyDescent="0.35">
      <c r="B40" s="7" t="s">
        <v>71</v>
      </c>
      <c r="C40" s="7" t="s">
        <v>61</v>
      </c>
    </row>
    <row r="41" spans="2:3" x14ac:dyDescent="0.35">
      <c r="B41" s="7" t="s">
        <v>51</v>
      </c>
      <c r="C41" s="7" t="s">
        <v>52</v>
      </c>
    </row>
    <row r="42" spans="2:3" x14ac:dyDescent="0.35">
      <c r="B42" s="7" t="s">
        <v>51</v>
      </c>
      <c r="C42" s="7" t="s">
        <v>58</v>
      </c>
    </row>
    <row r="43" spans="2:3" x14ac:dyDescent="0.35">
      <c r="B43" s="7" t="s">
        <v>51</v>
      </c>
      <c r="C43" s="7" t="s">
        <v>43</v>
      </c>
    </row>
    <row r="44" spans="2:3" x14ac:dyDescent="0.35">
      <c r="B44" s="7" t="s">
        <v>51</v>
      </c>
      <c r="C44" s="7" t="s">
        <v>42</v>
      </c>
    </row>
    <row r="45" spans="2:3" x14ac:dyDescent="0.35">
      <c r="B45" s="7" t="s">
        <v>51</v>
      </c>
      <c r="C45" s="7" t="s">
        <v>41</v>
      </c>
    </row>
    <row r="46" spans="2:3" x14ac:dyDescent="0.35">
      <c r="B46" s="7" t="s">
        <v>51</v>
      </c>
      <c r="C46" s="7" t="s">
        <v>40</v>
      </c>
    </row>
    <row r="47" spans="2:3" x14ac:dyDescent="0.35">
      <c r="B47" s="7" t="s">
        <v>51</v>
      </c>
      <c r="C47" s="7" t="s">
        <v>39</v>
      </c>
    </row>
    <row r="48" spans="2:3" x14ac:dyDescent="0.35">
      <c r="B48" s="7" t="s">
        <v>51</v>
      </c>
      <c r="C48" s="7" t="s">
        <v>38</v>
      </c>
    </row>
    <row r="49" spans="2:3" x14ac:dyDescent="0.35">
      <c r="B49" s="7" t="s">
        <v>37</v>
      </c>
      <c r="C49" s="7" t="s">
        <v>36</v>
      </c>
    </row>
    <row r="50" spans="2:3" x14ac:dyDescent="0.35">
      <c r="B50" s="7" t="s">
        <v>37</v>
      </c>
      <c r="C50" s="7" t="s">
        <v>34</v>
      </c>
    </row>
    <row r="51" spans="2:3" x14ac:dyDescent="0.35">
      <c r="B51" s="7" t="s">
        <v>37</v>
      </c>
      <c r="C51" s="7" t="s">
        <v>35</v>
      </c>
    </row>
    <row r="52" spans="2:3" x14ac:dyDescent="0.35">
      <c r="B52" s="7" t="s">
        <v>37</v>
      </c>
      <c r="C52" s="7" t="s">
        <v>33</v>
      </c>
    </row>
    <row r="53" spans="2:3" x14ac:dyDescent="0.35">
      <c r="B53" s="7" t="s">
        <v>37</v>
      </c>
      <c r="C53" s="7" t="s">
        <v>32</v>
      </c>
    </row>
    <row r="54" spans="2:3" x14ac:dyDescent="0.35">
      <c r="B54" s="7" t="s">
        <v>37</v>
      </c>
      <c r="C54" s="7" t="s">
        <v>31</v>
      </c>
    </row>
    <row r="55" spans="2:3" x14ac:dyDescent="0.35">
      <c r="B55" s="7" t="s">
        <v>30</v>
      </c>
      <c r="C55" s="7" t="s">
        <v>29</v>
      </c>
    </row>
    <row r="56" spans="2:3" x14ac:dyDescent="0.35">
      <c r="B56" s="7" t="s">
        <v>30</v>
      </c>
      <c r="C56" s="7" t="s">
        <v>28</v>
      </c>
    </row>
    <row r="57" spans="2:3" x14ac:dyDescent="0.35">
      <c r="B57" s="7" t="s">
        <v>30</v>
      </c>
      <c r="C57" s="7" t="s">
        <v>27</v>
      </c>
    </row>
    <row r="58" spans="2:3" x14ac:dyDescent="0.35">
      <c r="B58" s="7" t="s">
        <v>30</v>
      </c>
      <c r="C58" s="7" t="s">
        <v>26</v>
      </c>
    </row>
    <row r="59" spans="2:3" x14ac:dyDescent="0.35">
      <c r="B59" s="7" t="s">
        <v>30</v>
      </c>
      <c r="C59" s="7" t="s">
        <v>25</v>
      </c>
    </row>
    <row r="60" spans="2:3" x14ac:dyDescent="0.35">
      <c r="B60" s="7" t="s">
        <v>24</v>
      </c>
      <c r="C60" s="7" t="s">
        <v>23</v>
      </c>
    </row>
    <row r="61" spans="2:3" x14ac:dyDescent="0.35">
      <c r="B61" s="7" t="s">
        <v>24</v>
      </c>
      <c r="C61" s="7" t="s">
        <v>22</v>
      </c>
    </row>
    <row r="62" spans="2:3" x14ac:dyDescent="0.35">
      <c r="B62" s="7" t="s">
        <v>24</v>
      </c>
      <c r="C62" s="7" t="s">
        <v>21</v>
      </c>
    </row>
    <row r="63" spans="2:3" x14ac:dyDescent="0.35">
      <c r="B63" s="7" t="s">
        <v>24</v>
      </c>
      <c r="C63" s="7" t="s">
        <v>20</v>
      </c>
    </row>
    <row r="64" spans="2:3" x14ac:dyDescent="0.35">
      <c r="B64" s="7" t="s">
        <v>24</v>
      </c>
      <c r="C64" s="7" t="s">
        <v>19</v>
      </c>
    </row>
    <row r="65" spans="2:3" x14ac:dyDescent="0.35">
      <c r="B65" s="7" t="s">
        <v>24</v>
      </c>
      <c r="C65" s="7" t="s">
        <v>18</v>
      </c>
    </row>
    <row r="66" spans="2:3" x14ac:dyDescent="0.35">
      <c r="B66" s="7" t="s">
        <v>24</v>
      </c>
      <c r="C66" s="7" t="s">
        <v>17</v>
      </c>
    </row>
    <row r="67" spans="2:3" ht="29" x14ac:dyDescent="0.35">
      <c r="B67" s="7" t="s">
        <v>16</v>
      </c>
      <c r="C67" s="7" t="s">
        <v>15</v>
      </c>
    </row>
    <row r="68" spans="2:3" x14ac:dyDescent="0.35">
      <c r="B68" s="7" t="s">
        <v>16</v>
      </c>
      <c r="C68" s="7" t="s">
        <v>14</v>
      </c>
    </row>
    <row r="69" spans="2:3" x14ac:dyDescent="0.35">
      <c r="B69" s="7" t="s">
        <v>16</v>
      </c>
      <c r="C69" s="7" t="s">
        <v>13</v>
      </c>
    </row>
    <row r="70" spans="2:3" x14ac:dyDescent="0.35">
      <c r="B70" s="7" t="s">
        <v>16</v>
      </c>
      <c r="C70" s="7" t="s">
        <v>12</v>
      </c>
    </row>
    <row r="71" spans="2:3" x14ac:dyDescent="0.35">
      <c r="B71" s="7" t="s">
        <v>16</v>
      </c>
      <c r="C71" s="7" t="s">
        <v>11</v>
      </c>
    </row>
    <row r="72" spans="2:3" x14ac:dyDescent="0.35">
      <c r="B72" s="7" t="s">
        <v>16</v>
      </c>
      <c r="C72" s="7" t="s">
        <v>10</v>
      </c>
    </row>
    <row r="73" spans="2:3" x14ac:dyDescent="0.35">
      <c r="B73" s="7" t="s">
        <v>9</v>
      </c>
      <c r="C73" s="7" t="s">
        <v>8</v>
      </c>
    </row>
    <row r="74" spans="2:3" x14ac:dyDescent="0.35">
      <c r="B74" s="7" t="s">
        <v>9</v>
      </c>
      <c r="C74" s="7" t="s">
        <v>7</v>
      </c>
    </row>
    <row r="75" spans="2:3" x14ac:dyDescent="0.35">
      <c r="B75" s="7" t="s">
        <v>9</v>
      </c>
      <c r="C75" s="7" t="s">
        <v>6</v>
      </c>
    </row>
    <row r="76" spans="2:3" x14ac:dyDescent="0.35">
      <c r="B76" s="7" t="s">
        <v>9</v>
      </c>
      <c r="C76" s="7" t="s">
        <v>5</v>
      </c>
    </row>
    <row r="77" spans="2:3" x14ac:dyDescent="0.35">
      <c r="B77" s="7" t="s">
        <v>9</v>
      </c>
      <c r="C77" s="7" t="s">
        <v>3</v>
      </c>
    </row>
    <row r="78" spans="2:3" x14ac:dyDescent="0.35">
      <c r="B78" s="7" t="s">
        <v>9</v>
      </c>
      <c r="C78" s="7" t="s">
        <v>4</v>
      </c>
    </row>
    <row r="79" spans="2:3" x14ac:dyDescent="0.35">
      <c r="B79" s="7" t="s">
        <v>9</v>
      </c>
      <c r="C79" s="7" t="s">
        <v>2</v>
      </c>
    </row>
    <row r="80" spans="2:3" x14ac:dyDescent="0.35">
      <c r="B80" s="7" t="s">
        <v>9</v>
      </c>
      <c r="C80" s="7" t="s">
        <v>1</v>
      </c>
    </row>
    <row r="81" spans="2:3" x14ac:dyDescent="0.35">
      <c r="B81" s="7" t="s">
        <v>9</v>
      </c>
      <c r="C81" s="7" t="s">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9051-A5FB-479B-9785-7F8A81DBCEA0}">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28"/>
      <c r="V10" s="128"/>
      <c r="W10" s="128"/>
      <c r="X10" s="128"/>
      <c r="Y10" s="128"/>
      <c r="Z10" s="128"/>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100D0-C1A9-4B26-96B1-7C1E37661888}">
  <dimension ref="A1:Z10"/>
  <sheetViews>
    <sheetView workbookViewId="0"/>
  </sheetViews>
  <sheetFormatPr defaultRowHeight="14.5" x14ac:dyDescent="0.35"/>
  <cols>
    <col min="21" max="26" width="15.6328125" customWidth="1"/>
  </cols>
  <sheetData>
    <row r="1" spans="1:26" x14ac:dyDescent="0.35">
      <c r="A1">
        <v>10</v>
      </c>
      <c r="B1">
        <v>26</v>
      </c>
    </row>
    <row r="10" spans="1:26" ht="21" x14ac:dyDescent="0.35">
      <c r="U10" s="128"/>
      <c r="V10" s="128"/>
      <c r="W10" s="128"/>
      <c r="X10" s="128"/>
      <c r="Y10" s="128"/>
      <c r="Z10" s="12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FE84-A845-4D3F-8B68-664F00F98110}">
  <sheetPr>
    <tabColor theme="9" tint="0.39997558519241921"/>
  </sheetPr>
  <dimension ref="A1"/>
  <sheetViews>
    <sheetView showGridLines="0" view="pageBreakPreview" zoomScaleNormal="100" zoomScaleSheetLayoutView="100" workbookViewId="0"/>
  </sheetViews>
  <sheetFormatPr defaultColWidth="8.90625" defaultRowHeight="14.5" x14ac:dyDescent="0.35"/>
  <cols>
    <col min="1" max="16384" width="8.90625" style="1"/>
  </cols>
  <sheetData/>
  <pageMargins left="0.7" right="0.7" top="0.75" bottom="0.75" header="0.3" footer="0.3"/>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CDDA4-76D7-4DF3-A17F-08BD043FDEAF}">
  <sheetPr>
    <tabColor theme="9" tint="0.39997558519241921"/>
  </sheetPr>
  <dimension ref="A1:V193"/>
  <sheetViews>
    <sheetView showGridLines="0" view="pageBreakPreview" zoomScale="70" zoomScaleNormal="100" zoomScaleSheetLayoutView="70" workbookViewId="0"/>
  </sheetViews>
  <sheetFormatPr defaultColWidth="8.90625" defaultRowHeight="14.5" x14ac:dyDescent="0.35"/>
  <cols>
    <col min="1" max="1" width="2.6328125" style="1" customWidth="1"/>
    <col min="2" max="2" width="3.08984375" style="1" bestFit="1" customWidth="1"/>
    <col min="3" max="3" width="15.6328125" style="1" customWidth="1"/>
    <col min="4" max="4" width="30.6328125" style="1" customWidth="1"/>
    <col min="5" max="6" width="71.08984375" style="1" customWidth="1"/>
    <col min="7" max="7" width="2.6328125" style="1" customWidth="1"/>
    <col min="8" max="16384" width="8.90625" style="1"/>
  </cols>
  <sheetData>
    <row r="1" spans="1:22" x14ac:dyDescent="0.35">
      <c r="A1" s="3" t="s">
        <v>549</v>
      </c>
    </row>
    <row r="2" spans="1:22" ht="15.5" x14ac:dyDescent="0.35">
      <c r="B2" s="178" t="s">
        <v>535</v>
      </c>
      <c r="C2" s="79"/>
      <c r="D2" s="79"/>
      <c r="E2" s="79"/>
      <c r="F2" s="36"/>
      <c r="G2" s="142"/>
    </row>
    <row r="3" spans="1:22" x14ac:dyDescent="0.35">
      <c r="B3" s="3"/>
      <c r="C3" s="3"/>
      <c r="D3" s="3"/>
      <c r="E3" s="3"/>
    </row>
    <row r="4" spans="1:22" ht="46.5" x14ac:dyDescent="0.35">
      <c r="B4" s="183" t="s">
        <v>600</v>
      </c>
      <c r="C4" s="79"/>
      <c r="D4" s="163"/>
      <c r="E4" s="182" t="s">
        <v>601</v>
      </c>
      <c r="F4" s="158"/>
    </row>
    <row r="5" spans="1:22" s="51" customFormat="1" x14ac:dyDescent="0.35">
      <c r="B5" s="172"/>
      <c r="C5" s="172"/>
      <c r="D5" s="14"/>
      <c r="E5" s="14"/>
      <c r="F5" s="14"/>
    </row>
    <row r="6" spans="1:22" s="51" customFormat="1" x14ac:dyDescent="0.35">
      <c r="B6" s="171" t="s">
        <v>595</v>
      </c>
      <c r="C6" s="169"/>
      <c r="D6" s="169"/>
      <c r="E6" s="169"/>
      <c r="F6" s="170"/>
    </row>
    <row r="7" spans="1:22" s="51" customFormat="1" x14ac:dyDescent="0.35">
      <c r="B7" s="3"/>
      <c r="C7" s="1"/>
      <c r="D7" s="1"/>
      <c r="E7" s="1"/>
      <c r="F7" s="1"/>
    </row>
    <row r="8" spans="1:22" s="51" customFormat="1" x14ac:dyDescent="0.35">
      <c r="B8" s="154" t="s">
        <v>152</v>
      </c>
      <c r="C8" s="154" t="s">
        <v>540</v>
      </c>
      <c r="D8" s="162" t="s">
        <v>501</v>
      </c>
      <c r="E8" s="162" t="s">
        <v>502</v>
      </c>
      <c r="F8" s="162" t="s">
        <v>504</v>
      </c>
    </row>
    <row r="9" spans="1:22" ht="58" x14ac:dyDescent="0.35">
      <c r="B9" s="155">
        <v>1</v>
      </c>
      <c r="C9" s="165" t="s">
        <v>541</v>
      </c>
      <c r="D9" s="146" t="s">
        <v>503</v>
      </c>
      <c r="E9" s="7" t="s">
        <v>507</v>
      </c>
      <c r="F9" s="7" t="s">
        <v>505</v>
      </c>
    </row>
    <row r="13" spans="1:22" x14ac:dyDescent="0.35">
      <c r="V13"/>
    </row>
    <row r="31" spans="2:6" x14ac:dyDescent="0.35">
      <c r="B31" s="154" t="s">
        <v>152</v>
      </c>
      <c r="C31" s="154" t="s">
        <v>540</v>
      </c>
      <c r="D31" s="162" t="s">
        <v>501</v>
      </c>
      <c r="E31" s="162" t="s">
        <v>502</v>
      </c>
      <c r="F31" s="162" t="s">
        <v>504</v>
      </c>
    </row>
    <row r="32" spans="2:6" ht="58" x14ac:dyDescent="0.35">
      <c r="B32" s="155">
        <v>2</v>
      </c>
      <c r="C32" s="165" t="s">
        <v>541</v>
      </c>
      <c r="D32" s="146" t="s">
        <v>515</v>
      </c>
      <c r="E32" s="7" t="s">
        <v>508</v>
      </c>
      <c r="F32" s="7" t="s">
        <v>506</v>
      </c>
    </row>
    <row r="33" spans="2:6" ht="72.5" x14ac:dyDescent="0.35">
      <c r="B33" s="155">
        <f t="shared" ref="B33:B34" si="0">+B32+1</f>
        <v>3</v>
      </c>
      <c r="C33" s="165" t="s">
        <v>541</v>
      </c>
      <c r="D33" s="146" t="s">
        <v>516</v>
      </c>
      <c r="E33" s="7" t="s">
        <v>511</v>
      </c>
      <c r="F33" s="7" t="s">
        <v>512</v>
      </c>
    </row>
    <row r="34" spans="2:6" ht="29" x14ac:dyDescent="0.35">
      <c r="B34" s="155">
        <f t="shared" si="0"/>
        <v>4</v>
      </c>
      <c r="C34" s="165" t="s">
        <v>541</v>
      </c>
      <c r="D34" s="146" t="s">
        <v>517</v>
      </c>
      <c r="E34" s="7" t="s">
        <v>518</v>
      </c>
      <c r="F34" s="7" t="s">
        <v>519</v>
      </c>
    </row>
    <row r="59" spans="2:6" x14ac:dyDescent="0.35">
      <c r="B59" s="154" t="s">
        <v>152</v>
      </c>
      <c r="C59" s="154" t="s">
        <v>540</v>
      </c>
      <c r="D59" s="162" t="s">
        <v>501</v>
      </c>
      <c r="E59" s="162" t="s">
        <v>502</v>
      </c>
      <c r="F59" s="162" t="s">
        <v>504</v>
      </c>
    </row>
    <row r="60" spans="2:6" ht="43.5" x14ac:dyDescent="0.35">
      <c r="B60" s="155">
        <v>5</v>
      </c>
      <c r="C60" s="165" t="s">
        <v>541</v>
      </c>
      <c r="D60" s="146" t="s">
        <v>514</v>
      </c>
      <c r="E60" s="7" t="s">
        <v>527</v>
      </c>
      <c r="F60" s="7" t="s">
        <v>513</v>
      </c>
    </row>
    <row r="92" spans="2:6" x14ac:dyDescent="0.35">
      <c r="B92" s="171" t="s">
        <v>858</v>
      </c>
      <c r="C92" s="169"/>
      <c r="D92" s="169"/>
      <c r="E92" s="169"/>
      <c r="F92" s="170"/>
    </row>
    <row r="93" spans="2:6" x14ac:dyDescent="0.35">
      <c r="B93" s="3"/>
    </row>
    <row r="94" spans="2:6" x14ac:dyDescent="0.35">
      <c r="B94" s="154" t="s">
        <v>152</v>
      </c>
      <c r="C94" s="154" t="s">
        <v>540</v>
      </c>
      <c r="D94" s="162" t="s">
        <v>501</v>
      </c>
      <c r="E94" s="162" t="s">
        <v>502</v>
      </c>
      <c r="F94" s="162" t="s">
        <v>504</v>
      </c>
    </row>
    <row r="95" spans="2:6" ht="58" x14ac:dyDescent="0.35">
      <c r="B95" s="155">
        <v>6</v>
      </c>
      <c r="C95" s="155" t="s">
        <v>542</v>
      </c>
      <c r="D95" s="146" t="s">
        <v>520</v>
      </c>
      <c r="E95" s="7" t="s">
        <v>700</v>
      </c>
      <c r="F95" s="7" t="s">
        <v>521</v>
      </c>
    </row>
    <row r="96" spans="2:6" ht="29" x14ac:dyDescent="0.35">
      <c r="B96" s="155">
        <f t="shared" ref="B96" si="1">+B95+1</f>
        <v>7</v>
      </c>
      <c r="C96" s="155" t="s">
        <v>542</v>
      </c>
      <c r="D96" s="146" t="s">
        <v>517</v>
      </c>
      <c r="E96" s="7" t="s">
        <v>518</v>
      </c>
      <c r="F96" s="7" t="s">
        <v>519</v>
      </c>
    </row>
    <row r="117" spans="2:6" x14ac:dyDescent="0.35">
      <c r="B117" s="154" t="s">
        <v>152</v>
      </c>
      <c r="C117" s="154" t="s">
        <v>540</v>
      </c>
      <c r="D117" s="162" t="s">
        <v>501</v>
      </c>
      <c r="E117" s="162" t="s">
        <v>502</v>
      </c>
      <c r="F117" s="162" t="s">
        <v>504</v>
      </c>
    </row>
    <row r="118" spans="2:6" ht="29" x14ac:dyDescent="0.35">
      <c r="B118" s="155">
        <v>8</v>
      </c>
      <c r="C118" s="155" t="s">
        <v>542</v>
      </c>
      <c r="D118" s="146" t="s">
        <v>523</v>
      </c>
      <c r="E118" s="7" t="s">
        <v>529</v>
      </c>
      <c r="F118" s="7" t="s">
        <v>528</v>
      </c>
    </row>
    <row r="140" spans="2:6" x14ac:dyDescent="0.35">
      <c r="B140" s="154" t="s">
        <v>152</v>
      </c>
      <c r="C140" s="154" t="s">
        <v>540</v>
      </c>
      <c r="D140" s="162" t="s">
        <v>501</v>
      </c>
      <c r="E140" s="162" t="s">
        <v>502</v>
      </c>
      <c r="F140" s="162" t="s">
        <v>504</v>
      </c>
    </row>
    <row r="141" spans="2:6" ht="43.5" x14ac:dyDescent="0.35">
      <c r="B141" s="155">
        <v>9</v>
      </c>
      <c r="C141" s="155" t="s">
        <v>542</v>
      </c>
      <c r="D141" s="146" t="s">
        <v>524</v>
      </c>
      <c r="E141" s="7" t="s">
        <v>701</v>
      </c>
      <c r="F141" s="7" t="s">
        <v>530</v>
      </c>
    </row>
    <row r="169" spans="2:6" x14ac:dyDescent="0.35">
      <c r="B169" s="154" t="s">
        <v>152</v>
      </c>
      <c r="C169" s="154" t="s">
        <v>540</v>
      </c>
      <c r="D169" s="162" t="s">
        <v>501</v>
      </c>
      <c r="E169" s="162" t="s">
        <v>502</v>
      </c>
      <c r="F169" s="162" t="s">
        <v>504</v>
      </c>
    </row>
    <row r="170" spans="2:6" ht="43.5" x14ac:dyDescent="0.35">
      <c r="B170" s="155">
        <v>10</v>
      </c>
      <c r="C170" s="155" t="s">
        <v>542</v>
      </c>
      <c r="D170" s="146" t="s">
        <v>525</v>
      </c>
      <c r="E170" s="7" t="s">
        <v>531</v>
      </c>
      <c r="F170" s="7" t="s">
        <v>532</v>
      </c>
    </row>
    <row r="192" spans="2:6" x14ac:dyDescent="0.35">
      <c r="B192" s="154" t="s">
        <v>152</v>
      </c>
      <c r="C192" s="154" t="s">
        <v>540</v>
      </c>
      <c r="D192" s="162" t="s">
        <v>501</v>
      </c>
      <c r="E192" s="162" t="s">
        <v>502</v>
      </c>
      <c r="F192" s="162" t="s">
        <v>504</v>
      </c>
    </row>
    <row r="193" spans="2:6" ht="43.5" x14ac:dyDescent="0.35">
      <c r="B193" s="155">
        <v>11</v>
      </c>
      <c r="C193" s="155" t="s">
        <v>542</v>
      </c>
      <c r="D193" s="146" t="s">
        <v>526</v>
      </c>
      <c r="E193" s="7" t="s">
        <v>533</v>
      </c>
      <c r="F193" s="7" t="s">
        <v>534</v>
      </c>
    </row>
  </sheetData>
  <pageMargins left="0.7" right="0.7" top="0.75" bottom="0.75" header="0.3" footer="0.3"/>
  <pageSetup paperSize="9" scale="2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EADA-159F-4D87-A93B-4E05F5921B31}">
  <sheetPr>
    <tabColor theme="1"/>
  </sheetPr>
  <dimension ref="A1"/>
  <sheetViews>
    <sheetView workbookViewId="0"/>
  </sheetViews>
  <sheetFormatPr defaultColWidth="8.90625" defaultRowHeight="14.5" x14ac:dyDescent="0.35"/>
  <cols>
    <col min="1" max="16384" width="8.90625" style="1"/>
  </cols>
  <sheetData>
    <row r="1" spans="1:1" x14ac:dyDescent="0.35">
      <c r="A1" s="1" t="s">
        <v>704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43315-34FC-48BD-BC05-01C0E26F51FB}">
  <dimension ref="B2:AJ235"/>
  <sheetViews>
    <sheetView showGridLines="0" workbookViewId="0"/>
  </sheetViews>
  <sheetFormatPr defaultRowHeight="14.5" x14ac:dyDescent="0.35"/>
  <cols>
    <col min="2" max="2" width="4.81640625" customWidth="1"/>
    <col min="3" max="9" width="42.81640625" customWidth="1"/>
    <col min="11" max="17" width="10" bestFit="1" customWidth="1"/>
    <col min="18" max="18" width="3.81640625" customWidth="1"/>
    <col min="19" max="19" width="12.453125" bestFit="1" customWidth="1"/>
    <col min="20" max="26" width="10" bestFit="1" customWidth="1"/>
    <col min="30" max="30" width="47.36328125" bestFit="1" customWidth="1"/>
  </cols>
  <sheetData>
    <row r="2" spans="2:36" x14ac:dyDescent="0.35">
      <c r="S2" s="236" t="s">
        <v>797</v>
      </c>
      <c r="T2" s="237">
        <f>+IF(T3=0,-1,T3+1)</f>
        <v>-1</v>
      </c>
      <c r="U2" s="237">
        <f t="shared" ref="U2:Z2" si="0">+IF(U3=0,-1,U3+1)</f>
        <v>-1</v>
      </c>
      <c r="V2" s="237">
        <f t="shared" si="0"/>
        <v>-1</v>
      </c>
      <c r="W2" s="237">
        <f t="shared" si="0"/>
        <v>-1</v>
      </c>
      <c r="X2" s="237">
        <f t="shared" si="0"/>
        <v>-1</v>
      </c>
      <c r="Y2" s="237">
        <f t="shared" si="0"/>
        <v>-1</v>
      </c>
      <c r="Z2" s="238">
        <f t="shared" si="0"/>
        <v>-1</v>
      </c>
      <c r="AI2" s="241"/>
    </row>
    <row r="3" spans="2:36" x14ac:dyDescent="0.35">
      <c r="B3" s="227"/>
      <c r="C3" s="225">
        <v>1</v>
      </c>
      <c r="D3" s="225">
        <f>+C3+1</f>
        <v>2</v>
      </c>
      <c r="E3" s="225">
        <f t="shared" ref="E3:I3" si="1">+D3+1</f>
        <v>3</v>
      </c>
      <c r="F3" s="225">
        <f t="shared" si="1"/>
        <v>4</v>
      </c>
      <c r="G3" s="225">
        <f t="shared" si="1"/>
        <v>5</v>
      </c>
      <c r="H3" s="225">
        <f t="shared" si="1"/>
        <v>6</v>
      </c>
      <c r="I3" s="226">
        <f t="shared" si="1"/>
        <v>7</v>
      </c>
      <c r="K3" s="229">
        <f>+MAX(K5:K37)</f>
        <v>0</v>
      </c>
      <c r="L3" s="229">
        <f t="shared" ref="L3:Q3" si="2">+MAX(L5:L37)</f>
        <v>0</v>
      </c>
      <c r="M3" s="229">
        <f t="shared" si="2"/>
        <v>0</v>
      </c>
      <c r="N3" s="229">
        <f t="shared" si="2"/>
        <v>0</v>
      </c>
      <c r="O3" s="229">
        <f t="shared" si="2"/>
        <v>0</v>
      </c>
      <c r="P3" s="229">
        <f t="shared" si="2"/>
        <v>0</v>
      </c>
      <c r="Q3" s="229">
        <f t="shared" si="2"/>
        <v>0</v>
      </c>
      <c r="R3" s="229"/>
      <c r="T3" s="229">
        <f>+MAX(T5:T37)</f>
        <v>0</v>
      </c>
      <c r="U3" s="229">
        <f t="shared" ref="U3:Z3" si="3">+MAX(U5:U37)</f>
        <v>0</v>
      </c>
      <c r="V3" s="229">
        <f t="shared" si="3"/>
        <v>0</v>
      </c>
      <c r="W3" s="229">
        <f t="shared" si="3"/>
        <v>0</v>
      </c>
      <c r="X3" s="229">
        <f t="shared" si="3"/>
        <v>0</v>
      </c>
      <c r="Y3" s="229">
        <f t="shared" si="3"/>
        <v>0</v>
      </c>
      <c r="Z3" s="229">
        <f t="shared" si="3"/>
        <v>0</v>
      </c>
    </row>
    <row r="4" spans="2:36" x14ac:dyDescent="0.35">
      <c r="B4" s="224" t="s">
        <v>152</v>
      </c>
      <c r="C4" s="223" t="str">
        <f>+'DD Assessment'!E6</f>
        <v>No Additional Industry</v>
      </c>
      <c r="D4" s="223" t="str">
        <f>+'DD Assessment'!F6</f>
        <v>No Additional Industry</v>
      </c>
      <c r="E4" s="223" t="str">
        <f>+'DD Assessment'!G6</f>
        <v>No Additional Industry</v>
      </c>
      <c r="F4" s="217"/>
      <c r="G4" s="217"/>
      <c r="H4" s="217"/>
      <c r="I4" s="218"/>
      <c r="K4" s="230">
        <v>1</v>
      </c>
      <c r="L4" s="230">
        <f>+K4+1</f>
        <v>2</v>
      </c>
      <c r="M4" s="230">
        <f t="shared" ref="M4:Q4" si="4">+L4+1</f>
        <v>3</v>
      </c>
      <c r="N4" s="230">
        <f t="shared" si="4"/>
        <v>4</v>
      </c>
      <c r="O4" s="230">
        <f t="shared" si="4"/>
        <v>5</v>
      </c>
      <c r="P4" s="230">
        <f t="shared" si="4"/>
        <v>6</v>
      </c>
      <c r="Q4" s="230">
        <f t="shared" si="4"/>
        <v>7</v>
      </c>
      <c r="R4" s="230"/>
      <c r="S4" s="228"/>
      <c r="T4" s="230">
        <f>+K4</f>
        <v>1</v>
      </c>
      <c r="U4" s="230">
        <f t="shared" ref="U4:Z4" si="5">+L4</f>
        <v>2</v>
      </c>
      <c r="V4" s="230">
        <f t="shared" si="5"/>
        <v>3</v>
      </c>
      <c r="W4" s="230">
        <f t="shared" si="5"/>
        <v>4</v>
      </c>
      <c r="X4" s="230">
        <f t="shared" si="5"/>
        <v>5</v>
      </c>
      <c r="Y4" s="230">
        <f t="shared" si="5"/>
        <v>6</v>
      </c>
      <c r="Z4" s="230">
        <f t="shared" si="5"/>
        <v>7</v>
      </c>
      <c r="AD4" s="228" t="s">
        <v>798</v>
      </c>
      <c r="AF4" s="239" t="s">
        <v>800</v>
      </c>
      <c r="AG4" s="239"/>
      <c r="AJ4" s="228" t="s">
        <v>799</v>
      </c>
    </row>
    <row r="5" spans="2:36" x14ac:dyDescent="0.35">
      <c r="B5" s="219">
        <v>1</v>
      </c>
      <c r="C5" s="217" t="str" cm="1">
        <f t="array" ref="C5">+IF(ISBLANK($B5),"",IF(INDEX('SASB DB'!$BC$8:$EL$40,'CalcSheet (hide this)'!$B5,MATCH('CalcSheet (hide this)'!C$4,'SASB DB'!$BC$7:$EL$7,0))=0,"",INDEX('SASB DB'!$BC$8:$EL$40,'CalcSheet (hide this)'!$B5,MATCH('CalcSheet (hide this)'!C$4,'SASB DB'!$BC$7:$EL$7,0))))</f>
        <v/>
      </c>
      <c r="D5" s="217" t="str" cm="1">
        <f t="array" ref="D5">+IF(ISBLANK($B5),"",IF(INDEX('SASB DB'!$BC$8:$EL$40,'CalcSheet (hide this)'!$B5,MATCH('CalcSheet (hide this)'!D$4,'SASB DB'!$BC$7:$EL$7,0))=0,"",INDEX('SASB DB'!$BC$8:$EL$40,'CalcSheet (hide this)'!$B5,MATCH('CalcSheet (hide this)'!D$4,'SASB DB'!$BC$7:$EL$7,0))))</f>
        <v/>
      </c>
      <c r="E5" s="217" t="str" cm="1">
        <f t="array" ref="E5">+IF(ISBLANK($B5),"",IF(INDEX('SASB DB'!$BC$8:$EL$40,'CalcSheet (hide this)'!$B5,MATCH('CalcSheet (hide this)'!E$4,'SASB DB'!$BC$7:$EL$7,0))=0,"",INDEX('SASB DB'!$BC$8:$EL$40,'CalcSheet (hide this)'!$B5,MATCH('CalcSheet (hide this)'!E$4,'SASB DB'!$BC$7:$EL$7,0))))</f>
        <v/>
      </c>
      <c r="F5" s="217"/>
      <c r="G5" s="217"/>
      <c r="H5" s="217"/>
      <c r="I5" s="218"/>
      <c r="K5" s="231">
        <f>+IF(C5="",0,$B5)</f>
        <v>0</v>
      </c>
      <c r="L5" s="231">
        <f t="shared" ref="L5:Q5" si="6">+IF(D5="",0,$B5)</f>
        <v>0</v>
      </c>
      <c r="M5" s="231">
        <f t="shared" si="6"/>
        <v>0</v>
      </c>
      <c r="N5" s="231">
        <f t="shared" si="6"/>
        <v>0</v>
      </c>
      <c r="O5" s="231">
        <f t="shared" si="6"/>
        <v>0</v>
      </c>
      <c r="P5" s="231">
        <f t="shared" si="6"/>
        <v>0</v>
      </c>
      <c r="Q5" s="231">
        <f t="shared" si="6"/>
        <v>0</v>
      </c>
      <c r="R5" s="231"/>
      <c r="T5" s="231">
        <f>+K5</f>
        <v>0</v>
      </c>
      <c r="U5" s="231">
        <f>+IF(L5=0,0,L5+SUM($K$3:K$3))</f>
        <v>0</v>
      </c>
      <c r="V5" s="231">
        <f>+IF(M5=0,0,M5+SUM($K$3:L$3))</f>
        <v>0</v>
      </c>
      <c r="W5" s="231">
        <f>+IF(N5=0,0,N5+SUM($K$3:M$3))</f>
        <v>0</v>
      </c>
      <c r="X5" s="231">
        <f>+IF(O5=0,0,O5+SUM($K$3:N$3))</f>
        <v>0</v>
      </c>
      <c r="Y5" s="231">
        <f>+IF(P5=0,0,P5+SUM($K$3:O$3))</f>
        <v>0</v>
      </c>
      <c r="Z5" s="231">
        <f>+IF(Q5=0,0,Q5+SUM($K$3:P$3))</f>
        <v>0</v>
      </c>
      <c r="AA5" s="231"/>
      <c r="AB5" s="233">
        <v>1</v>
      </c>
      <c r="AC5" s="232">
        <v>1</v>
      </c>
      <c r="AD5" t="str">
        <f t="array" aca="1" ref="AD5" ca="1">+IFERROR(INDEX($C$5:$I$37,MATCH(AC5,OFFSET($S$5:$S$37,0,AB5),0),AB5),"")</f>
        <v/>
      </c>
      <c r="AF5">
        <f t="shared" ref="AF5:AF68" ca="1" si="7">+IF(AD5="",0,IF(MATCH(AD5,$AD$5:$AD$235,0)=AC5,1,0))</f>
        <v>0</v>
      </c>
      <c r="AG5">
        <f ca="1">+IF(AF5=0,0,SUM($AF$5:AF5))</f>
        <v>0</v>
      </c>
      <c r="AI5" s="232">
        <v>1</v>
      </c>
      <c r="AJ5" t="str">
        <f ca="1">+IFERROR(IF(ISBLANK(AI5),"",INDEX($AD$5:$AD$235,MATCH(AI5,$AG$5:$AG$235,0),1)),"")</f>
        <v/>
      </c>
    </row>
    <row r="6" spans="2:36" x14ac:dyDescent="0.35">
      <c r="B6" s="219">
        <f>+B5+1</f>
        <v>2</v>
      </c>
      <c r="C6" s="217" t="str" cm="1">
        <f t="array" ref="C6">+IF(ISBLANK($B6),"",IF(INDEX('SASB DB'!$BC$8:$EL$40,'CalcSheet (hide this)'!$B6,MATCH('CalcSheet (hide this)'!C$4,'SASB DB'!$BC$7:$EL$7,0))=0,"",INDEX('SASB DB'!$BC$8:$EL$40,'CalcSheet (hide this)'!$B6,MATCH('CalcSheet (hide this)'!C$4,'SASB DB'!$BC$7:$EL$7,0))))</f>
        <v/>
      </c>
      <c r="D6" s="217" t="str" cm="1">
        <f t="array" ref="D6">+IF(ISBLANK($B6),"",IF(INDEX('SASB DB'!$BC$8:$EL$40,'CalcSheet (hide this)'!$B6,MATCH('CalcSheet (hide this)'!D$4,'SASB DB'!$BC$7:$EL$7,0))=0,"",INDEX('SASB DB'!$BC$8:$EL$40,'CalcSheet (hide this)'!$B6,MATCH('CalcSheet (hide this)'!D$4,'SASB DB'!$BC$7:$EL$7,0))))</f>
        <v/>
      </c>
      <c r="E6" s="217" t="str" cm="1">
        <f t="array" ref="E6">+IF(ISBLANK($B6),"",IF(INDEX('SASB DB'!$BC$8:$EL$40,'CalcSheet (hide this)'!$B6,MATCH('CalcSheet (hide this)'!E$4,'SASB DB'!$BC$7:$EL$7,0))=0,"",INDEX('SASB DB'!$BC$8:$EL$40,'CalcSheet (hide this)'!$B6,MATCH('CalcSheet (hide this)'!E$4,'SASB DB'!$BC$7:$EL$7,0))))</f>
        <v/>
      </c>
      <c r="F6" s="217"/>
      <c r="G6" s="217"/>
      <c r="H6" s="217"/>
      <c r="I6" s="218"/>
      <c r="K6" s="231">
        <f t="shared" ref="K6:K37" si="8">+IF(C6="",0,$B6)</f>
        <v>0</v>
      </c>
      <c r="L6" s="231">
        <f t="shared" ref="L6:L37" si="9">+IF(D6="",0,$B6)</f>
        <v>0</v>
      </c>
      <c r="M6" s="231">
        <f t="shared" ref="M6:M37" si="10">+IF(E6="",0,$B6)</f>
        <v>0</v>
      </c>
      <c r="N6" s="231">
        <f t="shared" ref="N6:N37" si="11">+IF(F6="",0,$B6)</f>
        <v>0</v>
      </c>
      <c r="O6" s="231">
        <f t="shared" ref="O6:O37" si="12">+IF(G6="",0,$B6)</f>
        <v>0</v>
      </c>
      <c r="P6" s="231">
        <f t="shared" ref="P6:P37" si="13">+IF(H6="",0,$B6)</f>
        <v>0</v>
      </c>
      <c r="Q6" s="231">
        <f t="shared" ref="Q6:Q37" si="14">+IF(I6="",0,$B6)</f>
        <v>0</v>
      </c>
      <c r="R6" s="231"/>
      <c r="T6" s="231">
        <f t="shared" ref="T6:T37" si="15">+K6</f>
        <v>0</v>
      </c>
      <c r="U6" s="231">
        <f>+IF(L6=0,0,L6+SUM($K$3:K$3))</f>
        <v>0</v>
      </c>
      <c r="V6" s="231">
        <f>+IF(M6=0,0,M6+SUM($K$3:L$3))</f>
        <v>0</v>
      </c>
      <c r="W6" s="231">
        <f>+IF(N6=0,0,N6+SUM($K$3:M$3))</f>
        <v>0</v>
      </c>
      <c r="X6" s="231">
        <f>+IF(O6=0,0,O6+SUM($K$3:N$3))</f>
        <v>0</v>
      </c>
      <c r="Y6" s="231">
        <f>+IF(P6=0,0,P6+SUM($K$3:O$3))</f>
        <v>0</v>
      </c>
      <c r="Z6" s="231">
        <f>+IF(Q6=0,0,Q6+SUM($K$3:P$3))</f>
        <v>0</v>
      </c>
      <c r="AB6" s="234">
        <f t="shared" ref="AB6:AB37" si="16">+IF(ISBLANK(AC6),"",IF(OR(AC6=$T$2,AC6=$U$2,AC6=$V$2,AC6=$W$2,AC6=$X$2,AC6=$Y$2,AC6=$Z$2),AB5+1,AB5))</f>
        <v>1</v>
      </c>
      <c r="AC6" s="232">
        <f>+AC5+1</f>
        <v>2</v>
      </c>
      <c r="AD6" t="str">
        <f t="array" aca="1" ref="AD6" ca="1">+IFERROR(INDEX($C$5:$I$37,MATCH(AC6,OFFSET($S$5:$S$37,0,AB6),0),AB6),"")</f>
        <v/>
      </c>
      <c r="AF6">
        <f t="shared" ca="1" si="7"/>
        <v>0</v>
      </c>
      <c r="AG6">
        <f ca="1">+IF(AF6=0,0,SUM($AF$5:AF6))</f>
        <v>0</v>
      </c>
      <c r="AI6" s="232">
        <f>+AI5+1</f>
        <v>2</v>
      </c>
      <c r="AJ6" t="str">
        <f t="shared" ref="AJ6:AJ34" ca="1" si="17">+IFERROR(IF(ISBLANK(AI6),"",INDEX($AD$5:$AD$235,MATCH(AI6,$AG$5:$AG$235,0),1)),"")</f>
        <v/>
      </c>
    </row>
    <row r="7" spans="2:36" x14ac:dyDescent="0.35">
      <c r="B7" s="219">
        <f t="shared" ref="B7:B34" si="18">+B6+1</f>
        <v>3</v>
      </c>
      <c r="C7" s="217" t="str" cm="1">
        <f t="array" ref="C7">+IF(ISBLANK($B7),"",IF(INDEX('SASB DB'!$BC$8:$EL$40,'CalcSheet (hide this)'!$B7,MATCH('CalcSheet (hide this)'!C$4,'SASB DB'!$BC$7:$EL$7,0))=0,"",INDEX('SASB DB'!$BC$8:$EL$40,'CalcSheet (hide this)'!$B7,MATCH('CalcSheet (hide this)'!C$4,'SASB DB'!$BC$7:$EL$7,0))))</f>
        <v/>
      </c>
      <c r="D7" s="217" t="str" cm="1">
        <f t="array" ref="D7">+IF(ISBLANK($B7),"",IF(INDEX('SASB DB'!$BC$8:$EL$40,'CalcSheet (hide this)'!$B7,MATCH('CalcSheet (hide this)'!D$4,'SASB DB'!$BC$7:$EL$7,0))=0,"",INDEX('SASB DB'!$BC$8:$EL$40,'CalcSheet (hide this)'!$B7,MATCH('CalcSheet (hide this)'!D$4,'SASB DB'!$BC$7:$EL$7,0))))</f>
        <v/>
      </c>
      <c r="E7" s="217" t="str" cm="1">
        <f t="array" ref="E7">+IF(ISBLANK($B7),"",IF(INDEX('SASB DB'!$BC$8:$EL$40,'CalcSheet (hide this)'!$B7,MATCH('CalcSheet (hide this)'!E$4,'SASB DB'!$BC$7:$EL$7,0))=0,"",INDEX('SASB DB'!$BC$8:$EL$40,'CalcSheet (hide this)'!$B7,MATCH('CalcSheet (hide this)'!E$4,'SASB DB'!$BC$7:$EL$7,0))))</f>
        <v/>
      </c>
      <c r="F7" s="217"/>
      <c r="G7" s="217"/>
      <c r="H7" s="217"/>
      <c r="I7" s="218"/>
      <c r="K7" s="231">
        <f t="shared" si="8"/>
        <v>0</v>
      </c>
      <c r="L7" s="231">
        <f t="shared" si="9"/>
        <v>0</v>
      </c>
      <c r="M7" s="231">
        <f t="shared" si="10"/>
        <v>0</v>
      </c>
      <c r="N7" s="231">
        <f t="shared" si="11"/>
        <v>0</v>
      </c>
      <c r="O7" s="231">
        <f t="shared" si="12"/>
        <v>0</v>
      </c>
      <c r="P7" s="231">
        <f t="shared" si="13"/>
        <v>0</v>
      </c>
      <c r="Q7" s="231">
        <f t="shared" si="14"/>
        <v>0</v>
      </c>
      <c r="R7" s="231"/>
      <c r="T7" s="231">
        <f t="shared" si="15"/>
        <v>0</v>
      </c>
      <c r="U7" s="231">
        <f>+IF(L7=0,0,L7+SUM($K$3:K$3))</f>
        <v>0</v>
      </c>
      <c r="V7" s="231">
        <f>+IF(M7=0,0,M7+SUM($K$3:L$3))</f>
        <v>0</v>
      </c>
      <c r="W7" s="231">
        <f>+IF(N7=0,0,N7+SUM($K$3:M$3))</f>
        <v>0</v>
      </c>
      <c r="X7" s="231">
        <f>+IF(O7=0,0,O7+SUM($K$3:N$3))</f>
        <v>0</v>
      </c>
      <c r="Y7" s="231">
        <f>+IF(P7=0,0,P7+SUM($K$3:O$3))</f>
        <v>0</v>
      </c>
      <c r="Z7" s="231">
        <f>+IF(Q7=0,0,Q7+SUM($K$3:P$3))</f>
        <v>0</v>
      </c>
      <c r="AB7" s="234">
        <f t="shared" si="16"/>
        <v>1</v>
      </c>
      <c r="AC7" s="232">
        <f t="shared" ref="AC7:AC70" si="19">+AC6+1</f>
        <v>3</v>
      </c>
      <c r="AD7" t="str">
        <f t="array" aca="1" ref="AD7" ca="1">+IFERROR(INDEX($C$5:$I$37,MATCH(AC7,OFFSET($S$5:$S$37,0,AB7),0),AB7),"")</f>
        <v/>
      </c>
      <c r="AF7">
        <f t="shared" ca="1" si="7"/>
        <v>0</v>
      </c>
      <c r="AG7">
        <f ca="1">+IF(AF7=0,0,SUM($AF$5:AF7))</f>
        <v>0</v>
      </c>
      <c r="AI7" s="232">
        <f t="shared" ref="AI7:AI34" si="20">+AI6+1</f>
        <v>3</v>
      </c>
      <c r="AJ7" t="str">
        <f t="shared" ca="1" si="17"/>
        <v/>
      </c>
    </row>
    <row r="8" spans="2:36" x14ac:dyDescent="0.35">
      <c r="B8" s="219">
        <f t="shared" si="18"/>
        <v>4</v>
      </c>
      <c r="C8" s="217" t="str" cm="1">
        <f t="array" ref="C8">+IF(ISBLANK($B8),"",IF(INDEX('SASB DB'!$BC$8:$EL$40,'CalcSheet (hide this)'!$B8,MATCH('CalcSheet (hide this)'!C$4,'SASB DB'!$BC$7:$EL$7,0))=0,"",INDEX('SASB DB'!$BC$8:$EL$40,'CalcSheet (hide this)'!$B8,MATCH('CalcSheet (hide this)'!C$4,'SASB DB'!$BC$7:$EL$7,0))))</f>
        <v/>
      </c>
      <c r="D8" s="217" t="str" cm="1">
        <f t="array" ref="D8">+IF(ISBLANK($B8),"",IF(INDEX('SASB DB'!$BC$8:$EL$40,'CalcSheet (hide this)'!$B8,MATCH('CalcSheet (hide this)'!D$4,'SASB DB'!$BC$7:$EL$7,0))=0,"",INDEX('SASB DB'!$BC$8:$EL$40,'CalcSheet (hide this)'!$B8,MATCH('CalcSheet (hide this)'!D$4,'SASB DB'!$BC$7:$EL$7,0))))</f>
        <v/>
      </c>
      <c r="E8" s="217" t="str" cm="1">
        <f t="array" ref="E8">+IF(ISBLANK($B8),"",IF(INDEX('SASB DB'!$BC$8:$EL$40,'CalcSheet (hide this)'!$B8,MATCH('CalcSheet (hide this)'!E$4,'SASB DB'!$BC$7:$EL$7,0))=0,"",INDEX('SASB DB'!$BC$8:$EL$40,'CalcSheet (hide this)'!$B8,MATCH('CalcSheet (hide this)'!E$4,'SASB DB'!$BC$7:$EL$7,0))))</f>
        <v/>
      </c>
      <c r="F8" s="217"/>
      <c r="G8" s="217"/>
      <c r="H8" s="217"/>
      <c r="I8" s="218"/>
      <c r="K8" s="231">
        <f t="shared" si="8"/>
        <v>0</v>
      </c>
      <c r="L8" s="231">
        <f t="shared" si="9"/>
        <v>0</v>
      </c>
      <c r="M8" s="231">
        <f t="shared" si="10"/>
        <v>0</v>
      </c>
      <c r="N8" s="231">
        <f t="shared" si="11"/>
        <v>0</v>
      </c>
      <c r="O8" s="231">
        <f t="shared" si="12"/>
        <v>0</v>
      </c>
      <c r="P8" s="231">
        <f t="shared" si="13"/>
        <v>0</v>
      </c>
      <c r="Q8" s="231">
        <f t="shared" si="14"/>
        <v>0</v>
      </c>
      <c r="R8" s="231"/>
      <c r="T8" s="231">
        <f t="shared" si="15"/>
        <v>0</v>
      </c>
      <c r="U8" s="231">
        <f>+IF(L8=0,0,L8+SUM($K$3:K$3))</f>
        <v>0</v>
      </c>
      <c r="V8" s="231">
        <f>+IF(M8=0,0,M8+SUM($K$3:L$3))</f>
        <v>0</v>
      </c>
      <c r="W8" s="231">
        <f>+IF(N8=0,0,N8+SUM($K$3:M$3))</f>
        <v>0</v>
      </c>
      <c r="X8" s="231">
        <f>+IF(O8=0,0,O8+SUM($K$3:N$3))</f>
        <v>0</v>
      </c>
      <c r="Y8" s="231">
        <f>+IF(P8=0,0,P8+SUM($K$3:O$3))</f>
        <v>0</v>
      </c>
      <c r="Z8" s="231">
        <f>+IF(Q8=0,0,Q8+SUM($K$3:P$3))</f>
        <v>0</v>
      </c>
      <c r="AB8" s="234">
        <f t="shared" si="16"/>
        <v>1</v>
      </c>
      <c r="AC8" s="232">
        <f t="shared" si="19"/>
        <v>4</v>
      </c>
      <c r="AD8" t="str">
        <f t="array" aca="1" ref="AD8" ca="1">+IFERROR(INDEX($C$5:$I$37,MATCH(AC8,OFFSET($S$5:$S$37,0,AB8),0),AB8),"")</f>
        <v/>
      </c>
      <c r="AF8">
        <f t="shared" ca="1" si="7"/>
        <v>0</v>
      </c>
      <c r="AG8">
        <f ca="1">+IF(AF8=0,0,SUM($AF$5:AF8))</f>
        <v>0</v>
      </c>
      <c r="AI8" s="232">
        <f t="shared" si="20"/>
        <v>4</v>
      </c>
      <c r="AJ8" t="str">
        <f t="shared" ca="1" si="17"/>
        <v/>
      </c>
    </row>
    <row r="9" spans="2:36" x14ac:dyDescent="0.35">
      <c r="B9" s="219">
        <f t="shared" si="18"/>
        <v>5</v>
      </c>
      <c r="C9" s="217" t="str" cm="1">
        <f t="array" ref="C9">+IF(ISBLANK($B9),"",IF(INDEX('SASB DB'!$BC$8:$EL$40,'CalcSheet (hide this)'!$B9,MATCH('CalcSheet (hide this)'!C$4,'SASB DB'!$BC$7:$EL$7,0))=0,"",INDEX('SASB DB'!$BC$8:$EL$40,'CalcSheet (hide this)'!$B9,MATCH('CalcSheet (hide this)'!C$4,'SASB DB'!$BC$7:$EL$7,0))))</f>
        <v/>
      </c>
      <c r="D9" s="217" t="str" cm="1">
        <f t="array" ref="D9">+IF(ISBLANK($B9),"",IF(INDEX('SASB DB'!$BC$8:$EL$40,'CalcSheet (hide this)'!$B9,MATCH('CalcSheet (hide this)'!D$4,'SASB DB'!$BC$7:$EL$7,0))=0,"",INDEX('SASB DB'!$BC$8:$EL$40,'CalcSheet (hide this)'!$B9,MATCH('CalcSheet (hide this)'!D$4,'SASB DB'!$BC$7:$EL$7,0))))</f>
        <v/>
      </c>
      <c r="E9" s="217" t="str" cm="1">
        <f t="array" ref="E9">+IF(ISBLANK($B9),"",IF(INDEX('SASB DB'!$BC$8:$EL$40,'CalcSheet (hide this)'!$B9,MATCH('CalcSheet (hide this)'!E$4,'SASB DB'!$BC$7:$EL$7,0))=0,"",INDEX('SASB DB'!$BC$8:$EL$40,'CalcSheet (hide this)'!$B9,MATCH('CalcSheet (hide this)'!E$4,'SASB DB'!$BC$7:$EL$7,0))))</f>
        <v/>
      </c>
      <c r="F9" s="217"/>
      <c r="G9" s="217"/>
      <c r="H9" s="217"/>
      <c r="I9" s="218"/>
      <c r="K9" s="231">
        <f t="shared" si="8"/>
        <v>0</v>
      </c>
      <c r="L9" s="231">
        <f t="shared" si="9"/>
        <v>0</v>
      </c>
      <c r="M9" s="231">
        <f t="shared" si="10"/>
        <v>0</v>
      </c>
      <c r="N9" s="231">
        <f t="shared" si="11"/>
        <v>0</v>
      </c>
      <c r="O9" s="231">
        <f t="shared" si="12"/>
        <v>0</v>
      </c>
      <c r="P9" s="231">
        <f t="shared" si="13"/>
        <v>0</v>
      </c>
      <c r="Q9" s="231">
        <f t="shared" si="14"/>
        <v>0</v>
      </c>
      <c r="R9" s="231"/>
      <c r="T9" s="231">
        <f t="shared" si="15"/>
        <v>0</v>
      </c>
      <c r="U9" s="231">
        <f>+IF(L9=0,0,L9+SUM($K$3:K$3))</f>
        <v>0</v>
      </c>
      <c r="V9" s="231">
        <f>+IF(M9=0,0,M9+SUM($K$3:L$3))</f>
        <v>0</v>
      </c>
      <c r="W9" s="231">
        <f>+IF(N9=0,0,N9+SUM($K$3:M$3))</f>
        <v>0</v>
      </c>
      <c r="X9" s="231">
        <f>+IF(O9=0,0,O9+SUM($K$3:N$3))</f>
        <v>0</v>
      </c>
      <c r="Y9" s="231">
        <f>+IF(P9=0,0,P9+SUM($K$3:O$3))</f>
        <v>0</v>
      </c>
      <c r="Z9" s="231">
        <f>+IF(Q9=0,0,Q9+SUM($K$3:P$3))</f>
        <v>0</v>
      </c>
      <c r="AB9" s="234">
        <f t="shared" si="16"/>
        <v>1</v>
      </c>
      <c r="AC9" s="232">
        <f t="shared" si="19"/>
        <v>5</v>
      </c>
      <c r="AD9" t="str">
        <f t="array" aca="1" ref="AD9" ca="1">+IFERROR(INDEX($C$5:$I$37,MATCH(AC9,OFFSET($S$5:$S$37,0,AB9),0),AB9),"")</f>
        <v/>
      </c>
      <c r="AF9">
        <f t="shared" ca="1" si="7"/>
        <v>0</v>
      </c>
      <c r="AG9">
        <f ca="1">+IF(AF9=0,0,SUM($AF$5:AF9))</f>
        <v>0</v>
      </c>
      <c r="AI9" s="232">
        <f t="shared" si="20"/>
        <v>5</v>
      </c>
      <c r="AJ9" t="str">
        <f t="shared" ca="1" si="17"/>
        <v/>
      </c>
    </row>
    <row r="10" spans="2:36" x14ac:dyDescent="0.35">
      <c r="B10" s="219">
        <f t="shared" si="18"/>
        <v>6</v>
      </c>
      <c r="C10" s="217" t="str" cm="1">
        <f t="array" ref="C10">+IF(ISBLANK($B10),"",IF(INDEX('SASB DB'!$BC$8:$EL$40,'CalcSheet (hide this)'!$B10,MATCH('CalcSheet (hide this)'!C$4,'SASB DB'!$BC$7:$EL$7,0))=0,"",INDEX('SASB DB'!$BC$8:$EL$40,'CalcSheet (hide this)'!$B10,MATCH('CalcSheet (hide this)'!C$4,'SASB DB'!$BC$7:$EL$7,0))))</f>
        <v/>
      </c>
      <c r="D10" s="217" t="str" cm="1">
        <f t="array" ref="D10">+IF(ISBLANK($B10),"",IF(INDEX('SASB DB'!$BC$8:$EL$40,'CalcSheet (hide this)'!$B10,MATCH('CalcSheet (hide this)'!D$4,'SASB DB'!$BC$7:$EL$7,0))=0,"",INDEX('SASB DB'!$BC$8:$EL$40,'CalcSheet (hide this)'!$B10,MATCH('CalcSheet (hide this)'!D$4,'SASB DB'!$BC$7:$EL$7,0))))</f>
        <v/>
      </c>
      <c r="E10" s="217" t="str" cm="1">
        <f t="array" ref="E10">+IF(ISBLANK($B10),"",IF(INDEX('SASB DB'!$BC$8:$EL$40,'CalcSheet (hide this)'!$B10,MATCH('CalcSheet (hide this)'!E$4,'SASB DB'!$BC$7:$EL$7,0))=0,"",INDEX('SASB DB'!$BC$8:$EL$40,'CalcSheet (hide this)'!$B10,MATCH('CalcSheet (hide this)'!E$4,'SASB DB'!$BC$7:$EL$7,0))))</f>
        <v/>
      </c>
      <c r="F10" s="217"/>
      <c r="G10" s="217"/>
      <c r="H10" s="217"/>
      <c r="I10" s="218"/>
      <c r="K10" s="231">
        <f t="shared" si="8"/>
        <v>0</v>
      </c>
      <c r="L10" s="231">
        <f t="shared" si="9"/>
        <v>0</v>
      </c>
      <c r="M10" s="231">
        <f t="shared" si="10"/>
        <v>0</v>
      </c>
      <c r="N10" s="231">
        <f t="shared" si="11"/>
        <v>0</v>
      </c>
      <c r="O10" s="231">
        <f t="shared" si="12"/>
        <v>0</v>
      </c>
      <c r="P10" s="231">
        <f t="shared" si="13"/>
        <v>0</v>
      </c>
      <c r="Q10" s="231">
        <f t="shared" si="14"/>
        <v>0</v>
      </c>
      <c r="R10" s="231"/>
      <c r="T10" s="231">
        <f t="shared" si="15"/>
        <v>0</v>
      </c>
      <c r="U10" s="231">
        <f>+IF(L10=0,0,L10+SUM($K$3:K$3))</f>
        <v>0</v>
      </c>
      <c r="V10" s="231">
        <f>+IF(M10=0,0,M10+SUM($K$3:L$3))</f>
        <v>0</v>
      </c>
      <c r="W10" s="231">
        <f>+IF(N10=0,0,N10+SUM($K$3:M$3))</f>
        <v>0</v>
      </c>
      <c r="X10" s="231">
        <f>+IF(O10=0,0,O10+SUM($K$3:N$3))</f>
        <v>0</v>
      </c>
      <c r="Y10" s="231">
        <f>+IF(P10=0,0,P10+SUM($K$3:O$3))</f>
        <v>0</v>
      </c>
      <c r="Z10" s="231">
        <f>+IF(Q10=0,0,Q10+SUM($K$3:P$3))</f>
        <v>0</v>
      </c>
      <c r="AB10" s="234">
        <f t="shared" si="16"/>
        <v>1</v>
      </c>
      <c r="AC10" s="232">
        <f t="shared" si="19"/>
        <v>6</v>
      </c>
      <c r="AD10" t="str">
        <f t="array" aca="1" ref="AD10" ca="1">+IFERROR(INDEX($C$5:$I$37,MATCH(AC10,OFFSET($S$5:$S$37,0,AB10),0),AB10),"")</f>
        <v/>
      </c>
      <c r="AF10">
        <f t="shared" ca="1" si="7"/>
        <v>0</v>
      </c>
      <c r="AG10">
        <f ca="1">+IF(AF10=0,0,SUM($AF$5:AF10))</f>
        <v>0</v>
      </c>
      <c r="AI10" s="232">
        <f t="shared" si="20"/>
        <v>6</v>
      </c>
      <c r="AJ10" t="str">
        <f t="shared" ca="1" si="17"/>
        <v/>
      </c>
    </row>
    <row r="11" spans="2:36" x14ac:dyDescent="0.35">
      <c r="B11" s="219">
        <f t="shared" si="18"/>
        <v>7</v>
      </c>
      <c r="C11" s="217" t="str" cm="1">
        <f t="array" ref="C11">+IF(ISBLANK($B11),"",IF(INDEX('SASB DB'!$BC$8:$EL$40,'CalcSheet (hide this)'!$B11,MATCH('CalcSheet (hide this)'!C$4,'SASB DB'!$BC$7:$EL$7,0))=0,"",INDEX('SASB DB'!$BC$8:$EL$40,'CalcSheet (hide this)'!$B11,MATCH('CalcSheet (hide this)'!C$4,'SASB DB'!$BC$7:$EL$7,0))))</f>
        <v/>
      </c>
      <c r="D11" s="217" t="str" cm="1">
        <f t="array" ref="D11">+IF(ISBLANK($B11),"",IF(INDEX('SASB DB'!$BC$8:$EL$40,'CalcSheet (hide this)'!$B11,MATCH('CalcSheet (hide this)'!D$4,'SASB DB'!$BC$7:$EL$7,0))=0,"",INDEX('SASB DB'!$BC$8:$EL$40,'CalcSheet (hide this)'!$B11,MATCH('CalcSheet (hide this)'!D$4,'SASB DB'!$BC$7:$EL$7,0))))</f>
        <v/>
      </c>
      <c r="E11" s="217" t="str" cm="1">
        <f t="array" ref="E11">+IF(ISBLANK($B11),"",IF(INDEX('SASB DB'!$BC$8:$EL$40,'CalcSheet (hide this)'!$B11,MATCH('CalcSheet (hide this)'!E$4,'SASB DB'!$BC$7:$EL$7,0))=0,"",INDEX('SASB DB'!$BC$8:$EL$40,'CalcSheet (hide this)'!$B11,MATCH('CalcSheet (hide this)'!E$4,'SASB DB'!$BC$7:$EL$7,0))))</f>
        <v/>
      </c>
      <c r="F11" s="217"/>
      <c r="G11" s="217"/>
      <c r="H11" s="217"/>
      <c r="I11" s="218"/>
      <c r="K11" s="231">
        <f t="shared" si="8"/>
        <v>0</v>
      </c>
      <c r="L11" s="231">
        <f t="shared" si="9"/>
        <v>0</v>
      </c>
      <c r="M11" s="231">
        <f t="shared" si="10"/>
        <v>0</v>
      </c>
      <c r="N11" s="231">
        <f t="shared" si="11"/>
        <v>0</v>
      </c>
      <c r="O11" s="231">
        <f t="shared" si="12"/>
        <v>0</v>
      </c>
      <c r="P11" s="231">
        <f t="shared" si="13"/>
        <v>0</v>
      </c>
      <c r="Q11" s="231">
        <f t="shared" si="14"/>
        <v>0</v>
      </c>
      <c r="R11" s="231"/>
      <c r="T11" s="231">
        <f t="shared" si="15"/>
        <v>0</v>
      </c>
      <c r="U11" s="231">
        <f>+IF(L11=0,0,L11+SUM($K$3:K$3))</f>
        <v>0</v>
      </c>
      <c r="V11" s="231">
        <f>+IF(M11=0,0,M11+SUM($K$3:L$3))</f>
        <v>0</v>
      </c>
      <c r="W11" s="231">
        <f>+IF(N11=0,0,N11+SUM($K$3:M$3))</f>
        <v>0</v>
      </c>
      <c r="X11" s="231">
        <f>+IF(O11=0,0,O11+SUM($K$3:N$3))</f>
        <v>0</v>
      </c>
      <c r="Y11" s="231">
        <f>+IF(P11=0,0,P11+SUM($K$3:O$3))</f>
        <v>0</v>
      </c>
      <c r="Z11" s="231">
        <f>+IF(Q11=0,0,Q11+SUM($K$3:P$3))</f>
        <v>0</v>
      </c>
      <c r="AB11" s="234">
        <f t="shared" si="16"/>
        <v>1</v>
      </c>
      <c r="AC11" s="232">
        <f t="shared" si="19"/>
        <v>7</v>
      </c>
      <c r="AD11" t="str">
        <f t="array" aca="1" ref="AD11" ca="1">+IFERROR(INDEX($C$5:$I$37,MATCH(AC11,OFFSET($S$5:$S$37,0,AB11),0),AB11),"")</f>
        <v/>
      </c>
      <c r="AF11">
        <f t="shared" ca="1" si="7"/>
        <v>0</v>
      </c>
      <c r="AG11">
        <f ca="1">+IF(AF11=0,0,SUM($AF$5:AF11))</f>
        <v>0</v>
      </c>
      <c r="AI11" s="232">
        <f t="shared" si="20"/>
        <v>7</v>
      </c>
      <c r="AJ11" t="str">
        <f t="shared" ca="1" si="17"/>
        <v/>
      </c>
    </row>
    <row r="12" spans="2:36" x14ac:dyDescent="0.35">
      <c r="B12" s="219">
        <f t="shared" si="18"/>
        <v>8</v>
      </c>
      <c r="C12" s="217" t="str" cm="1">
        <f t="array" ref="C12">+IF(ISBLANK($B12),"",IF(INDEX('SASB DB'!$BC$8:$EL$40,'CalcSheet (hide this)'!$B12,MATCH('CalcSheet (hide this)'!C$4,'SASB DB'!$BC$7:$EL$7,0))=0,"",INDEX('SASB DB'!$BC$8:$EL$40,'CalcSheet (hide this)'!$B12,MATCH('CalcSheet (hide this)'!C$4,'SASB DB'!$BC$7:$EL$7,0))))</f>
        <v/>
      </c>
      <c r="D12" s="217" t="str" cm="1">
        <f t="array" ref="D12">+IF(ISBLANK($B12),"",IF(INDEX('SASB DB'!$BC$8:$EL$40,'CalcSheet (hide this)'!$B12,MATCH('CalcSheet (hide this)'!D$4,'SASB DB'!$BC$7:$EL$7,0))=0,"",INDEX('SASB DB'!$BC$8:$EL$40,'CalcSheet (hide this)'!$B12,MATCH('CalcSheet (hide this)'!D$4,'SASB DB'!$BC$7:$EL$7,0))))</f>
        <v/>
      </c>
      <c r="E12" s="217" t="str" cm="1">
        <f t="array" ref="E12">+IF(ISBLANK($B12),"",IF(INDEX('SASB DB'!$BC$8:$EL$40,'CalcSheet (hide this)'!$B12,MATCH('CalcSheet (hide this)'!E$4,'SASB DB'!$BC$7:$EL$7,0))=0,"",INDEX('SASB DB'!$BC$8:$EL$40,'CalcSheet (hide this)'!$B12,MATCH('CalcSheet (hide this)'!E$4,'SASB DB'!$BC$7:$EL$7,0))))</f>
        <v/>
      </c>
      <c r="F12" s="217"/>
      <c r="G12" s="217"/>
      <c r="H12" s="217"/>
      <c r="I12" s="218"/>
      <c r="K12" s="231">
        <f t="shared" si="8"/>
        <v>0</v>
      </c>
      <c r="L12" s="231">
        <f t="shared" si="9"/>
        <v>0</v>
      </c>
      <c r="M12" s="231">
        <f t="shared" si="10"/>
        <v>0</v>
      </c>
      <c r="N12" s="231">
        <f t="shared" si="11"/>
        <v>0</v>
      </c>
      <c r="O12" s="231">
        <f t="shared" si="12"/>
        <v>0</v>
      </c>
      <c r="P12" s="231">
        <f t="shared" si="13"/>
        <v>0</v>
      </c>
      <c r="Q12" s="231">
        <f t="shared" si="14"/>
        <v>0</v>
      </c>
      <c r="R12" s="231"/>
      <c r="T12" s="231">
        <f t="shared" si="15"/>
        <v>0</v>
      </c>
      <c r="U12" s="231">
        <f>+IF(L12=0,0,L12+SUM($K$3:K$3))</f>
        <v>0</v>
      </c>
      <c r="V12" s="231">
        <f>+IF(M12=0,0,M12+SUM($K$3:L$3))</f>
        <v>0</v>
      </c>
      <c r="W12" s="231">
        <f>+IF(N12=0,0,N12+SUM($K$3:M$3))</f>
        <v>0</v>
      </c>
      <c r="X12" s="231">
        <f>+IF(O12=0,0,O12+SUM($K$3:N$3))</f>
        <v>0</v>
      </c>
      <c r="Y12" s="231">
        <f>+IF(P12=0,0,P12+SUM($K$3:O$3))</f>
        <v>0</v>
      </c>
      <c r="Z12" s="231">
        <f>+IF(Q12=0,0,Q12+SUM($K$3:P$3))</f>
        <v>0</v>
      </c>
      <c r="AB12" s="234">
        <f t="shared" si="16"/>
        <v>1</v>
      </c>
      <c r="AC12" s="232">
        <f t="shared" si="19"/>
        <v>8</v>
      </c>
      <c r="AD12" t="str">
        <f t="array" aca="1" ref="AD12" ca="1">+IFERROR(INDEX($C$5:$I$37,MATCH(AC12,OFFSET($S$5:$S$37,0,AB12),0),AB12),"")</f>
        <v/>
      </c>
      <c r="AF12">
        <f t="shared" ca="1" si="7"/>
        <v>0</v>
      </c>
      <c r="AG12">
        <f ca="1">+IF(AF12=0,0,SUM($AF$5:AF12))</f>
        <v>0</v>
      </c>
      <c r="AI12" s="232">
        <f t="shared" si="20"/>
        <v>8</v>
      </c>
      <c r="AJ12" t="str">
        <f t="shared" ca="1" si="17"/>
        <v/>
      </c>
    </row>
    <row r="13" spans="2:36" x14ac:dyDescent="0.35">
      <c r="B13" s="219">
        <f t="shared" si="18"/>
        <v>9</v>
      </c>
      <c r="C13" s="217" t="str" cm="1">
        <f t="array" ref="C13">+IF(ISBLANK($B13),"",IF(INDEX('SASB DB'!$BC$8:$EL$40,'CalcSheet (hide this)'!$B13,MATCH('CalcSheet (hide this)'!C$4,'SASB DB'!$BC$7:$EL$7,0))=0,"",INDEX('SASB DB'!$BC$8:$EL$40,'CalcSheet (hide this)'!$B13,MATCH('CalcSheet (hide this)'!C$4,'SASB DB'!$BC$7:$EL$7,0))))</f>
        <v/>
      </c>
      <c r="D13" s="217" t="str" cm="1">
        <f t="array" ref="D13">+IF(ISBLANK($B13),"",IF(INDEX('SASB DB'!$BC$8:$EL$40,'CalcSheet (hide this)'!$B13,MATCH('CalcSheet (hide this)'!D$4,'SASB DB'!$BC$7:$EL$7,0))=0,"",INDEX('SASB DB'!$BC$8:$EL$40,'CalcSheet (hide this)'!$B13,MATCH('CalcSheet (hide this)'!D$4,'SASB DB'!$BC$7:$EL$7,0))))</f>
        <v/>
      </c>
      <c r="E13" s="217" t="str" cm="1">
        <f t="array" ref="E13">+IF(ISBLANK($B13),"",IF(INDEX('SASB DB'!$BC$8:$EL$40,'CalcSheet (hide this)'!$B13,MATCH('CalcSheet (hide this)'!E$4,'SASB DB'!$BC$7:$EL$7,0))=0,"",INDEX('SASB DB'!$BC$8:$EL$40,'CalcSheet (hide this)'!$B13,MATCH('CalcSheet (hide this)'!E$4,'SASB DB'!$BC$7:$EL$7,0))))</f>
        <v/>
      </c>
      <c r="F13" s="217"/>
      <c r="G13" s="217"/>
      <c r="H13" s="217"/>
      <c r="I13" s="218"/>
      <c r="K13" s="231">
        <f t="shared" si="8"/>
        <v>0</v>
      </c>
      <c r="L13" s="231">
        <f t="shared" si="9"/>
        <v>0</v>
      </c>
      <c r="M13" s="231">
        <f t="shared" si="10"/>
        <v>0</v>
      </c>
      <c r="N13" s="231">
        <f t="shared" si="11"/>
        <v>0</v>
      </c>
      <c r="O13" s="231">
        <f t="shared" si="12"/>
        <v>0</v>
      </c>
      <c r="P13" s="231">
        <f t="shared" si="13"/>
        <v>0</v>
      </c>
      <c r="Q13" s="231">
        <f t="shared" si="14"/>
        <v>0</v>
      </c>
      <c r="R13" s="231"/>
      <c r="T13" s="231">
        <f t="shared" si="15"/>
        <v>0</v>
      </c>
      <c r="U13" s="231">
        <f>+IF(L13=0,0,L13+SUM($K$3:K$3))</f>
        <v>0</v>
      </c>
      <c r="V13" s="231">
        <f>+IF(M13=0,0,M13+SUM($K$3:L$3))</f>
        <v>0</v>
      </c>
      <c r="W13" s="231">
        <f>+IF(N13=0,0,N13+SUM($K$3:M$3))</f>
        <v>0</v>
      </c>
      <c r="X13" s="231">
        <f>+IF(O13=0,0,O13+SUM($K$3:N$3))</f>
        <v>0</v>
      </c>
      <c r="Y13" s="231">
        <f>+IF(P13=0,0,P13+SUM($K$3:O$3))</f>
        <v>0</v>
      </c>
      <c r="Z13" s="231">
        <f>+IF(Q13=0,0,Q13+SUM($K$3:P$3))</f>
        <v>0</v>
      </c>
      <c r="AB13" s="234">
        <f t="shared" si="16"/>
        <v>1</v>
      </c>
      <c r="AC13" s="232">
        <f t="shared" si="19"/>
        <v>9</v>
      </c>
      <c r="AD13" t="str">
        <f t="array" aca="1" ref="AD13" ca="1">+IFERROR(INDEX($C$5:$I$37,MATCH(AC13,OFFSET($S$5:$S$37,0,AB13),0),AB13),"")</f>
        <v/>
      </c>
      <c r="AF13">
        <f t="shared" ca="1" si="7"/>
        <v>0</v>
      </c>
      <c r="AG13">
        <f ca="1">+IF(AF13=0,0,SUM($AF$5:AF13))</f>
        <v>0</v>
      </c>
      <c r="AI13" s="232">
        <f t="shared" si="20"/>
        <v>9</v>
      </c>
      <c r="AJ13" t="str">
        <f t="shared" ca="1" si="17"/>
        <v/>
      </c>
    </row>
    <row r="14" spans="2:36" x14ac:dyDescent="0.35">
      <c r="B14" s="219">
        <f t="shared" si="18"/>
        <v>10</v>
      </c>
      <c r="C14" s="217" t="str" cm="1">
        <f t="array" ref="C14">+IF(ISBLANK($B14),"",IF(INDEX('SASB DB'!$BC$8:$EL$40,'CalcSheet (hide this)'!$B14,MATCH('CalcSheet (hide this)'!C$4,'SASB DB'!$BC$7:$EL$7,0))=0,"",INDEX('SASB DB'!$BC$8:$EL$40,'CalcSheet (hide this)'!$B14,MATCH('CalcSheet (hide this)'!C$4,'SASB DB'!$BC$7:$EL$7,0))))</f>
        <v/>
      </c>
      <c r="D14" s="217" t="str" cm="1">
        <f t="array" ref="D14">+IF(ISBLANK($B14),"",IF(INDEX('SASB DB'!$BC$8:$EL$40,'CalcSheet (hide this)'!$B14,MATCH('CalcSheet (hide this)'!D$4,'SASB DB'!$BC$7:$EL$7,0))=0,"",INDEX('SASB DB'!$BC$8:$EL$40,'CalcSheet (hide this)'!$B14,MATCH('CalcSheet (hide this)'!D$4,'SASB DB'!$BC$7:$EL$7,0))))</f>
        <v/>
      </c>
      <c r="E14" s="217" t="str" cm="1">
        <f t="array" ref="E14">+IF(ISBLANK($B14),"",IF(INDEX('SASB DB'!$BC$8:$EL$40,'CalcSheet (hide this)'!$B14,MATCH('CalcSheet (hide this)'!E$4,'SASB DB'!$BC$7:$EL$7,0))=0,"",INDEX('SASB DB'!$BC$8:$EL$40,'CalcSheet (hide this)'!$B14,MATCH('CalcSheet (hide this)'!E$4,'SASB DB'!$BC$7:$EL$7,0))))</f>
        <v/>
      </c>
      <c r="F14" s="217"/>
      <c r="G14" s="217"/>
      <c r="H14" s="217"/>
      <c r="I14" s="218"/>
      <c r="K14" s="231">
        <f t="shared" si="8"/>
        <v>0</v>
      </c>
      <c r="L14" s="231">
        <f t="shared" si="9"/>
        <v>0</v>
      </c>
      <c r="M14" s="231">
        <f t="shared" si="10"/>
        <v>0</v>
      </c>
      <c r="N14" s="231">
        <f t="shared" si="11"/>
        <v>0</v>
      </c>
      <c r="O14" s="231">
        <f t="shared" si="12"/>
        <v>0</v>
      </c>
      <c r="P14" s="231">
        <f t="shared" si="13"/>
        <v>0</v>
      </c>
      <c r="Q14" s="231">
        <f t="shared" si="14"/>
        <v>0</v>
      </c>
      <c r="R14" s="231"/>
      <c r="T14" s="231">
        <f t="shared" si="15"/>
        <v>0</v>
      </c>
      <c r="U14" s="231">
        <f>+IF(L14=0,0,L14+SUM($K$3:K$3))</f>
        <v>0</v>
      </c>
      <c r="V14" s="231">
        <f>+IF(M14=0,0,M14+SUM($K$3:L$3))</f>
        <v>0</v>
      </c>
      <c r="W14" s="231">
        <f>+IF(N14=0,0,N14+SUM($K$3:M$3))</f>
        <v>0</v>
      </c>
      <c r="X14" s="231">
        <f>+IF(O14=0,0,O14+SUM($K$3:N$3))</f>
        <v>0</v>
      </c>
      <c r="Y14" s="231">
        <f>+IF(P14=0,0,P14+SUM($K$3:O$3))</f>
        <v>0</v>
      </c>
      <c r="Z14" s="231">
        <f>+IF(Q14=0,0,Q14+SUM($K$3:P$3))</f>
        <v>0</v>
      </c>
      <c r="AB14" s="234">
        <f t="shared" si="16"/>
        <v>1</v>
      </c>
      <c r="AC14" s="232">
        <f t="shared" si="19"/>
        <v>10</v>
      </c>
      <c r="AD14" t="str">
        <f t="array" aca="1" ref="AD14" ca="1">+IFERROR(INDEX($C$5:$I$37,MATCH(AC14,OFFSET($S$5:$S$37,0,AB14),0),AB14),"")</f>
        <v/>
      </c>
      <c r="AF14">
        <f t="shared" ca="1" si="7"/>
        <v>0</v>
      </c>
      <c r="AG14">
        <f ca="1">+IF(AF14=0,0,SUM($AF$5:AF14))</f>
        <v>0</v>
      </c>
      <c r="AI14" s="232">
        <f t="shared" si="20"/>
        <v>10</v>
      </c>
      <c r="AJ14" t="str">
        <f t="shared" ca="1" si="17"/>
        <v/>
      </c>
    </row>
    <row r="15" spans="2:36" x14ac:dyDescent="0.35">
      <c r="B15" s="219">
        <f t="shared" si="18"/>
        <v>11</v>
      </c>
      <c r="C15" s="217" t="str" cm="1">
        <f t="array" ref="C15">+IF(ISBLANK($B15),"",IF(INDEX('SASB DB'!$BC$8:$EL$40,'CalcSheet (hide this)'!$B15,MATCH('CalcSheet (hide this)'!C$4,'SASB DB'!$BC$7:$EL$7,0))=0,"",INDEX('SASB DB'!$BC$8:$EL$40,'CalcSheet (hide this)'!$B15,MATCH('CalcSheet (hide this)'!C$4,'SASB DB'!$BC$7:$EL$7,0))))</f>
        <v/>
      </c>
      <c r="D15" s="217" t="str" cm="1">
        <f t="array" ref="D15">+IF(ISBLANK($B15),"",IF(INDEX('SASB DB'!$BC$8:$EL$40,'CalcSheet (hide this)'!$B15,MATCH('CalcSheet (hide this)'!D$4,'SASB DB'!$BC$7:$EL$7,0))=0,"",INDEX('SASB DB'!$BC$8:$EL$40,'CalcSheet (hide this)'!$B15,MATCH('CalcSheet (hide this)'!D$4,'SASB DB'!$BC$7:$EL$7,0))))</f>
        <v/>
      </c>
      <c r="E15" s="217" t="str" cm="1">
        <f t="array" ref="E15">+IF(ISBLANK($B15),"",IF(INDEX('SASB DB'!$BC$8:$EL$40,'CalcSheet (hide this)'!$B15,MATCH('CalcSheet (hide this)'!E$4,'SASB DB'!$BC$7:$EL$7,0))=0,"",INDEX('SASB DB'!$BC$8:$EL$40,'CalcSheet (hide this)'!$B15,MATCH('CalcSheet (hide this)'!E$4,'SASB DB'!$BC$7:$EL$7,0))))</f>
        <v/>
      </c>
      <c r="F15" s="217"/>
      <c r="G15" s="217"/>
      <c r="H15" s="217"/>
      <c r="I15" s="218"/>
      <c r="K15" s="231">
        <f t="shared" si="8"/>
        <v>0</v>
      </c>
      <c r="L15" s="231">
        <f t="shared" si="9"/>
        <v>0</v>
      </c>
      <c r="M15" s="231">
        <f t="shared" si="10"/>
        <v>0</v>
      </c>
      <c r="N15" s="231">
        <f t="shared" si="11"/>
        <v>0</v>
      </c>
      <c r="O15" s="231">
        <f t="shared" si="12"/>
        <v>0</v>
      </c>
      <c r="P15" s="231">
        <f t="shared" si="13"/>
        <v>0</v>
      </c>
      <c r="Q15" s="231">
        <f t="shared" si="14"/>
        <v>0</v>
      </c>
      <c r="R15" s="231"/>
      <c r="T15" s="231">
        <f t="shared" si="15"/>
        <v>0</v>
      </c>
      <c r="U15" s="231">
        <f>+IF(L15=0,0,L15+SUM($K$3:K$3))</f>
        <v>0</v>
      </c>
      <c r="V15" s="231">
        <f>+IF(M15=0,0,M15+SUM($K$3:L$3))</f>
        <v>0</v>
      </c>
      <c r="W15" s="231">
        <f>+IF(N15=0,0,N15+SUM($K$3:M$3))</f>
        <v>0</v>
      </c>
      <c r="X15" s="231">
        <f>+IF(O15=0,0,O15+SUM($K$3:N$3))</f>
        <v>0</v>
      </c>
      <c r="Y15" s="231">
        <f>+IF(P15=0,0,P15+SUM($K$3:O$3))</f>
        <v>0</v>
      </c>
      <c r="Z15" s="231">
        <f>+IF(Q15=0,0,Q15+SUM($K$3:P$3))</f>
        <v>0</v>
      </c>
      <c r="AB15" s="234">
        <f t="shared" si="16"/>
        <v>1</v>
      </c>
      <c r="AC15" s="232">
        <f t="shared" si="19"/>
        <v>11</v>
      </c>
      <c r="AD15" t="str">
        <f t="array" aca="1" ref="AD15" ca="1">+IFERROR(INDEX($C$5:$I$37,MATCH(AC15,OFFSET($S$5:$S$37,0,AB15),0),AB15),"")</f>
        <v/>
      </c>
      <c r="AF15">
        <f t="shared" ca="1" si="7"/>
        <v>0</v>
      </c>
      <c r="AG15">
        <f ca="1">+IF(AF15=0,0,SUM($AF$5:AF15))</f>
        <v>0</v>
      </c>
      <c r="AI15" s="232">
        <f t="shared" si="20"/>
        <v>11</v>
      </c>
      <c r="AJ15" t="str">
        <f t="shared" ca="1" si="17"/>
        <v/>
      </c>
    </row>
    <row r="16" spans="2:36" x14ac:dyDescent="0.35">
      <c r="B16" s="219">
        <f t="shared" si="18"/>
        <v>12</v>
      </c>
      <c r="C16" s="217" t="str" cm="1">
        <f t="array" ref="C16">+IF(ISBLANK($B16),"",IF(INDEX('SASB DB'!$BC$8:$EL$40,'CalcSheet (hide this)'!$B16,MATCH('CalcSheet (hide this)'!C$4,'SASB DB'!$BC$7:$EL$7,0))=0,"",INDEX('SASB DB'!$BC$8:$EL$40,'CalcSheet (hide this)'!$B16,MATCH('CalcSheet (hide this)'!C$4,'SASB DB'!$BC$7:$EL$7,0))))</f>
        <v/>
      </c>
      <c r="D16" s="217" t="str" cm="1">
        <f t="array" ref="D16">+IF(ISBLANK($B16),"",IF(INDEX('SASB DB'!$BC$8:$EL$40,'CalcSheet (hide this)'!$B16,MATCH('CalcSheet (hide this)'!D$4,'SASB DB'!$BC$7:$EL$7,0))=0,"",INDEX('SASB DB'!$BC$8:$EL$40,'CalcSheet (hide this)'!$B16,MATCH('CalcSheet (hide this)'!D$4,'SASB DB'!$BC$7:$EL$7,0))))</f>
        <v/>
      </c>
      <c r="E16" s="217" t="str" cm="1">
        <f t="array" ref="E16">+IF(ISBLANK($B16),"",IF(INDEX('SASB DB'!$BC$8:$EL$40,'CalcSheet (hide this)'!$B16,MATCH('CalcSheet (hide this)'!E$4,'SASB DB'!$BC$7:$EL$7,0))=0,"",INDEX('SASB DB'!$BC$8:$EL$40,'CalcSheet (hide this)'!$B16,MATCH('CalcSheet (hide this)'!E$4,'SASB DB'!$BC$7:$EL$7,0))))</f>
        <v/>
      </c>
      <c r="F16" s="217"/>
      <c r="G16" s="217"/>
      <c r="H16" s="217"/>
      <c r="I16" s="218"/>
      <c r="K16" s="231">
        <f t="shared" si="8"/>
        <v>0</v>
      </c>
      <c r="L16" s="231">
        <f t="shared" si="9"/>
        <v>0</v>
      </c>
      <c r="M16" s="231">
        <f t="shared" si="10"/>
        <v>0</v>
      </c>
      <c r="N16" s="231">
        <f t="shared" si="11"/>
        <v>0</v>
      </c>
      <c r="O16" s="231">
        <f t="shared" si="12"/>
        <v>0</v>
      </c>
      <c r="P16" s="231">
        <f t="shared" si="13"/>
        <v>0</v>
      </c>
      <c r="Q16" s="231">
        <f t="shared" si="14"/>
        <v>0</v>
      </c>
      <c r="R16" s="231"/>
      <c r="T16" s="231">
        <f t="shared" si="15"/>
        <v>0</v>
      </c>
      <c r="U16" s="231">
        <f>+IF(L16=0,0,L16+SUM($K$3:K$3))</f>
        <v>0</v>
      </c>
      <c r="V16" s="231">
        <f>+IF(M16=0,0,M16+SUM($K$3:L$3))</f>
        <v>0</v>
      </c>
      <c r="W16" s="231">
        <f>+IF(N16=0,0,N16+SUM($K$3:M$3))</f>
        <v>0</v>
      </c>
      <c r="X16" s="231">
        <f>+IF(O16=0,0,O16+SUM($K$3:N$3))</f>
        <v>0</v>
      </c>
      <c r="Y16" s="231">
        <f>+IF(P16=0,0,P16+SUM($K$3:O$3))</f>
        <v>0</v>
      </c>
      <c r="Z16" s="231">
        <f>+IF(Q16=0,0,Q16+SUM($K$3:P$3))</f>
        <v>0</v>
      </c>
      <c r="AB16" s="234">
        <f t="shared" si="16"/>
        <v>1</v>
      </c>
      <c r="AC16" s="232">
        <f t="shared" si="19"/>
        <v>12</v>
      </c>
      <c r="AD16" t="str">
        <f t="array" aca="1" ref="AD16" ca="1">+IFERROR(INDEX($C$5:$I$37,MATCH(AC16,OFFSET($S$5:$S$37,0,AB16),0),AB16),"")</f>
        <v/>
      </c>
      <c r="AF16">
        <f t="shared" ca="1" si="7"/>
        <v>0</v>
      </c>
      <c r="AG16">
        <f ca="1">+IF(AF16=0,0,SUM($AF$5:AF16))</f>
        <v>0</v>
      </c>
      <c r="AI16" s="232">
        <f t="shared" si="20"/>
        <v>12</v>
      </c>
      <c r="AJ16" t="str">
        <f t="shared" ca="1" si="17"/>
        <v/>
      </c>
    </row>
    <row r="17" spans="2:36" x14ac:dyDescent="0.35">
      <c r="B17" s="219">
        <f t="shared" si="18"/>
        <v>13</v>
      </c>
      <c r="C17" s="217" t="str" cm="1">
        <f t="array" ref="C17">+IF(ISBLANK($B17),"",IF(INDEX('SASB DB'!$BC$8:$EL$40,'CalcSheet (hide this)'!$B17,MATCH('CalcSheet (hide this)'!C$4,'SASB DB'!$BC$7:$EL$7,0))=0,"",INDEX('SASB DB'!$BC$8:$EL$40,'CalcSheet (hide this)'!$B17,MATCH('CalcSheet (hide this)'!C$4,'SASB DB'!$BC$7:$EL$7,0))))</f>
        <v/>
      </c>
      <c r="D17" s="217" t="str" cm="1">
        <f t="array" ref="D17">+IF(ISBLANK($B17),"",IF(INDEX('SASB DB'!$BC$8:$EL$40,'CalcSheet (hide this)'!$B17,MATCH('CalcSheet (hide this)'!D$4,'SASB DB'!$BC$7:$EL$7,0))=0,"",INDEX('SASB DB'!$BC$8:$EL$40,'CalcSheet (hide this)'!$B17,MATCH('CalcSheet (hide this)'!D$4,'SASB DB'!$BC$7:$EL$7,0))))</f>
        <v/>
      </c>
      <c r="E17" s="217" t="str" cm="1">
        <f t="array" ref="E17">+IF(ISBLANK($B17),"",IF(INDEX('SASB DB'!$BC$8:$EL$40,'CalcSheet (hide this)'!$B17,MATCH('CalcSheet (hide this)'!E$4,'SASB DB'!$BC$7:$EL$7,0))=0,"",INDEX('SASB DB'!$BC$8:$EL$40,'CalcSheet (hide this)'!$B17,MATCH('CalcSheet (hide this)'!E$4,'SASB DB'!$BC$7:$EL$7,0))))</f>
        <v/>
      </c>
      <c r="F17" s="217"/>
      <c r="G17" s="217"/>
      <c r="H17" s="217"/>
      <c r="I17" s="218"/>
      <c r="K17" s="231">
        <f t="shared" si="8"/>
        <v>0</v>
      </c>
      <c r="L17" s="231">
        <f t="shared" si="9"/>
        <v>0</v>
      </c>
      <c r="M17" s="231">
        <f t="shared" si="10"/>
        <v>0</v>
      </c>
      <c r="N17" s="231">
        <f t="shared" si="11"/>
        <v>0</v>
      </c>
      <c r="O17" s="231">
        <f t="shared" si="12"/>
        <v>0</v>
      </c>
      <c r="P17" s="231">
        <f t="shared" si="13"/>
        <v>0</v>
      </c>
      <c r="Q17" s="231">
        <f t="shared" si="14"/>
        <v>0</v>
      </c>
      <c r="R17" s="231"/>
      <c r="T17" s="231">
        <f t="shared" si="15"/>
        <v>0</v>
      </c>
      <c r="U17" s="231">
        <f>+IF(L17=0,0,L17+SUM($K$3:K$3))</f>
        <v>0</v>
      </c>
      <c r="V17" s="231">
        <f>+IF(M17=0,0,M17+SUM($K$3:L$3))</f>
        <v>0</v>
      </c>
      <c r="W17" s="231">
        <f>+IF(N17=0,0,N17+SUM($K$3:M$3))</f>
        <v>0</v>
      </c>
      <c r="X17" s="231">
        <f>+IF(O17=0,0,O17+SUM($K$3:N$3))</f>
        <v>0</v>
      </c>
      <c r="Y17" s="231">
        <f>+IF(P17=0,0,P17+SUM($K$3:O$3))</f>
        <v>0</v>
      </c>
      <c r="Z17" s="231">
        <f>+IF(Q17=0,0,Q17+SUM($K$3:P$3))</f>
        <v>0</v>
      </c>
      <c r="AB17" s="234">
        <f t="shared" si="16"/>
        <v>1</v>
      </c>
      <c r="AC17" s="232">
        <f t="shared" si="19"/>
        <v>13</v>
      </c>
      <c r="AD17" t="str">
        <f t="array" aca="1" ref="AD17" ca="1">+IFERROR(INDEX($C$5:$I$37,MATCH(AC17,OFFSET($S$5:$S$37,0,AB17),0),AB17),"")</f>
        <v/>
      </c>
      <c r="AF17">
        <f t="shared" ca="1" si="7"/>
        <v>0</v>
      </c>
      <c r="AG17">
        <f ca="1">+IF(AF17=0,0,SUM($AF$5:AF17))</f>
        <v>0</v>
      </c>
      <c r="AI17" s="232">
        <f t="shared" si="20"/>
        <v>13</v>
      </c>
      <c r="AJ17" t="str">
        <f t="shared" ca="1" si="17"/>
        <v/>
      </c>
    </row>
    <row r="18" spans="2:36" x14ac:dyDescent="0.35">
      <c r="B18" s="219">
        <f t="shared" si="18"/>
        <v>14</v>
      </c>
      <c r="C18" s="217" t="str" cm="1">
        <f t="array" ref="C18">+IF(ISBLANK($B18),"",IF(INDEX('SASB DB'!$BC$8:$EL$40,'CalcSheet (hide this)'!$B18,MATCH('CalcSheet (hide this)'!C$4,'SASB DB'!$BC$7:$EL$7,0))=0,"",INDEX('SASB DB'!$BC$8:$EL$40,'CalcSheet (hide this)'!$B18,MATCH('CalcSheet (hide this)'!C$4,'SASB DB'!$BC$7:$EL$7,0))))</f>
        <v/>
      </c>
      <c r="D18" s="217" t="str" cm="1">
        <f t="array" ref="D18">+IF(ISBLANK($B18),"",IF(INDEX('SASB DB'!$BC$8:$EL$40,'CalcSheet (hide this)'!$B18,MATCH('CalcSheet (hide this)'!D$4,'SASB DB'!$BC$7:$EL$7,0))=0,"",INDEX('SASB DB'!$BC$8:$EL$40,'CalcSheet (hide this)'!$B18,MATCH('CalcSheet (hide this)'!D$4,'SASB DB'!$BC$7:$EL$7,0))))</f>
        <v/>
      </c>
      <c r="E18" s="217" t="str" cm="1">
        <f t="array" ref="E18">+IF(ISBLANK($B18),"",IF(INDEX('SASB DB'!$BC$8:$EL$40,'CalcSheet (hide this)'!$B18,MATCH('CalcSheet (hide this)'!E$4,'SASB DB'!$BC$7:$EL$7,0))=0,"",INDEX('SASB DB'!$BC$8:$EL$40,'CalcSheet (hide this)'!$B18,MATCH('CalcSheet (hide this)'!E$4,'SASB DB'!$BC$7:$EL$7,0))))</f>
        <v/>
      </c>
      <c r="F18" s="217"/>
      <c r="G18" s="217"/>
      <c r="H18" s="217"/>
      <c r="I18" s="218"/>
      <c r="K18" s="231">
        <f t="shared" si="8"/>
        <v>0</v>
      </c>
      <c r="L18" s="231">
        <f t="shared" si="9"/>
        <v>0</v>
      </c>
      <c r="M18" s="231">
        <f t="shared" si="10"/>
        <v>0</v>
      </c>
      <c r="N18" s="231">
        <f t="shared" si="11"/>
        <v>0</v>
      </c>
      <c r="O18" s="231">
        <f t="shared" si="12"/>
        <v>0</v>
      </c>
      <c r="P18" s="231">
        <f t="shared" si="13"/>
        <v>0</v>
      </c>
      <c r="Q18" s="231">
        <f t="shared" si="14"/>
        <v>0</v>
      </c>
      <c r="R18" s="231"/>
      <c r="T18" s="231">
        <f t="shared" si="15"/>
        <v>0</v>
      </c>
      <c r="U18" s="231">
        <f>+IF(L18=0,0,L18+SUM($K$3:K$3))</f>
        <v>0</v>
      </c>
      <c r="V18" s="231">
        <f>+IF(M18=0,0,M18+SUM($K$3:L$3))</f>
        <v>0</v>
      </c>
      <c r="W18" s="231">
        <f>+IF(N18=0,0,N18+SUM($K$3:M$3))</f>
        <v>0</v>
      </c>
      <c r="X18" s="231">
        <f>+IF(O18=0,0,O18+SUM($K$3:N$3))</f>
        <v>0</v>
      </c>
      <c r="Y18" s="231">
        <f>+IF(P18=0,0,P18+SUM($K$3:O$3))</f>
        <v>0</v>
      </c>
      <c r="Z18" s="231">
        <f>+IF(Q18=0,0,Q18+SUM($K$3:P$3))</f>
        <v>0</v>
      </c>
      <c r="AB18" s="234">
        <f t="shared" si="16"/>
        <v>1</v>
      </c>
      <c r="AC18" s="232">
        <f t="shared" si="19"/>
        <v>14</v>
      </c>
      <c r="AD18" t="str">
        <f t="array" aca="1" ref="AD18" ca="1">+IFERROR(INDEX($C$5:$I$37,MATCH(AC18,OFFSET($S$5:$S$37,0,AB18),0),AB18),"")</f>
        <v/>
      </c>
      <c r="AF18">
        <f t="shared" ca="1" si="7"/>
        <v>0</v>
      </c>
      <c r="AG18">
        <f ca="1">+IF(AF18=0,0,SUM($AF$5:AF18))</f>
        <v>0</v>
      </c>
      <c r="AI18" s="232">
        <f t="shared" si="20"/>
        <v>14</v>
      </c>
      <c r="AJ18" t="str">
        <f t="shared" ca="1" si="17"/>
        <v/>
      </c>
    </row>
    <row r="19" spans="2:36" x14ac:dyDescent="0.35">
      <c r="B19" s="219">
        <f t="shared" si="18"/>
        <v>15</v>
      </c>
      <c r="C19" s="217" t="str" cm="1">
        <f t="array" ref="C19">+IF(ISBLANK($B19),"",IF(INDEX('SASB DB'!$BC$8:$EL$40,'CalcSheet (hide this)'!$B19,MATCH('CalcSheet (hide this)'!C$4,'SASB DB'!$BC$7:$EL$7,0))=0,"",INDEX('SASB DB'!$BC$8:$EL$40,'CalcSheet (hide this)'!$B19,MATCH('CalcSheet (hide this)'!C$4,'SASB DB'!$BC$7:$EL$7,0))))</f>
        <v/>
      </c>
      <c r="D19" s="217" t="str" cm="1">
        <f t="array" ref="D19">+IF(ISBLANK($B19),"",IF(INDEX('SASB DB'!$BC$8:$EL$40,'CalcSheet (hide this)'!$B19,MATCH('CalcSheet (hide this)'!D$4,'SASB DB'!$BC$7:$EL$7,0))=0,"",INDEX('SASB DB'!$BC$8:$EL$40,'CalcSheet (hide this)'!$B19,MATCH('CalcSheet (hide this)'!D$4,'SASB DB'!$BC$7:$EL$7,0))))</f>
        <v/>
      </c>
      <c r="E19" s="217" t="str" cm="1">
        <f t="array" ref="E19">+IF(ISBLANK($B19),"",IF(INDEX('SASB DB'!$BC$8:$EL$40,'CalcSheet (hide this)'!$B19,MATCH('CalcSheet (hide this)'!E$4,'SASB DB'!$BC$7:$EL$7,0))=0,"",INDEX('SASB DB'!$BC$8:$EL$40,'CalcSheet (hide this)'!$B19,MATCH('CalcSheet (hide this)'!E$4,'SASB DB'!$BC$7:$EL$7,0))))</f>
        <v/>
      </c>
      <c r="F19" s="217"/>
      <c r="G19" s="217"/>
      <c r="H19" s="217"/>
      <c r="I19" s="218"/>
      <c r="K19" s="231">
        <f t="shared" si="8"/>
        <v>0</v>
      </c>
      <c r="L19" s="231">
        <f t="shared" si="9"/>
        <v>0</v>
      </c>
      <c r="M19" s="231">
        <f t="shared" si="10"/>
        <v>0</v>
      </c>
      <c r="N19" s="231">
        <f t="shared" si="11"/>
        <v>0</v>
      </c>
      <c r="O19" s="231">
        <f t="shared" si="12"/>
        <v>0</v>
      </c>
      <c r="P19" s="231">
        <f t="shared" si="13"/>
        <v>0</v>
      </c>
      <c r="Q19" s="231">
        <f t="shared" si="14"/>
        <v>0</v>
      </c>
      <c r="R19" s="231"/>
      <c r="T19" s="231">
        <f t="shared" si="15"/>
        <v>0</v>
      </c>
      <c r="U19" s="231">
        <f>+IF(L19=0,0,L19+SUM($K$3:K$3))</f>
        <v>0</v>
      </c>
      <c r="V19" s="231">
        <f>+IF(M19=0,0,M19+SUM($K$3:L$3))</f>
        <v>0</v>
      </c>
      <c r="W19" s="231">
        <f>+IF(N19=0,0,N19+SUM($K$3:M$3))</f>
        <v>0</v>
      </c>
      <c r="X19" s="231">
        <f>+IF(O19=0,0,O19+SUM($K$3:N$3))</f>
        <v>0</v>
      </c>
      <c r="Y19" s="231">
        <f>+IF(P19=0,0,P19+SUM($K$3:O$3))</f>
        <v>0</v>
      </c>
      <c r="Z19" s="231">
        <f>+IF(Q19=0,0,Q19+SUM($K$3:P$3))</f>
        <v>0</v>
      </c>
      <c r="AB19" s="234">
        <f t="shared" si="16"/>
        <v>1</v>
      </c>
      <c r="AC19" s="232">
        <f t="shared" si="19"/>
        <v>15</v>
      </c>
      <c r="AD19" t="str">
        <f t="array" aca="1" ref="AD19" ca="1">+IFERROR(INDEX($C$5:$I$37,MATCH(AC19,OFFSET($S$5:$S$37,0,AB19),0),AB19),"")</f>
        <v/>
      </c>
      <c r="AF19">
        <f t="shared" ca="1" si="7"/>
        <v>0</v>
      </c>
      <c r="AG19">
        <f ca="1">+IF(AF19=0,0,SUM($AF$5:AF19))</f>
        <v>0</v>
      </c>
      <c r="AI19" s="232">
        <f t="shared" si="20"/>
        <v>15</v>
      </c>
      <c r="AJ19" t="str">
        <f t="shared" ca="1" si="17"/>
        <v/>
      </c>
    </row>
    <row r="20" spans="2:36" x14ac:dyDescent="0.35">
      <c r="B20" s="219">
        <f t="shared" si="18"/>
        <v>16</v>
      </c>
      <c r="C20" s="217" t="str" cm="1">
        <f t="array" ref="C20">+IF(ISBLANK($B20),"",IF(INDEX('SASB DB'!$BC$8:$EL$40,'CalcSheet (hide this)'!$B20,MATCH('CalcSheet (hide this)'!C$4,'SASB DB'!$BC$7:$EL$7,0))=0,"",INDEX('SASB DB'!$BC$8:$EL$40,'CalcSheet (hide this)'!$B20,MATCH('CalcSheet (hide this)'!C$4,'SASB DB'!$BC$7:$EL$7,0))))</f>
        <v/>
      </c>
      <c r="D20" s="217" t="str" cm="1">
        <f t="array" ref="D20">+IF(ISBLANK($B20),"",IF(INDEX('SASB DB'!$BC$8:$EL$40,'CalcSheet (hide this)'!$B20,MATCH('CalcSheet (hide this)'!D$4,'SASB DB'!$BC$7:$EL$7,0))=0,"",INDEX('SASB DB'!$BC$8:$EL$40,'CalcSheet (hide this)'!$B20,MATCH('CalcSheet (hide this)'!D$4,'SASB DB'!$BC$7:$EL$7,0))))</f>
        <v/>
      </c>
      <c r="E20" s="217" t="str" cm="1">
        <f t="array" ref="E20">+IF(ISBLANK($B20),"",IF(INDEX('SASB DB'!$BC$8:$EL$40,'CalcSheet (hide this)'!$B20,MATCH('CalcSheet (hide this)'!E$4,'SASB DB'!$BC$7:$EL$7,0))=0,"",INDEX('SASB DB'!$BC$8:$EL$40,'CalcSheet (hide this)'!$B20,MATCH('CalcSheet (hide this)'!E$4,'SASB DB'!$BC$7:$EL$7,0))))</f>
        <v/>
      </c>
      <c r="F20" s="217"/>
      <c r="G20" s="217"/>
      <c r="H20" s="217"/>
      <c r="I20" s="218"/>
      <c r="K20" s="231">
        <f t="shared" si="8"/>
        <v>0</v>
      </c>
      <c r="L20" s="231">
        <f t="shared" si="9"/>
        <v>0</v>
      </c>
      <c r="M20" s="231">
        <f t="shared" si="10"/>
        <v>0</v>
      </c>
      <c r="N20" s="231">
        <f t="shared" si="11"/>
        <v>0</v>
      </c>
      <c r="O20" s="231">
        <f t="shared" si="12"/>
        <v>0</v>
      </c>
      <c r="P20" s="231">
        <f t="shared" si="13"/>
        <v>0</v>
      </c>
      <c r="Q20" s="231">
        <f t="shared" si="14"/>
        <v>0</v>
      </c>
      <c r="R20" s="231"/>
      <c r="T20" s="231">
        <f t="shared" si="15"/>
        <v>0</v>
      </c>
      <c r="U20" s="231">
        <f>+IF(L20=0,0,L20+SUM($K$3:K$3))</f>
        <v>0</v>
      </c>
      <c r="V20" s="231">
        <f>+IF(M20=0,0,M20+SUM($K$3:L$3))</f>
        <v>0</v>
      </c>
      <c r="W20" s="231">
        <f>+IF(N20=0,0,N20+SUM($K$3:M$3))</f>
        <v>0</v>
      </c>
      <c r="X20" s="231">
        <f>+IF(O20=0,0,O20+SUM($K$3:N$3))</f>
        <v>0</v>
      </c>
      <c r="Y20" s="231">
        <f>+IF(P20=0,0,P20+SUM($K$3:O$3))</f>
        <v>0</v>
      </c>
      <c r="Z20" s="231">
        <f>+IF(Q20=0,0,Q20+SUM($K$3:P$3))</f>
        <v>0</v>
      </c>
      <c r="AB20" s="234">
        <f t="shared" si="16"/>
        <v>1</v>
      </c>
      <c r="AC20" s="232">
        <f t="shared" si="19"/>
        <v>16</v>
      </c>
      <c r="AD20" t="str">
        <f t="array" aca="1" ref="AD20" ca="1">+IFERROR(INDEX($C$5:$I$37,MATCH(AC20,OFFSET($S$5:$S$37,0,AB20),0),AB20),"")</f>
        <v/>
      </c>
      <c r="AF20">
        <f t="shared" ca="1" si="7"/>
        <v>0</v>
      </c>
      <c r="AG20">
        <f ca="1">+IF(AF20=0,0,SUM($AF$5:AF20))</f>
        <v>0</v>
      </c>
      <c r="AI20" s="232">
        <f t="shared" si="20"/>
        <v>16</v>
      </c>
      <c r="AJ20" t="str">
        <f t="shared" ca="1" si="17"/>
        <v/>
      </c>
    </row>
    <row r="21" spans="2:36" x14ac:dyDescent="0.35">
      <c r="B21" s="219">
        <f t="shared" si="18"/>
        <v>17</v>
      </c>
      <c r="C21" s="217" t="str" cm="1">
        <f t="array" ref="C21">+IF(ISBLANK($B21),"",IF(INDEX('SASB DB'!$BC$8:$EL$40,'CalcSheet (hide this)'!$B21,MATCH('CalcSheet (hide this)'!C$4,'SASB DB'!$BC$7:$EL$7,0))=0,"",INDEX('SASB DB'!$BC$8:$EL$40,'CalcSheet (hide this)'!$B21,MATCH('CalcSheet (hide this)'!C$4,'SASB DB'!$BC$7:$EL$7,0))))</f>
        <v/>
      </c>
      <c r="D21" s="217" t="str" cm="1">
        <f t="array" ref="D21">+IF(ISBLANK($B21),"",IF(INDEX('SASB DB'!$BC$8:$EL$40,'CalcSheet (hide this)'!$B21,MATCH('CalcSheet (hide this)'!D$4,'SASB DB'!$BC$7:$EL$7,0))=0,"",INDEX('SASB DB'!$BC$8:$EL$40,'CalcSheet (hide this)'!$B21,MATCH('CalcSheet (hide this)'!D$4,'SASB DB'!$BC$7:$EL$7,0))))</f>
        <v/>
      </c>
      <c r="E21" s="217" t="str" cm="1">
        <f t="array" ref="E21">+IF(ISBLANK($B21),"",IF(INDEX('SASB DB'!$BC$8:$EL$40,'CalcSheet (hide this)'!$B21,MATCH('CalcSheet (hide this)'!E$4,'SASB DB'!$BC$7:$EL$7,0))=0,"",INDEX('SASB DB'!$BC$8:$EL$40,'CalcSheet (hide this)'!$B21,MATCH('CalcSheet (hide this)'!E$4,'SASB DB'!$BC$7:$EL$7,0))))</f>
        <v/>
      </c>
      <c r="F21" s="217"/>
      <c r="G21" s="217"/>
      <c r="H21" s="217"/>
      <c r="I21" s="218"/>
      <c r="K21" s="231">
        <f t="shared" si="8"/>
        <v>0</v>
      </c>
      <c r="L21" s="231">
        <f t="shared" si="9"/>
        <v>0</v>
      </c>
      <c r="M21" s="231">
        <f t="shared" si="10"/>
        <v>0</v>
      </c>
      <c r="N21" s="231">
        <f t="shared" si="11"/>
        <v>0</v>
      </c>
      <c r="O21" s="231">
        <f t="shared" si="12"/>
        <v>0</v>
      </c>
      <c r="P21" s="231">
        <f t="shared" si="13"/>
        <v>0</v>
      </c>
      <c r="Q21" s="231">
        <f t="shared" si="14"/>
        <v>0</v>
      </c>
      <c r="R21" s="231"/>
      <c r="T21" s="231">
        <f t="shared" si="15"/>
        <v>0</v>
      </c>
      <c r="U21" s="231">
        <f>+IF(L21=0,0,L21+SUM($K$3:K$3))</f>
        <v>0</v>
      </c>
      <c r="V21" s="231">
        <f>+IF(M21=0,0,M21+SUM($K$3:L$3))</f>
        <v>0</v>
      </c>
      <c r="W21" s="231">
        <f>+IF(N21=0,0,N21+SUM($K$3:M$3))</f>
        <v>0</v>
      </c>
      <c r="X21" s="231">
        <f>+IF(O21=0,0,O21+SUM($K$3:N$3))</f>
        <v>0</v>
      </c>
      <c r="Y21" s="231">
        <f>+IF(P21=0,0,P21+SUM($K$3:O$3))</f>
        <v>0</v>
      </c>
      <c r="Z21" s="231">
        <f>+IF(Q21=0,0,Q21+SUM($K$3:P$3))</f>
        <v>0</v>
      </c>
      <c r="AB21" s="234">
        <f t="shared" si="16"/>
        <v>1</v>
      </c>
      <c r="AC21" s="232">
        <f t="shared" si="19"/>
        <v>17</v>
      </c>
      <c r="AD21" t="str">
        <f t="array" aca="1" ref="AD21" ca="1">+IFERROR(INDEX($C$5:$I$37,MATCH(AC21,OFFSET($S$5:$S$37,0,AB21),0),AB21),"")</f>
        <v/>
      </c>
      <c r="AF21">
        <f t="shared" ca="1" si="7"/>
        <v>0</v>
      </c>
      <c r="AG21">
        <f ca="1">+IF(AF21=0,0,SUM($AF$5:AF21))</f>
        <v>0</v>
      </c>
      <c r="AI21" s="232">
        <f t="shared" si="20"/>
        <v>17</v>
      </c>
      <c r="AJ21" t="str">
        <f t="shared" ca="1" si="17"/>
        <v/>
      </c>
    </row>
    <row r="22" spans="2:36" x14ac:dyDescent="0.35">
      <c r="B22" s="219">
        <f t="shared" si="18"/>
        <v>18</v>
      </c>
      <c r="C22" s="217" t="str" cm="1">
        <f t="array" ref="C22">+IF(ISBLANK($B22),"",IF(INDEX('SASB DB'!$BC$8:$EL$40,'CalcSheet (hide this)'!$B22,MATCH('CalcSheet (hide this)'!C$4,'SASB DB'!$BC$7:$EL$7,0))=0,"",INDEX('SASB DB'!$BC$8:$EL$40,'CalcSheet (hide this)'!$B22,MATCH('CalcSheet (hide this)'!C$4,'SASB DB'!$BC$7:$EL$7,0))))</f>
        <v/>
      </c>
      <c r="D22" s="217" t="str" cm="1">
        <f t="array" ref="D22">+IF(ISBLANK($B22),"",IF(INDEX('SASB DB'!$BC$8:$EL$40,'CalcSheet (hide this)'!$B22,MATCH('CalcSheet (hide this)'!D$4,'SASB DB'!$BC$7:$EL$7,0))=0,"",INDEX('SASB DB'!$BC$8:$EL$40,'CalcSheet (hide this)'!$B22,MATCH('CalcSheet (hide this)'!D$4,'SASB DB'!$BC$7:$EL$7,0))))</f>
        <v/>
      </c>
      <c r="E22" s="217" t="str" cm="1">
        <f t="array" ref="E22">+IF(ISBLANK($B22),"",IF(INDEX('SASB DB'!$BC$8:$EL$40,'CalcSheet (hide this)'!$B22,MATCH('CalcSheet (hide this)'!E$4,'SASB DB'!$BC$7:$EL$7,0))=0,"",INDEX('SASB DB'!$BC$8:$EL$40,'CalcSheet (hide this)'!$B22,MATCH('CalcSheet (hide this)'!E$4,'SASB DB'!$BC$7:$EL$7,0))))</f>
        <v/>
      </c>
      <c r="F22" s="217"/>
      <c r="G22" s="217"/>
      <c r="H22" s="217"/>
      <c r="I22" s="218"/>
      <c r="K22" s="231">
        <f t="shared" si="8"/>
        <v>0</v>
      </c>
      <c r="L22" s="231">
        <f t="shared" si="9"/>
        <v>0</v>
      </c>
      <c r="M22" s="231">
        <f t="shared" si="10"/>
        <v>0</v>
      </c>
      <c r="N22" s="231">
        <f t="shared" si="11"/>
        <v>0</v>
      </c>
      <c r="O22" s="231">
        <f t="shared" si="12"/>
        <v>0</v>
      </c>
      <c r="P22" s="231">
        <f t="shared" si="13"/>
        <v>0</v>
      </c>
      <c r="Q22" s="231">
        <f t="shared" si="14"/>
        <v>0</v>
      </c>
      <c r="R22" s="231"/>
      <c r="T22" s="231">
        <f t="shared" si="15"/>
        <v>0</v>
      </c>
      <c r="U22" s="231">
        <f>+IF(L22=0,0,L22+SUM($K$3:K$3))</f>
        <v>0</v>
      </c>
      <c r="V22" s="231">
        <f>+IF(M22=0,0,M22+SUM($K$3:L$3))</f>
        <v>0</v>
      </c>
      <c r="W22" s="231">
        <f>+IF(N22=0,0,N22+SUM($K$3:M$3))</f>
        <v>0</v>
      </c>
      <c r="X22" s="231">
        <f>+IF(O22=0,0,O22+SUM($K$3:N$3))</f>
        <v>0</v>
      </c>
      <c r="Y22" s="231">
        <f>+IF(P22=0,0,P22+SUM($K$3:O$3))</f>
        <v>0</v>
      </c>
      <c r="Z22" s="231">
        <f>+IF(Q22=0,0,Q22+SUM($K$3:P$3))</f>
        <v>0</v>
      </c>
      <c r="AB22" s="234">
        <f t="shared" si="16"/>
        <v>1</v>
      </c>
      <c r="AC22" s="232">
        <f t="shared" si="19"/>
        <v>18</v>
      </c>
      <c r="AD22" t="str">
        <f t="array" aca="1" ref="AD22" ca="1">+IFERROR(INDEX($C$5:$I$37,MATCH(AC22,OFFSET($S$5:$S$37,0,AB22),0),AB22),"")</f>
        <v/>
      </c>
      <c r="AF22">
        <f t="shared" ca="1" si="7"/>
        <v>0</v>
      </c>
      <c r="AG22">
        <f ca="1">+IF(AF22=0,0,SUM($AF$5:AF22))</f>
        <v>0</v>
      </c>
      <c r="AI22" s="232">
        <f t="shared" si="20"/>
        <v>18</v>
      </c>
      <c r="AJ22" t="str">
        <f t="shared" ca="1" si="17"/>
        <v/>
      </c>
    </row>
    <row r="23" spans="2:36" x14ac:dyDescent="0.35">
      <c r="B23" s="219">
        <f t="shared" si="18"/>
        <v>19</v>
      </c>
      <c r="C23" s="217" t="str" cm="1">
        <f t="array" ref="C23">+IF(ISBLANK($B23),"",IF(INDEX('SASB DB'!$BC$8:$EL$40,'CalcSheet (hide this)'!$B23,MATCH('CalcSheet (hide this)'!C$4,'SASB DB'!$BC$7:$EL$7,0))=0,"",INDEX('SASB DB'!$BC$8:$EL$40,'CalcSheet (hide this)'!$B23,MATCH('CalcSheet (hide this)'!C$4,'SASB DB'!$BC$7:$EL$7,0))))</f>
        <v/>
      </c>
      <c r="D23" s="217" t="str" cm="1">
        <f t="array" ref="D23">+IF(ISBLANK($B23),"",IF(INDEX('SASB DB'!$BC$8:$EL$40,'CalcSheet (hide this)'!$B23,MATCH('CalcSheet (hide this)'!D$4,'SASB DB'!$BC$7:$EL$7,0))=0,"",INDEX('SASB DB'!$BC$8:$EL$40,'CalcSheet (hide this)'!$B23,MATCH('CalcSheet (hide this)'!D$4,'SASB DB'!$BC$7:$EL$7,0))))</f>
        <v/>
      </c>
      <c r="E23" s="217" t="str" cm="1">
        <f t="array" ref="E23">+IF(ISBLANK($B23),"",IF(INDEX('SASB DB'!$BC$8:$EL$40,'CalcSheet (hide this)'!$B23,MATCH('CalcSheet (hide this)'!E$4,'SASB DB'!$BC$7:$EL$7,0))=0,"",INDEX('SASB DB'!$BC$8:$EL$40,'CalcSheet (hide this)'!$B23,MATCH('CalcSheet (hide this)'!E$4,'SASB DB'!$BC$7:$EL$7,0))))</f>
        <v/>
      </c>
      <c r="F23" s="217"/>
      <c r="G23" s="217"/>
      <c r="H23" s="217"/>
      <c r="I23" s="218"/>
      <c r="K23" s="231">
        <f t="shared" si="8"/>
        <v>0</v>
      </c>
      <c r="L23" s="231">
        <f t="shared" si="9"/>
        <v>0</v>
      </c>
      <c r="M23" s="231">
        <f t="shared" si="10"/>
        <v>0</v>
      </c>
      <c r="N23" s="231">
        <f t="shared" si="11"/>
        <v>0</v>
      </c>
      <c r="O23" s="231">
        <f t="shared" si="12"/>
        <v>0</v>
      </c>
      <c r="P23" s="231">
        <f t="shared" si="13"/>
        <v>0</v>
      </c>
      <c r="Q23" s="231">
        <f t="shared" si="14"/>
        <v>0</v>
      </c>
      <c r="R23" s="231"/>
      <c r="T23" s="231">
        <f t="shared" si="15"/>
        <v>0</v>
      </c>
      <c r="U23" s="231">
        <f>+IF(L23=0,0,L23+SUM($K$3:K$3))</f>
        <v>0</v>
      </c>
      <c r="V23" s="231">
        <f>+IF(M23=0,0,M23+SUM($K$3:L$3))</f>
        <v>0</v>
      </c>
      <c r="W23" s="231">
        <f>+IF(N23=0,0,N23+SUM($K$3:M$3))</f>
        <v>0</v>
      </c>
      <c r="X23" s="231">
        <f>+IF(O23=0,0,O23+SUM($K$3:N$3))</f>
        <v>0</v>
      </c>
      <c r="Y23" s="231">
        <f>+IF(P23=0,0,P23+SUM($K$3:O$3))</f>
        <v>0</v>
      </c>
      <c r="Z23" s="231">
        <f>+IF(Q23=0,0,Q23+SUM($K$3:P$3))</f>
        <v>0</v>
      </c>
      <c r="AB23" s="234">
        <f t="shared" si="16"/>
        <v>1</v>
      </c>
      <c r="AC23" s="232">
        <f t="shared" si="19"/>
        <v>19</v>
      </c>
      <c r="AD23" t="str">
        <f t="array" aca="1" ref="AD23" ca="1">+IFERROR(INDEX($C$5:$I$37,MATCH(AC23,OFFSET($S$5:$S$37,0,AB23),0),AB23),"")</f>
        <v/>
      </c>
      <c r="AF23">
        <f t="shared" ca="1" si="7"/>
        <v>0</v>
      </c>
      <c r="AG23">
        <f ca="1">+IF(AF23=0,0,SUM($AF$5:AF23))</f>
        <v>0</v>
      </c>
      <c r="AI23" s="232">
        <f t="shared" si="20"/>
        <v>19</v>
      </c>
      <c r="AJ23" t="str">
        <f t="shared" ca="1" si="17"/>
        <v/>
      </c>
    </row>
    <row r="24" spans="2:36" x14ac:dyDescent="0.35">
      <c r="B24" s="219">
        <f t="shared" si="18"/>
        <v>20</v>
      </c>
      <c r="C24" s="217" t="str" cm="1">
        <f t="array" ref="C24">+IF(ISBLANK($B24),"",IF(INDEX('SASB DB'!$BC$8:$EL$40,'CalcSheet (hide this)'!$B24,MATCH('CalcSheet (hide this)'!C$4,'SASB DB'!$BC$7:$EL$7,0))=0,"",INDEX('SASB DB'!$BC$8:$EL$40,'CalcSheet (hide this)'!$B24,MATCH('CalcSheet (hide this)'!C$4,'SASB DB'!$BC$7:$EL$7,0))))</f>
        <v/>
      </c>
      <c r="D24" s="217" t="str" cm="1">
        <f t="array" ref="D24">+IF(ISBLANK($B24),"",IF(INDEX('SASB DB'!$BC$8:$EL$40,'CalcSheet (hide this)'!$B24,MATCH('CalcSheet (hide this)'!D$4,'SASB DB'!$BC$7:$EL$7,0))=0,"",INDEX('SASB DB'!$BC$8:$EL$40,'CalcSheet (hide this)'!$B24,MATCH('CalcSheet (hide this)'!D$4,'SASB DB'!$BC$7:$EL$7,0))))</f>
        <v/>
      </c>
      <c r="E24" s="217" t="str" cm="1">
        <f t="array" ref="E24">+IF(ISBLANK($B24),"",IF(INDEX('SASB DB'!$BC$8:$EL$40,'CalcSheet (hide this)'!$B24,MATCH('CalcSheet (hide this)'!E$4,'SASB DB'!$BC$7:$EL$7,0))=0,"",INDEX('SASB DB'!$BC$8:$EL$40,'CalcSheet (hide this)'!$B24,MATCH('CalcSheet (hide this)'!E$4,'SASB DB'!$BC$7:$EL$7,0))))</f>
        <v/>
      </c>
      <c r="F24" s="217"/>
      <c r="G24" s="217"/>
      <c r="H24" s="217"/>
      <c r="I24" s="218"/>
      <c r="K24" s="231">
        <f t="shared" si="8"/>
        <v>0</v>
      </c>
      <c r="L24" s="231">
        <f t="shared" si="9"/>
        <v>0</v>
      </c>
      <c r="M24" s="231">
        <f t="shared" si="10"/>
        <v>0</v>
      </c>
      <c r="N24" s="231">
        <f t="shared" si="11"/>
        <v>0</v>
      </c>
      <c r="O24" s="231">
        <f t="shared" si="12"/>
        <v>0</v>
      </c>
      <c r="P24" s="231">
        <f t="shared" si="13"/>
        <v>0</v>
      </c>
      <c r="Q24" s="231">
        <f t="shared" si="14"/>
        <v>0</v>
      </c>
      <c r="R24" s="231"/>
      <c r="T24" s="231">
        <f t="shared" si="15"/>
        <v>0</v>
      </c>
      <c r="U24" s="231">
        <f>+IF(L24=0,0,L24+SUM($K$3:K$3))</f>
        <v>0</v>
      </c>
      <c r="V24" s="231">
        <f>+IF(M24=0,0,M24+SUM($K$3:L$3))</f>
        <v>0</v>
      </c>
      <c r="W24" s="231">
        <f>+IF(N24=0,0,N24+SUM($K$3:M$3))</f>
        <v>0</v>
      </c>
      <c r="X24" s="231">
        <f>+IF(O24=0,0,O24+SUM($K$3:N$3))</f>
        <v>0</v>
      </c>
      <c r="Y24" s="231">
        <f>+IF(P24=0,0,P24+SUM($K$3:O$3))</f>
        <v>0</v>
      </c>
      <c r="Z24" s="231">
        <f>+IF(Q24=0,0,Q24+SUM($K$3:P$3))</f>
        <v>0</v>
      </c>
      <c r="AB24" s="234">
        <f t="shared" si="16"/>
        <v>1</v>
      </c>
      <c r="AC24" s="232">
        <f t="shared" si="19"/>
        <v>20</v>
      </c>
      <c r="AD24" t="str">
        <f t="array" aca="1" ref="AD24" ca="1">+IFERROR(INDEX($C$5:$I$37,MATCH(AC24,OFFSET($S$5:$S$37,0,AB24),0),AB24),"")</f>
        <v/>
      </c>
      <c r="AF24">
        <f t="shared" ca="1" si="7"/>
        <v>0</v>
      </c>
      <c r="AG24">
        <f ca="1">+IF(AF24=0,0,SUM($AF$5:AF24))</f>
        <v>0</v>
      </c>
      <c r="AI24" s="232">
        <f t="shared" si="20"/>
        <v>20</v>
      </c>
      <c r="AJ24" t="str">
        <f t="shared" ca="1" si="17"/>
        <v/>
      </c>
    </row>
    <row r="25" spans="2:36" x14ac:dyDescent="0.35">
      <c r="B25" s="219">
        <f t="shared" si="18"/>
        <v>21</v>
      </c>
      <c r="C25" s="217" t="str" cm="1">
        <f t="array" ref="C25">+IF(ISBLANK($B25),"",IF(INDEX('SASB DB'!$BC$8:$EL$40,'CalcSheet (hide this)'!$B25,MATCH('CalcSheet (hide this)'!C$4,'SASB DB'!$BC$7:$EL$7,0))=0,"",INDEX('SASB DB'!$BC$8:$EL$40,'CalcSheet (hide this)'!$B25,MATCH('CalcSheet (hide this)'!C$4,'SASB DB'!$BC$7:$EL$7,0))))</f>
        <v/>
      </c>
      <c r="D25" s="217" t="str" cm="1">
        <f t="array" ref="D25">+IF(ISBLANK($B25),"",IF(INDEX('SASB DB'!$BC$8:$EL$40,'CalcSheet (hide this)'!$B25,MATCH('CalcSheet (hide this)'!D$4,'SASB DB'!$BC$7:$EL$7,0))=0,"",INDEX('SASB DB'!$BC$8:$EL$40,'CalcSheet (hide this)'!$B25,MATCH('CalcSheet (hide this)'!D$4,'SASB DB'!$BC$7:$EL$7,0))))</f>
        <v/>
      </c>
      <c r="E25" s="217" t="str" cm="1">
        <f t="array" ref="E25">+IF(ISBLANK($B25),"",IF(INDEX('SASB DB'!$BC$8:$EL$40,'CalcSheet (hide this)'!$B25,MATCH('CalcSheet (hide this)'!E$4,'SASB DB'!$BC$7:$EL$7,0))=0,"",INDEX('SASB DB'!$BC$8:$EL$40,'CalcSheet (hide this)'!$B25,MATCH('CalcSheet (hide this)'!E$4,'SASB DB'!$BC$7:$EL$7,0))))</f>
        <v/>
      </c>
      <c r="F25" s="217"/>
      <c r="G25" s="217"/>
      <c r="H25" s="217"/>
      <c r="I25" s="218"/>
      <c r="K25" s="231">
        <f t="shared" si="8"/>
        <v>0</v>
      </c>
      <c r="L25" s="231">
        <f t="shared" si="9"/>
        <v>0</v>
      </c>
      <c r="M25" s="231">
        <f t="shared" si="10"/>
        <v>0</v>
      </c>
      <c r="N25" s="231">
        <f t="shared" si="11"/>
        <v>0</v>
      </c>
      <c r="O25" s="231">
        <f t="shared" si="12"/>
        <v>0</v>
      </c>
      <c r="P25" s="231">
        <f t="shared" si="13"/>
        <v>0</v>
      </c>
      <c r="Q25" s="231">
        <f t="shared" si="14"/>
        <v>0</v>
      </c>
      <c r="R25" s="231"/>
      <c r="T25" s="231">
        <f t="shared" si="15"/>
        <v>0</v>
      </c>
      <c r="U25" s="231">
        <f>+IF(L25=0,0,L25+SUM($K$3:K$3))</f>
        <v>0</v>
      </c>
      <c r="V25" s="231">
        <f>+IF(M25=0,0,M25+SUM($K$3:L$3))</f>
        <v>0</v>
      </c>
      <c r="W25" s="231">
        <f>+IF(N25=0,0,N25+SUM($K$3:M$3))</f>
        <v>0</v>
      </c>
      <c r="X25" s="231">
        <f>+IF(O25=0,0,O25+SUM($K$3:N$3))</f>
        <v>0</v>
      </c>
      <c r="Y25" s="231">
        <f>+IF(P25=0,0,P25+SUM($K$3:O$3))</f>
        <v>0</v>
      </c>
      <c r="Z25" s="231">
        <f>+IF(Q25=0,0,Q25+SUM($K$3:P$3))</f>
        <v>0</v>
      </c>
      <c r="AB25" s="234">
        <f t="shared" si="16"/>
        <v>1</v>
      </c>
      <c r="AC25" s="232">
        <f t="shared" si="19"/>
        <v>21</v>
      </c>
      <c r="AD25" t="str">
        <f t="array" aca="1" ref="AD25" ca="1">+IFERROR(INDEX($C$5:$I$37,MATCH(AC25,OFFSET($S$5:$S$37,0,AB25),0),AB25),"")</f>
        <v/>
      </c>
      <c r="AF25">
        <f t="shared" ca="1" si="7"/>
        <v>0</v>
      </c>
      <c r="AG25">
        <f ca="1">+IF(AF25=0,0,SUM($AF$5:AF25))</f>
        <v>0</v>
      </c>
      <c r="AI25" s="232">
        <f t="shared" si="20"/>
        <v>21</v>
      </c>
      <c r="AJ25" t="str">
        <f t="shared" ca="1" si="17"/>
        <v/>
      </c>
    </row>
    <row r="26" spans="2:36" x14ac:dyDescent="0.35">
      <c r="B26" s="219">
        <f t="shared" si="18"/>
        <v>22</v>
      </c>
      <c r="C26" s="217" t="str" cm="1">
        <f t="array" ref="C26">+IF(ISBLANK($B26),"",IF(INDEX('SASB DB'!$BC$8:$EL$40,'CalcSheet (hide this)'!$B26,MATCH('CalcSheet (hide this)'!C$4,'SASB DB'!$BC$7:$EL$7,0))=0,"",INDEX('SASB DB'!$BC$8:$EL$40,'CalcSheet (hide this)'!$B26,MATCH('CalcSheet (hide this)'!C$4,'SASB DB'!$BC$7:$EL$7,0))))</f>
        <v/>
      </c>
      <c r="D26" s="217" t="str" cm="1">
        <f t="array" ref="D26">+IF(ISBLANK($B26),"",IF(INDEX('SASB DB'!$BC$8:$EL$40,'CalcSheet (hide this)'!$B26,MATCH('CalcSheet (hide this)'!D$4,'SASB DB'!$BC$7:$EL$7,0))=0,"",INDEX('SASB DB'!$BC$8:$EL$40,'CalcSheet (hide this)'!$B26,MATCH('CalcSheet (hide this)'!D$4,'SASB DB'!$BC$7:$EL$7,0))))</f>
        <v/>
      </c>
      <c r="E26" s="217" t="str" cm="1">
        <f t="array" ref="E26">+IF(ISBLANK($B26),"",IF(INDEX('SASB DB'!$BC$8:$EL$40,'CalcSheet (hide this)'!$B26,MATCH('CalcSheet (hide this)'!E$4,'SASB DB'!$BC$7:$EL$7,0))=0,"",INDEX('SASB DB'!$BC$8:$EL$40,'CalcSheet (hide this)'!$B26,MATCH('CalcSheet (hide this)'!E$4,'SASB DB'!$BC$7:$EL$7,0))))</f>
        <v/>
      </c>
      <c r="F26" s="217"/>
      <c r="G26" s="217"/>
      <c r="H26" s="217"/>
      <c r="I26" s="218"/>
      <c r="K26" s="231">
        <f t="shared" si="8"/>
        <v>0</v>
      </c>
      <c r="L26" s="231">
        <f t="shared" si="9"/>
        <v>0</v>
      </c>
      <c r="M26" s="231">
        <f t="shared" si="10"/>
        <v>0</v>
      </c>
      <c r="N26" s="231">
        <f t="shared" si="11"/>
        <v>0</v>
      </c>
      <c r="O26" s="231">
        <f t="shared" si="12"/>
        <v>0</v>
      </c>
      <c r="P26" s="231">
        <f t="shared" si="13"/>
        <v>0</v>
      </c>
      <c r="Q26" s="231">
        <f t="shared" si="14"/>
        <v>0</v>
      </c>
      <c r="R26" s="231"/>
      <c r="T26" s="231">
        <f t="shared" si="15"/>
        <v>0</v>
      </c>
      <c r="U26" s="231">
        <f>+IF(L26=0,0,L26+SUM($K$3:K$3))</f>
        <v>0</v>
      </c>
      <c r="V26" s="231">
        <f>+IF(M26=0,0,M26+SUM($K$3:L$3))</f>
        <v>0</v>
      </c>
      <c r="W26" s="231">
        <f>+IF(N26=0,0,N26+SUM($K$3:M$3))</f>
        <v>0</v>
      </c>
      <c r="X26" s="231">
        <f>+IF(O26=0,0,O26+SUM($K$3:N$3))</f>
        <v>0</v>
      </c>
      <c r="Y26" s="231">
        <f>+IF(P26=0,0,P26+SUM($K$3:O$3))</f>
        <v>0</v>
      </c>
      <c r="Z26" s="231">
        <f>+IF(Q26=0,0,Q26+SUM($K$3:P$3))</f>
        <v>0</v>
      </c>
      <c r="AB26" s="234">
        <f t="shared" si="16"/>
        <v>1</v>
      </c>
      <c r="AC26" s="232">
        <f t="shared" si="19"/>
        <v>22</v>
      </c>
      <c r="AD26" t="str">
        <f t="array" aca="1" ref="AD26" ca="1">+IFERROR(INDEX($C$5:$I$37,MATCH(AC26,OFFSET($S$5:$S$37,0,AB26),0),AB26),"")</f>
        <v/>
      </c>
      <c r="AF26">
        <f t="shared" ca="1" si="7"/>
        <v>0</v>
      </c>
      <c r="AG26">
        <f ca="1">+IF(AF26=0,0,SUM($AF$5:AF26))</f>
        <v>0</v>
      </c>
      <c r="AI26" s="232">
        <f t="shared" si="20"/>
        <v>22</v>
      </c>
      <c r="AJ26" t="str">
        <f t="shared" ca="1" si="17"/>
        <v/>
      </c>
    </row>
    <row r="27" spans="2:36" x14ac:dyDescent="0.35">
      <c r="B27" s="219">
        <f t="shared" si="18"/>
        <v>23</v>
      </c>
      <c r="C27" s="217" t="str" cm="1">
        <f t="array" ref="C27">+IF(ISBLANK($B27),"",IF(INDEX('SASB DB'!$BC$8:$EL$40,'CalcSheet (hide this)'!$B27,MATCH('CalcSheet (hide this)'!C$4,'SASB DB'!$BC$7:$EL$7,0))=0,"",INDEX('SASB DB'!$BC$8:$EL$40,'CalcSheet (hide this)'!$B27,MATCH('CalcSheet (hide this)'!C$4,'SASB DB'!$BC$7:$EL$7,0))))</f>
        <v/>
      </c>
      <c r="D27" s="217" t="str" cm="1">
        <f t="array" ref="D27">+IF(ISBLANK($B27),"",IF(INDEX('SASB DB'!$BC$8:$EL$40,'CalcSheet (hide this)'!$B27,MATCH('CalcSheet (hide this)'!D$4,'SASB DB'!$BC$7:$EL$7,0))=0,"",INDEX('SASB DB'!$BC$8:$EL$40,'CalcSheet (hide this)'!$B27,MATCH('CalcSheet (hide this)'!D$4,'SASB DB'!$BC$7:$EL$7,0))))</f>
        <v/>
      </c>
      <c r="E27" s="217" t="str" cm="1">
        <f t="array" ref="E27">+IF(ISBLANK($B27),"",IF(INDEX('SASB DB'!$BC$8:$EL$40,'CalcSheet (hide this)'!$B27,MATCH('CalcSheet (hide this)'!E$4,'SASB DB'!$BC$7:$EL$7,0))=0,"",INDEX('SASB DB'!$BC$8:$EL$40,'CalcSheet (hide this)'!$B27,MATCH('CalcSheet (hide this)'!E$4,'SASB DB'!$BC$7:$EL$7,0))))</f>
        <v/>
      </c>
      <c r="F27" s="217"/>
      <c r="G27" s="217"/>
      <c r="H27" s="217"/>
      <c r="I27" s="218"/>
      <c r="K27" s="231">
        <f t="shared" si="8"/>
        <v>0</v>
      </c>
      <c r="L27" s="231">
        <f t="shared" si="9"/>
        <v>0</v>
      </c>
      <c r="M27" s="231">
        <f t="shared" si="10"/>
        <v>0</v>
      </c>
      <c r="N27" s="231">
        <f t="shared" si="11"/>
        <v>0</v>
      </c>
      <c r="O27" s="231">
        <f t="shared" si="12"/>
        <v>0</v>
      </c>
      <c r="P27" s="231">
        <f t="shared" si="13"/>
        <v>0</v>
      </c>
      <c r="Q27" s="231">
        <f t="shared" si="14"/>
        <v>0</v>
      </c>
      <c r="R27" s="231"/>
      <c r="T27" s="231">
        <f t="shared" si="15"/>
        <v>0</v>
      </c>
      <c r="U27" s="231">
        <f>+IF(L27=0,0,L27+SUM($K$3:K$3))</f>
        <v>0</v>
      </c>
      <c r="V27" s="231">
        <f>+IF(M27=0,0,M27+SUM($K$3:L$3))</f>
        <v>0</v>
      </c>
      <c r="W27" s="231">
        <f>+IF(N27=0,0,N27+SUM($K$3:M$3))</f>
        <v>0</v>
      </c>
      <c r="X27" s="231">
        <f>+IF(O27=0,0,O27+SUM($K$3:N$3))</f>
        <v>0</v>
      </c>
      <c r="Y27" s="231">
        <f>+IF(P27=0,0,P27+SUM($K$3:O$3))</f>
        <v>0</v>
      </c>
      <c r="Z27" s="231">
        <f>+IF(Q27=0,0,Q27+SUM($K$3:P$3))</f>
        <v>0</v>
      </c>
      <c r="AB27" s="234">
        <f t="shared" si="16"/>
        <v>1</v>
      </c>
      <c r="AC27" s="232">
        <f t="shared" si="19"/>
        <v>23</v>
      </c>
      <c r="AD27" t="str">
        <f t="array" aca="1" ref="AD27" ca="1">+IFERROR(INDEX($C$5:$I$37,MATCH(AC27,OFFSET($S$5:$S$37,0,AB27),0),AB27),"")</f>
        <v/>
      </c>
      <c r="AF27">
        <f t="shared" ca="1" si="7"/>
        <v>0</v>
      </c>
      <c r="AG27">
        <f ca="1">+IF(AF27=0,0,SUM($AF$5:AF27))</f>
        <v>0</v>
      </c>
      <c r="AI27" s="232">
        <f t="shared" si="20"/>
        <v>23</v>
      </c>
      <c r="AJ27" t="str">
        <f t="shared" ca="1" si="17"/>
        <v/>
      </c>
    </row>
    <row r="28" spans="2:36" x14ac:dyDescent="0.35">
      <c r="B28" s="219">
        <f t="shared" si="18"/>
        <v>24</v>
      </c>
      <c r="C28" s="217" t="str" cm="1">
        <f t="array" ref="C28">+IF(ISBLANK($B28),"",IF(INDEX('SASB DB'!$BC$8:$EL$40,'CalcSheet (hide this)'!$B28,MATCH('CalcSheet (hide this)'!C$4,'SASB DB'!$BC$7:$EL$7,0))=0,"",INDEX('SASB DB'!$BC$8:$EL$40,'CalcSheet (hide this)'!$B28,MATCH('CalcSheet (hide this)'!C$4,'SASB DB'!$BC$7:$EL$7,0))))</f>
        <v/>
      </c>
      <c r="D28" s="217" t="str" cm="1">
        <f t="array" ref="D28">+IF(ISBLANK($B28),"",IF(INDEX('SASB DB'!$BC$8:$EL$40,'CalcSheet (hide this)'!$B28,MATCH('CalcSheet (hide this)'!D$4,'SASB DB'!$BC$7:$EL$7,0))=0,"",INDEX('SASB DB'!$BC$8:$EL$40,'CalcSheet (hide this)'!$B28,MATCH('CalcSheet (hide this)'!D$4,'SASB DB'!$BC$7:$EL$7,0))))</f>
        <v/>
      </c>
      <c r="E28" s="217" t="str" cm="1">
        <f t="array" ref="E28">+IF(ISBLANK($B28),"",IF(INDEX('SASB DB'!$BC$8:$EL$40,'CalcSheet (hide this)'!$B28,MATCH('CalcSheet (hide this)'!E$4,'SASB DB'!$BC$7:$EL$7,0))=0,"",INDEX('SASB DB'!$BC$8:$EL$40,'CalcSheet (hide this)'!$B28,MATCH('CalcSheet (hide this)'!E$4,'SASB DB'!$BC$7:$EL$7,0))))</f>
        <v/>
      </c>
      <c r="F28" s="217"/>
      <c r="G28" s="217"/>
      <c r="H28" s="217"/>
      <c r="I28" s="218"/>
      <c r="K28" s="231">
        <f t="shared" si="8"/>
        <v>0</v>
      </c>
      <c r="L28" s="231">
        <f t="shared" si="9"/>
        <v>0</v>
      </c>
      <c r="M28" s="231">
        <f t="shared" si="10"/>
        <v>0</v>
      </c>
      <c r="N28" s="231">
        <f t="shared" si="11"/>
        <v>0</v>
      </c>
      <c r="O28" s="231">
        <f t="shared" si="12"/>
        <v>0</v>
      </c>
      <c r="P28" s="231">
        <f t="shared" si="13"/>
        <v>0</v>
      </c>
      <c r="Q28" s="231">
        <f t="shared" si="14"/>
        <v>0</v>
      </c>
      <c r="R28" s="231"/>
      <c r="T28" s="231">
        <f t="shared" si="15"/>
        <v>0</v>
      </c>
      <c r="U28" s="231">
        <f>+IF(L28=0,0,L28+SUM($K$3:K$3))</f>
        <v>0</v>
      </c>
      <c r="V28" s="231">
        <f>+IF(M28=0,0,M28+SUM($K$3:L$3))</f>
        <v>0</v>
      </c>
      <c r="W28" s="231">
        <f>+IF(N28=0,0,N28+SUM($K$3:M$3))</f>
        <v>0</v>
      </c>
      <c r="X28" s="231">
        <f>+IF(O28=0,0,O28+SUM($K$3:N$3))</f>
        <v>0</v>
      </c>
      <c r="Y28" s="231">
        <f>+IF(P28=0,0,P28+SUM($K$3:O$3))</f>
        <v>0</v>
      </c>
      <c r="Z28" s="231">
        <f>+IF(Q28=0,0,Q28+SUM($K$3:P$3))</f>
        <v>0</v>
      </c>
      <c r="AB28" s="234">
        <f t="shared" si="16"/>
        <v>1</v>
      </c>
      <c r="AC28" s="232">
        <f t="shared" si="19"/>
        <v>24</v>
      </c>
      <c r="AD28" t="str">
        <f t="array" aca="1" ref="AD28" ca="1">+IFERROR(INDEX($C$5:$I$37,MATCH(AC28,OFFSET($S$5:$S$37,0,AB28),0),AB28),"")</f>
        <v/>
      </c>
      <c r="AF28">
        <f t="shared" ca="1" si="7"/>
        <v>0</v>
      </c>
      <c r="AG28">
        <f ca="1">+IF(AF28=0,0,SUM($AF$5:AF28))</f>
        <v>0</v>
      </c>
      <c r="AI28" s="232">
        <f t="shared" si="20"/>
        <v>24</v>
      </c>
      <c r="AJ28" t="str">
        <f t="shared" ca="1" si="17"/>
        <v/>
      </c>
    </row>
    <row r="29" spans="2:36" x14ac:dyDescent="0.35">
      <c r="B29" s="219">
        <f t="shared" si="18"/>
        <v>25</v>
      </c>
      <c r="C29" s="217" t="str" cm="1">
        <f t="array" ref="C29">+IF(ISBLANK($B29),"",IF(INDEX('SASB DB'!$BC$8:$EL$40,'CalcSheet (hide this)'!$B29,MATCH('CalcSheet (hide this)'!C$4,'SASB DB'!$BC$7:$EL$7,0))=0,"",INDEX('SASB DB'!$BC$8:$EL$40,'CalcSheet (hide this)'!$B29,MATCH('CalcSheet (hide this)'!C$4,'SASB DB'!$BC$7:$EL$7,0))))</f>
        <v/>
      </c>
      <c r="D29" s="217" t="str" cm="1">
        <f t="array" ref="D29">+IF(ISBLANK($B29),"",IF(INDEX('SASB DB'!$BC$8:$EL$40,'CalcSheet (hide this)'!$B29,MATCH('CalcSheet (hide this)'!D$4,'SASB DB'!$BC$7:$EL$7,0))=0,"",INDEX('SASB DB'!$BC$8:$EL$40,'CalcSheet (hide this)'!$B29,MATCH('CalcSheet (hide this)'!D$4,'SASB DB'!$BC$7:$EL$7,0))))</f>
        <v/>
      </c>
      <c r="E29" s="217" t="str" cm="1">
        <f t="array" ref="E29">+IF(ISBLANK($B29),"",IF(INDEX('SASB DB'!$BC$8:$EL$40,'CalcSheet (hide this)'!$B29,MATCH('CalcSheet (hide this)'!E$4,'SASB DB'!$BC$7:$EL$7,0))=0,"",INDEX('SASB DB'!$BC$8:$EL$40,'CalcSheet (hide this)'!$B29,MATCH('CalcSheet (hide this)'!E$4,'SASB DB'!$BC$7:$EL$7,0))))</f>
        <v/>
      </c>
      <c r="F29" s="217"/>
      <c r="G29" s="217"/>
      <c r="H29" s="217"/>
      <c r="I29" s="218"/>
      <c r="K29" s="231">
        <f t="shared" si="8"/>
        <v>0</v>
      </c>
      <c r="L29" s="231">
        <f t="shared" si="9"/>
        <v>0</v>
      </c>
      <c r="M29" s="231">
        <f t="shared" si="10"/>
        <v>0</v>
      </c>
      <c r="N29" s="231">
        <f t="shared" si="11"/>
        <v>0</v>
      </c>
      <c r="O29" s="231">
        <f t="shared" si="12"/>
        <v>0</v>
      </c>
      <c r="P29" s="231">
        <f t="shared" si="13"/>
        <v>0</v>
      </c>
      <c r="Q29" s="231">
        <f t="shared" si="14"/>
        <v>0</v>
      </c>
      <c r="R29" s="231"/>
      <c r="T29" s="231">
        <f t="shared" si="15"/>
        <v>0</v>
      </c>
      <c r="U29" s="231">
        <f>+IF(L29=0,0,L29+SUM($K$3:K$3))</f>
        <v>0</v>
      </c>
      <c r="V29" s="231">
        <f>+IF(M29=0,0,M29+SUM($K$3:L$3))</f>
        <v>0</v>
      </c>
      <c r="W29" s="231">
        <f>+IF(N29=0,0,N29+SUM($K$3:M$3))</f>
        <v>0</v>
      </c>
      <c r="X29" s="231">
        <f>+IF(O29=0,0,O29+SUM($K$3:N$3))</f>
        <v>0</v>
      </c>
      <c r="Y29" s="231">
        <f>+IF(P29=0,0,P29+SUM($K$3:O$3))</f>
        <v>0</v>
      </c>
      <c r="Z29" s="231">
        <f>+IF(Q29=0,0,Q29+SUM($K$3:P$3))</f>
        <v>0</v>
      </c>
      <c r="AB29" s="234">
        <f t="shared" si="16"/>
        <v>1</v>
      </c>
      <c r="AC29" s="232">
        <f t="shared" si="19"/>
        <v>25</v>
      </c>
      <c r="AD29" t="str">
        <f t="array" aca="1" ref="AD29" ca="1">+IFERROR(INDEX($C$5:$I$37,MATCH(AC29,OFFSET($S$5:$S$37,0,AB29),0),AB29),"")</f>
        <v/>
      </c>
      <c r="AF29">
        <f t="shared" ca="1" si="7"/>
        <v>0</v>
      </c>
      <c r="AG29">
        <f ca="1">+IF(AF29=0,0,SUM($AF$5:AF29))</f>
        <v>0</v>
      </c>
      <c r="AI29" s="232">
        <f t="shared" si="20"/>
        <v>25</v>
      </c>
      <c r="AJ29" t="str">
        <f t="shared" ca="1" si="17"/>
        <v/>
      </c>
    </row>
    <row r="30" spans="2:36" x14ac:dyDescent="0.35">
      <c r="B30" s="219">
        <f t="shared" si="18"/>
        <v>26</v>
      </c>
      <c r="C30" s="217" t="str" cm="1">
        <f t="array" ref="C30">+IF(ISBLANK($B30),"",IF(INDEX('SASB DB'!$BC$8:$EL$40,'CalcSheet (hide this)'!$B30,MATCH('CalcSheet (hide this)'!C$4,'SASB DB'!$BC$7:$EL$7,0))=0,"",INDEX('SASB DB'!$BC$8:$EL$40,'CalcSheet (hide this)'!$B30,MATCH('CalcSheet (hide this)'!C$4,'SASB DB'!$BC$7:$EL$7,0))))</f>
        <v/>
      </c>
      <c r="D30" s="217" t="str" cm="1">
        <f t="array" ref="D30">+IF(ISBLANK($B30),"",IF(INDEX('SASB DB'!$BC$8:$EL$40,'CalcSheet (hide this)'!$B30,MATCH('CalcSheet (hide this)'!D$4,'SASB DB'!$BC$7:$EL$7,0))=0,"",INDEX('SASB DB'!$BC$8:$EL$40,'CalcSheet (hide this)'!$B30,MATCH('CalcSheet (hide this)'!D$4,'SASB DB'!$BC$7:$EL$7,0))))</f>
        <v/>
      </c>
      <c r="E30" s="217" t="str" cm="1">
        <f t="array" ref="E30">+IF(ISBLANK($B30),"",IF(INDEX('SASB DB'!$BC$8:$EL$40,'CalcSheet (hide this)'!$B30,MATCH('CalcSheet (hide this)'!E$4,'SASB DB'!$BC$7:$EL$7,0))=0,"",INDEX('SASB DB'!$BC$8:$EL$40,'CalcSheet (hide this)'!$B30,MATCH('CalcSheet (hide this)'!E$4,'SASB DB'!$BC$7:$EL$7,0))))</f>
        <v/>
      </c>
      <c r="F30" s="217"/>
      <c r="G30" s="217"/>
      <c r="H30" s="217"/>
      <c r="I30" s="218"/>
      <c r="K30" s="231">
        <f t="shared" si="8"/>
        <v>0</v>
      </c>
      <c r="L30" s="231">
        <f t="shared" si="9"/>
        <v>0</v>
      </c>
      <c r="M30" s="231">
        <f t="shared" si="10"/>
        <v>0</v>
      </c>
      <c r="N30" s="231">
        <f t="shared" si="11"/>
        <v>0</v>
      </c>
      <c r="O30" s="231">
        <f t="shared" si="12"/>
        <v>0</v>
      </c>
      <c r="P30" s="231">
        <f t="shared" si="13"/>
        <v>0</v>
      </c>
      <c r="Q30" s="231">
        <f t="shared" si="14"/>
        <v>0</v>
      </c>
      <c r="R30" s="231"/>
      <c r="T30" s="231">
        <f t="shared" si="15"/>
        <v>0</v>
      </c>
      <c r="U30" s="231">
        <f>+IF(L30=0,0,L30+SUM($K$3:K$3))</f>
        <v>0</v>
      </c>
      <c r="V30" s="231">
        <f>+IF(M30=0,0,M30+SUM($K$3:L$3))</f>
        <v>0</v>
      </c>
      <c r="W30" s="231">
        <f>+IF(N30=0,0,N30+SUM($K$3:M$3))</f>
        <v>0</v>
      </c>
      <c r="X30" s="231">
        <f>+IF(O30=0,0,O30+SUM($K$3:N$3))</f>
        <v>0</v>
      </c>
      <c r="Y30" s="231">
        <f>+IF(P30=0,0,P30+SUM($K$3:O$3))</f>
        <v>0</v>
      </c>
      <c r="Z30" s="231">
        <f>+IF(Q30=0,0,Q30+SUM($K$3:P$3))</f>
        <v>0</v>
      </c>
      <c r="AB30" s="234">
        <f t="shared" si="16"/>
        <v>1</v>
      </c>
      <c r="AC30" s="232">
        <f t="shared" si="19"/>
        <v>26</v>
      </c>
      <c r="AD30" t="str">
        <f t="array" aca="1" ref="AD30" ca="1">+IFERROR(INDEX($C$5:$I$37,MATCH(AC30,OFFSET($S$5:$S$37,0,AB30),0),AB30),"")</f>
        <v/>
      </c>
      <c r="AF30">
        <f t="shared" ca="1" si="7"/>
        <v>0</v>
      </c>
      <c r="AG30">
        <f ca="1">+IF(AF30=0,0,SUM($AF$5:AF30))</f>
        <v>0</v>
      </c>
      <c r="AI30" s="232">
        <f t="shared" si="20"/>
        <v>26</v>
      </c>
      <c r="AJ30" t="str">
        <f t="shared" ca="1" si="17"/>
        <v/>
      </c>
    </row>
    <row r="31" spans="2:36" x14ac:dyDescent="0.35">
      <c r="B31" s="219">
        <f t="shared" si="18"/>
        <v>27</v>
      </c>
      <c r="C31" s="217" t="str" cm="1">
        <f t="array" ref="C31">+IF(ISBLANK($B31),"",IF(INDEX('SASB DB'!$BC$8:$EL$40,'CalcSheet (hide this)'!$B31,MATCH('CalcSheet (hide this)'!C$4,'SASB DB'!$BC$7:$EL$7,0))=0,"",INDEX('SASB DB'!$BC$8:$EL$40,'CalcSheet (hide this)'!$B31,MATCH('CalcSheet (hide this)'!C$4,'SASB DB'!$BC$7:$EL$7,0))))</f>
        <v/>
      </c>
      <c r="D31" s="217" t="str" cm="1">
        <f t="array" ref="D31">+IF(ISBLANK($B31),"",IF(INDEX('SASB DB'!$BC$8:$EL$40,'CalcSheet (hide this)'!$B31,MATCH('CalcSheet (hide this)'!D$4,'SASB DB'!$BC$7:$EL$7,0))=0,"",INDEX('SASB DB'!$BC$8:$EL$40,'CalcSheet (hide this)'!$B31,MATCH('CalcSheet (hide this)'!D$4,'SASB DB'!$BC$7:$EL$7,0))))</f>
        <v/>
      </c>
      <c r="E31" s="217" t="str" cm="1">
        <f t="array" ref="E31">+IF(ISBLANK($B31),"",IF(INDEX('SASB DB'!$BC$8:$EL$40,'CalcSheet (hide this)'!$B31,MATCH('CalcSheet (hide this)'!E$4,'SASB DB'!$BC$7:$EL$7,0))=0,"",INDEX('SASB DB'!$BC$8:$EL$40,'CalcSheet (hide this)'!$B31,MATCH('CalcSheet (hide this)'!E$4,'SASB DB'!$BC$7:$EL$7,0))))</f>
        <v/>
      </c>
      <c r="F31" s="217"/>
      <c r="G31" s="217"/>
      <c r="H31" s="217"/>
      <c r="I31" s="218"/>
      <c r="K31" s="231">
        <f t="shared" si="8"/>
        <v>0</v>
      </c>
      <c r="L31" s="231">
        <f t="shared" si="9"/>
        <v>0</v>
      </c>
      <c r="M31" s="231">
        <f t="shared" si="10"/>
        <v>0</v>
      </c>
      <c r="N31" s="231">
        <f t="shared" si="11"/>
        <v>0</v>
      </c>
      <c r="O31" s="231">
        <f t="shared" si="12"/>
        <v>0</v>
      </c>
      <c r="P31" s="231">
        <f t="shared" si="13"/>
        <v>0</v>
      </c>
      <c r="Q31" s="231">
        <f t="shared" si="14"/>
        <v>0</v>
      </c>
      <c r="R31" s="231"/>
      <c r="T31" s="231">
        <f t="shared" si="15"/>
        <v>0</v>
      </c>
      <c r="U31" s="231">
        <f>+IF(L31=0,0,L31+SUM($K$3:K$3))</f>
        <v>0</v>
      </c>
      <c r="V31" s="231">
        <f>+IF(M31=0,0,M31+SUM($K$3:L$3))</f>
        <v>0</v>
      </c>
      <c r="W31" s="231">
        <f>+IF(N31=0,0,N31+SUM($K$3:M$3))</f>
        <v>0</v>
      </c>
      <c r="X31" s="231">
        <f>+IF(O31=0,0,O31+SUM($K$3:N$3))</f>
        <v>0</v>
      </c>
      <c r="Y31" s="231">
        <f>+IF(P31=0,0,P31+SUM($K$3:O$3))</f>
        <v>0</v>
      </c>
      <c r="Z31" s="231">
        <f>+IF(Q31=0,0,Q31+SUM($K$3:P$3))</f>
        <v>0</v>
      </c>
      <c r="AB31" s="234">
        <f t="shared" si="16"/>
        <v>1</v>
      </c>
      <c r="AC31" s="232">
        <f t="shared" si="19"/>
        <v>27</v>
      </c>
      <c r="AD31" t="str">
        <f t="array" aca="1" ref="AD31" ca="1">+IFERROR(INDEX($C$5:$I$37,MATCH(AC31,OFFSET($S$5:$S$37,0,AB31),0),AB31),"")</f>
        <v/>
      </c>
      <c r="AF31">
        <f t="shared" ca="1" si="7"/>
        <v>0</v>
      </c>
      <c r="AG31">
        <f ca="1">+IF(AF31=0,0,SUM($AF$5:AF31))</f>
        <v>0</v>
      </c>
      <c r="AI31" s="232">
        <f t="shared" si="20"/>
        <v>27</v>
      </c>
      <c r="AJ31" t="str">
        <f t="shared" ca="1" si="17"/>
        <v/>
      </c>
    </row>
    <row r="32" spans="2:36" x14ac:dyDescent="0.35">
      <c r="B32" s="219">
        <f t="shared" si="18"/>
        <v>28</v>
      </c>
      <c r="C32" s="217" t="str" cm="1">
        <f t="array" ref="C32">+IF(ISBLANK($B32),"",IF(INDEX('SASB DB'!$BC$8:$EL$40,'CalcSheet (hide this)'!$B32,MATCH('CalcSheet (hide this)'!C$4,'SASB DB'!$BC$7:$EL$7,0))=0,"",INDEX('SASB DB'!$BC$8:$EL$40,'CalcSheet (hide this)'!$B32,MATCH('CalcSheet (hide this)'!C$4,'SASB DB'!$BC$7:$EL$7,0))))</f>
        <v/>
      </c>
      <c r="D32" s="217" t="str" cm="1">
        <f t="array" ref="D32">+IF(ISBLANK($B32),"",IF(INDEX('SASB DB'!$BC$8:$EL$40,'CalcSheet (hide this)'!$B32,MATCH('CalcSheet (hide this)'!D$4,'SASB DB'!$BC$7:$EL$7,0))=0,"",INDEX('SASB DB'!$BC$8:$EL$40,'CalcSheet (hide this)'!$B32,MATCH('CalcSheet (hide this)'!D$4,'SASB DB'!$BC$7:$EL$7,0))))</f>
        <v/>
      </c>
      <c r="E32" s="217" t="str" cm="1">
        <f t="array" ref="E32">+IF(ISBLANK($B32),"",IF(INDEX('SASB DB'!$BC$8:$EL$40,'CalcSheet (hide this)'!$B32,MATCH('CalcSheet (hide this)'!E$4,'SASB DB'!$BC$7:$EL$7,0))=0,"",INDEX('SASB DB'!$BC$8:$EL$40,'CalcSheet (hide this)'!$B32,MATCH('CalcSheet (hide this)'!E$4,'SASB DB'!$BC$7:$EL$7,0))))</f>
        <v/>
      </c>
      <c r="F32" s="217"/>
      <c r="G32" s="217"/>
      <c r="H32" s="217"/>
      <c r="I32" s="218"/>
      <c r="K32" s="231">
        <f t="shared" si="8"/>
        <v>0</v>
      </c>
      <c r="L32" s="231">
        <f t="shared" si="9"/>
        <v>0</v>
      </c>
      <c r="M32" s="231">
        <f t="shared" si="10"/>
        <v>0</v>
      </c>
      <c r="N32" s="231">
        <f t="shared" si="11"/>
        <v>0</v>
      </c>
      <c r="O32" s="231">
        <f t="shared" si="12"/>
        <v>0</v>
      </c>
      <c r="P32" s="231">
        <f t="shared" si="13"/>
        <v>0</v>
      </c>
      <c r="Q32" s="231">
        <f t="shared" si="14"/>
        <v>0</v>
      </c>
      <c r="R32" s="231"/>
      <c r="T32" s="231">
        <f t="shared" si="15"/>
        <v>0</v>
      </c>
      <c r="U32" s="231">
        <f>+IF(L32=0,0,L32+SUM($K$3:K$3))</f>
        <v>0</v>
      </c>
      <c r="V32" s="231">
        <f>+IF(M32=0,0,M32+SUM($K$3:L$3))</f>
        <v>0</v>
      </c>
      <c r="W32" s="231">
        <f>+IF(N32=0,0,N32+SUM($K$3:M$3))</f>
        <v>0</v>
      </c>
      <c r="X32" s="231">
        <f>+IF(O32=0,0,O32+SUM($K$3:N$3))</f>
        <v>0</v>
      </c>
      <c r="Y32" s="231">
        <f>+IF(P32=0,0,P32+SUM($K$3:O$3))</f>
        <v>0</v>
      </c>
      <c r="Z32" s="231">
        <f>+IF(Q32=0,0,Q32+SUM($K$3:P$3))</f>
        <v>0</v>
      </c>
      <c r="AB32" s="234">
        <f t="shared" si="16"/>
        <v>1</v>
      </c>
      <c r="AC32" s="232">
        <f t="shared" si="19"/>
        <v>28</v>
      </c>
      <c r="AD32" t="str">
        <f t="array" aca="1" ref="AD32" ca="1">+IFERROR(INDEX($C$5:$I$37,MATCH(AC32,OFFSET($S$5:$S$37,0,AB32),0),AB32),"")</f>
        <v/>
      </c>
      <c r="AF32">
        <f t="shared" ca="1" si="7"/>
        <v>0</v>
      </c>
      <c r="AG32">
        <f ca="1">+IF(AF32=0,0,SUM($AF$5:AF32))</f>
        <v>0</v>
      </c>
      <c r="AI32" s="232">
        <f t="shared" si="20"/>
        <v>28</v>
      </c>
      <c r="AJ32" t="str">
        <f t="shared" ca="1" si="17"/>
        <v/>
      </c>
    </row>
    <row r="33" spans="2:36" x14ac:dyDescent="0.35">
      <c r="B33" s="219">
        <f t="shared" si="18"/>
        <v>29</v>
      </c>
      <c r="C33" s="217" t="str" cm="1">
        <f t="array" ref="C33">+IF(ISBLANK($B33),"",IF(INDEX('SASB DB'!$BC$8:$EL$40,'CalcSheet (hide this)'!$B33,MATCH('CalcSheet (hide this)'!C$4,'SASB DB'!$BC$7:$EL$7,0))=0,"",INDEX('SASB DB'!$BC$8:$EL$40,'CalcSheet (hide this)'!$B33,MATCH('CalcSheet (hide this)'!C$4,'SASB DB'!$BC$7:$EL$7,0))))</f>
        <v/>
      </c>
      <c r="D33" s="217" t="str" cm="1">
        <f t="array" ref="D33">+IF(ISBLANK($B33),"",IF(INDEX('SASB DB'!$BC$8:$EL$40,'CalcSheet (hide this)'!$B33,MATCH('CalcSheet (hide this)'!D$4,'SASB DB'!$BC$7:$EL$7,0))=0,"",INDEX('SASB DB'!$BC$8:$EL$40,'CalcSheet (hide this)'!$B33,MATCH('CalcSheet (hide this)'!D$4,'SASB DB'!$BC$7:$EL$7,0))))</f>
        <v/>
      </c>
      <c r="E33" s="217" t="str" cm="1">
        <f t="array" ref="E33">+IF(ISBLANK($B33),"",IF(INDEX('SASB DB'!$BC$8:$EL$40,'CalcSheet (hide this)'!$B33,MATCH('CalcSheet (hide this)'!E$4,'SASB DB'!$BC$7:$EL$7,0))=0,"",INDEX('SASB DB'!$BC$8:$EL$40,'CalcSheet (hide this)'!$B33,MATCH('CalcSheet (hide this)'!E$4,'SASB DB'!$BC$7:$EL$7,0))))</f>
        <v/>
      </c>
      <c r="F33" s="217"/>
      <c r="G33" s="217"/>
      <c r="H33" s="217"/>
      <c r="I33" s="218"/>
      <c r="K33" s="231">
        <f t="shared" si="8"/>
        <v>0</v>
      </c>
      <c r="L33" s="231">
        <f t="shared" si="9"/>
        <v>0</v>
      </c>
      <c r="M33" s="231">
        <f t="shared" si="10"/>
        <v>0</v>
      </c>
      <c r="N33" s="231">
        <f t="shared" si="11"/>
        <v>0</v>
      </c>
      <c r="O33" s="231">
        <f t="shared" si="12"/>
        <v>0</v>
      </c>
      <c r="P33" s="231">
        <f t="shared" si="13"/>
        <v>0</v>
      </c>
      <c r="Q33" s="231">
        <f t="shared" si="14"/>
        <v>0</v>
      </c>
      <c r="R33" s="231"/>
      <c r="T33" s="231">
        <f t="shared" si="15"/>
        <v>0</v>
      </c>
      <c r="U33" s="231">
        <f>+IF(L33=0,0,L33+SUM($K$3:K$3))</f>
        <v>0</v>
      </c>
      <c r="V33" s="231">
        <f>+IF(M33=0,0,M33+SUM($K$3:L$3))</f>
        <v>0</v>
      </c>
      <c r="W33" s="231">
        <f>+IF(N33=0,0,N33+SUM($K$3:M$3))</f>
        <v>0</v>
      </c>
      <c r="X33" s="231">
        <f>+IF(O33=0,0,O33+SUM($K$3:N$3))</f>
        <v>0</v>
      </c>
      <c r="Y33" s="231">
        <f>+IF(P33=0,0,P33+SUM($K$3:O$3))</f>
        <v>0</v>
      </c>
      <c r="Z33" s="231">
        <f>+IF(Q33=0,0,Q33+SUM($K$3:P$3))</f>
        <v>0</v>
      </c>
      <c r="AB33" s="234">
        <f t="shared" si="16"/>
        <v>1</v>
      </c>
      <c r="AC33" s="232">
        <f t="shared" si="19"/>
        <v>29</v>
      </c>
      <c r="AD33" t="str">
        <f t="array" aca="1" ref="AD33" ca="1">+IFERROR(INDEX($C$5:$I$37,MATCH(AC33,OFFSET($S$5:$S$37,0,AB33),0),AB33),"")</f>
        <v/>
      </c>
      <c r="AF33">
        <f t="shared" ca="1" si="7"/>
        <v>0</v>
      </c>
      <c r="AG33">
        <f ca="1">+IF(AF33=0,0,SUM($AF$5:AF33))</f>
        <v>0</v>
      </c>
      <c r="AI33" s="232">
        <f t="shared" si="20"/>
        <v>29</v>
      </c>
      <c r="AJ33" t="str">
        <f t="shared" ca="1" si="17"/>
        <v/>
      </c>
    </row>
    <row r="34" spans="2:36" x14ac:dyDescent="0.35">
      <c r="B34" s="219">
        <f t="shared" si="18"/>
        <v>30</v>
      </c>
      <c r="C34" s="217" t="str" cm="1">
        <f t="array" ref="C34">+IF(ISBLANK($B34),"",IF(INDEX('SASB DB'!$BC$8:$EL$40,'CalcSheet (hide this)'!$B34,MATCH('CalcSheet (hide this)'!C$4,'SASB DB'!$BC$7:$EL$7,0))=0,"",INDEX('SASB DB'!$BC$8:$EL$40,'CalcSheet (hide this)'!$B34,MATCH('CalcSheet (hide this)'!C$4,'SASB DB'!$BC$7:$EL$7,0))))</f>
        <v/>
      </c>
      <c r="D34" s="217" t="str" cm="1">
        <f t="array" ref="D34">+IF(ISBLANK($B34),"",IF(INDEX('SASB DB'!$BC$8:$EL$40,'CalcSheet (hide this)'!$B34,MATCH('CalcSheet (hide this)'!D$4,'SASB DB'!$BC$7:$EL$7,0))=0,"",INDEX('SASB DB'!$BC$8:$EL$40,'CalcSheet (hide this)'!$B34,MATCH('CalcSheet (hide this)'!D$4,'SASB DB'!$BC$7:$EL$7,0))))</f>
        <v/>
      </c>
      <c r="E34" s="217" t="str" cm="1">
        <f t="array" ref="E34">+IF(ISBLANK($B34),"",IF(INDEX('SASB DB'!$BC$8:$EL$40,'CalcSheet (hide this)'!$B34,MATCH('CalcSheet (hide this)'!E$4,'SASB DB'!$BC$7:$EL$7,0))=0,"",INDEX('SASB DB'!$BC$8:$EL$40,'CalcSheet (hide this)'!$B34,MATCH('CalcSheet (hide this)'!E$4,'SASB DB'!$BC$7:$EL$7,0))))</f>
        <v/>
      </c>
      <c r="F34" s="217"/>
      <c r="G34" s="217"/>
      <c r="H34" s="217"/>
      <c r="I34" s="218"/>
      <c r="K34" s="231">
        <f t="shared" si="8"/>
        <v>0</v>
      </c>
      <c r="L34" s="231">
        <f t="shared" si="9"/>
        <v>0</v>
      </c>
      <c r="M34" s="231">
        <f t="shared" si="10"/>
        <v>0</v>
      </c>
      <c r="N34" s="231">
        <f t="shared" si="11"/>
        <v>0</v>
      </c>
      <c r="O34" s="231">
        <f t="shared" si="12"/>
        <v>0</v>
      </c>
      <c r="P34" s="231">
        <f t="shared" si="13"/>
        <v>0</v>
      </c>
      <c r="Q34" s="231">
        <f t="shared" si="14"/>
        <v>0</v>
      </c>
      <c r="R34" s="231"/>
      <c r="T34" s="231">
        <f t="shared" si="15"/>
        <v>0</v>
      </c>
      <c r="U34" s="231">
        <f>+IF(L34=0,0,L34+SUM($K$3:K$3))</f>
        <v>0</v>
      </c>
      <c r="V34" s="231">
        <f>+IF(M34=0,0,M34+SUM($K$3:L$3))</f>
        <v>0</v>
      </c>
      <c r="W34" s="231">
        <f>+IF(N34=0,0,N34+SUM($K$3:M$3))</f>
        <v>0</v>
      </c>
      <c r="X34" s="231">
        <f>+IF(O34=0,0,O34+SUM($K$3:N$3))</f>
        <v>0</v>
      </c>
      <c r="Y34" s="231">
        <f>+IF(P34=0,0,P34+SUM($K$3:O$3))</f>
        <v>0</v>
      </c>
      <c r="Z34" s="231">
        <f>+IF(Q34=0,0,Q34+SUM($K$3:P$3))</f>
        <v>0</v>
      </c>
      <c r="AB34" s="234">
        <f t="shared" si="16"/>
        <v>1</v>
      </c>
      <c r="AC34" s="232">
        <f t="shared" si="19"/>
        <v>30</v>
      </c>
      <c r="AD34" t="str">
        <f t="array" aca="1" ref="AD34" ca="1">+IFERROR(INDEX($C$5:$I$37,MATCH(AC34,OFFSET($S$5:$S$37,0,AB34),0),AB34),"")</f>
        <v/>
      </c>
      <c r="AF34">
        <f t="shared" ca="1" si="7"/>
        <v>0</v>
      </c>
      <c r="AG34">
        <f ca="1">+IF(AF34=0,0,SUM($AF$5:AF34))</f>
        <v>0</v>
      </c>
      <c r="AI34" s="232">
        <f t="shared" si="20"/>
        <v>30</v>
      </c>
      <c r="AJ34" t="str">
        <f t="shared" ca="1" si="17"/>
        <v/>
      </c>
    </row>
    <row r="35" spans="2:36" x14ac:dyDescent="0.35">
      <c r="B35" s="216"/>
      <c r="C35" s="217" t="str" cm="1">
        <f t="array" ref="C35">+IF(ISBLANK($B35),"",IF(INDEX('SASB DB'!$BC$8:$EL$40,'CalcSheet (hide this)'!$B35,MATCH('CalcSheet (hide this)'!C$4,'SASB DB'!$BC$7:$EL$7,0))=0,"",INDEX('SASB DB'!$BC$8:$EL$40,'CalcSheet (hide this)'!$B35,MATCH('CalcSheet (hide this)'!C$4,'SASB DB'!$BC$7:$EL$7,0))))</f>
        <v/>
      </c>
      <c r="D35" s="217" t="str" cm="1">
        <f t="array" ref="D35">+IF(ISBLANK($B35),"",IF(INDEX('SASB DB'!$BC$8:$EL$40,'CalcSheet (hide this)'!$B35,MATCH('CalcSheet (hide this)'!D$4,'SASB DB'!$BC$7:$EL$7,0))=0,"",INDEX('SASB DB'!$BC$8:$EL$40,'CalcSheet (hide this)'!$B35,MATCH('CalcSheet (hide this)'!D$4,'SASB DB'!$BC$7:$EL$7,0))))</f>
        <v/>
      </c>
      <c r="E35" s="217" t="str" cm="1">
        <f t="array" ref="E35">+IF(ISBLANK($B35),"",IF(INDEX('SASB DB'!$BC$8:$EL$40,'CalcSheet (hide this)'!$B35,MATCH('CalcSheet (hide this)'!E$4,'SASB DB'!$BC$7:$EL$7,0))=0,"",INDEX('SASB DB'!$BC$8:$EL$40,'CalcSheet (hide this)'!$B35,MATCH('CalcSheet (hide this)'!E$4,'SASB DB'!$BC$7:$EL$7,0))))</f>
        <v/>
      </c>
      <c r="F35" s="217"/>
      <c r="G35" s="217"/>
      <c r="H35" s="217"/>
      <c r="I35" s="218"/>
      <c r="K35" s="231">
        <f t="shared" si="8"/>
        <v>0</v>
      </c>
      <c r="L35" s="231">
        <f t="shared" si="9"/>
        <v>0</v>
      </c>
      <c r="M35" s="231">
        <f t="shared" si="10"/>
        <v>0</v>
      </c>
      <c r="N35" s="231">
        <f t="shared" si="11"/>
        <v>0</v>
      </c>
      <c r="O35" s="231">
        <f t="shared" si="12"/>
        <v>0</v>
      </c>
      <c r="P35" s="231">
        <f t="shared" si="13"/>
        <v>0</v>
      </c>
      <c r="Q35" s="231">
        <f t="shared" si="14"/>
        <v>0</v>
      </c>
      <c r="R35" s="231"/>
      <c r="T35" s="231">
        <f t="shared" si="15"/>
        <v>0</v>
      </c>
      <c r="U35" s="231">
        <f>+IF(L35=0,0,L35+SUM($K$3:K$3))</f>
        <v>0</v>
      </c>
      <c r="V35" s="231">
        <f>+IF(M35=0,0,M35+SUM($K$3:L$3))</f>
        <v>0</v>
      </c>
      <c r="W35" s="231">
        <f>+IF(N35=0,0,N35+SUM($K$3:M$3))</f>
        <v>0</v>
      </c>
      <c r="X35" s="231">
        <f>+IF(O35=0,0,O35+SUM($K$3:N$3))</f>
        <v>0</v>
      </c>
      <c r="Y35" s="231">
        <f>+IF(P35=0,0,P35+SUM($K$3:O$3))</f>
        <v>0</v>
      </c>
      <c r="Z35" s="231">
        <f>+IF(Q35=0,0,Q35+SUM($K$3:P$3))</f>
        <v>0</v>
      </c>
      <c r="AB35" s="234">
        <f t="shared" si="16"/>
        <v>1</v>
      </c>
      <c r="AC35" s="232">
        <f t="shared" si="19"/>
        <v>31</v>
      </c>
      <c r="AD35" t="str">
        <f t="array" aca="1" ref="AD35" ca="1">+IFERROR(INDEX($C$5:$I$37,MATCH(AC35,OFFSET($S$5:$S$37,0,AB35),0),AB35),"")</f>
        <v/>
      </c>
      <c r="AF35">
        <f t="shared" ca="1" si="7"/>
        <v>0</v>
      </c>
      <c r="AG35">
        <f ca="1">+IF(AF35=0,0,SUM($AF$5:AF35))</f>
        <v>0</v>
      </c>
      <c r="AI35" s="232"/>
    </row>
    <row r="36" spans="2:36" x14ac:dyDescent="0.35">
      <c r="B36" s="216"/>
      <c r="C36" s="217" t="str" cm="1">
        <f t="array" ref="C36">+IF(ISBLANK($B36),"",IF(INDEX('SASB DB'!$BC$8:$EL$40,'CalcSheet (hide this)'!$B36,MATCH('CalcSheet (hide this)'!C$4,'SASB DB'!$BC$7:$EL$7,0))=0,"",INDEX('SASB DB'!$BC$8:$EL$40,'CalcSheet (hide this)'!$B36,MATCH('CalcSheet (hide this)'!C$4,'SASB DB'!$BC$7:$EL$7,0))))</f>
        <v/>
      </c>
      <c r="D36" s="217" t="str" cm="1">
        <f t="array" ref="D36">+IF(ISBLANK($B36),"",IF(INDEX('SASB DB'!$BC$8:$EL$40,'CalcSheet (hide this)'!$B36,MATCH('CalcSheet (hide this)'!D$4,'SASB DB'!$BC$7:$EL$7,0))=0,"",INDEX('SASB DB'!$BC$8:$EL$40,'CalcSheet (hide this)'!$B36,MATCH('CalcSheet (hide this)'!D$4,'SASB DB'!$BC$7:$EL$7,0))))</f>
        <v/>
      </c>
      <c r="E36" s="217" t="str" cm="1">
        <f t="array" ref="E36">+IF(ISBLANK($B36),"",IF(INDEX('SASB DB'!$BC$8:$EL$40,'CalcSheet (hide this)'!$B36,MATCH('CalcSheet (hide this)'!E$4,'SASB DB'!$BC$7:$EL$7,0))=0,"",INDEX('SASB DB'!$BC$8:$EL$40,'CalcSheet (hide this)'!$B36,MATCH('CalcSheet (hide this)'!E$4,'SASB DB'!$BC$7:$EL$7,0))))</f>
        <v/>
      </c>
      <c r="F36" s="217"/>
      <c r="G36" s="217"/>
      <c r="H36" s="217"/>
      <c r="I36" s="218"/>
      <c r="K36" s="231">
        <f t="shared" si="8"/>
        <v>0</v>
      </c>
      <c r="L36" s="231">
        <f t="shared" si="9"/>
        <v>0</v>
      </c>
      <c r="M36" s="231">
        <f t="shared" si="10"/>
        <v>0</v>
      </c>
      <c r="N36" s="231">
        <f t="shared" si="11"/>
        <v>0</v>
      </c>
      <c r="O36" s="231">
        <f t="shared" si="12"/>
        <v>0</v>
      </c>
      <c r="P36" s="231">
        <f t="shared" si="13"/>
        <v>0</v>
      </c>
      <c r="Q36" s="231">
        <f t="shared" si="14"/>
        <v>0</v>
      </c>
      <c r="R36" s="231"/>
      <c r="T36" s="231">
        <f t="shared" si="15"/>
        <v>0</v>
      </c>
      <c r="U36" s="231">
        <f>+IF(L36=0,0,L36+SUM($K$3:K$3))</f>
        <v>0</v>
      </c>
      <c r="V36" s="231">
        <f>+IF(M36=0,0,M36+SUM($K$3:L$3))</f>
        <v>0</v>
      </c>
      <c r="W36" s="231">
        <f>+IF(N36=0,0,N36+SUM($K$3:M$3))</f>
        <v>0</v>
      </c>
      <c r="X36" s="231">
        <f>+IF(O36=0,0,O36+SUM($K$3:N$3))</f>
        <v>0</v>
      </c>
      <c r="Y36" s="231">
        <f>+IF(P36=0,0,P36+SUM($K$3:O$3))</f>
        <v>0</v>
      </c>
      <c r="Z36" s="231">
        <f>+IF(Q36=0,0,Q36+SUM($K$3:P$3))</f>
        <v>0</v>
      </c>
      <c r="AB36" s="234">
        <f t="shared" si="16"/>
        <v>1</v>
      </c>
      <c r="AC36" s="232">
        <f t="shared" si="19"/>
        <v>32</v>
      </c>
      <c r="AD36" t="str">
        <f t="array" aca="1" ref="AD36" ca="1">+IFERROR(INDEX($C$5:$I$37,MATCH(AC36,OFFSET($S$5:$S$37,0,AB36),0),AB36),"")</f>
        <v/>
      </c>
      <c r="AF36">
        <f t="shared" ca="1" si="7"/>
        <v>0</v>
      </c>
      <c r="AG36">
        <f ca="1">+IF(AF36=0,0,SUM($AF$5:AF36))</f>
        <v>0</v>
      </c>
      <c r="AI36" s="232"/>
    </row>
    <row r="37" spans="2:36" x14ac:dyDescent="0.35">
      <c r="B37" s="220"/>
      <c r="C37" s="221" t="str" cm="1">
        <f t="array" ref="C37">+IF(ISBLANK($B37),"",IF(INDEX('SASB DB'!$BC$8:$EL$40,'CalcSheet (hide this)'!$B37,MATCH('CalcSheet (hide this)'!C$4,'SASB DB'!$BC$7:$EL$7,0))=0,"",INDEX('SASB DB'!$BC$8:$EL$40,'CalcSheet (hide this)'!$B37,MATCH('CalcSheet (hide this)'!C$4,'SASB DB'!$BC$7:$EL$7,0))))</f>
        <v/>
      </c>
      <c r="D37" s="221" t="str" cm="1">
        <f t="array" ref="D37">+IF(ISBLANK($B37),"",IF(INDEX('SASB DB'!$BC$8:$EL$40,'CalcSheet (hide this)'!$B37,MATCH('CalcSheet (hide this)'!D$4,'SASB DB'!$BC$7:$EL$7,0))=0,"",INDEX('SASB DB'!$BC$8:$EL$40,'CalcSheet (hide this)'!$B37,MATCH('CalcSheet (hide this)'!D$4,'SASB DB'!$BC$7:$EL$7,0))))</f>
        <v/>
      </c>
      <c r="E37" s="221" t="str" cm="1">
        <f t="array" ref="E37">+IF(ISBLANK($B37),"",IF(INDEX('SASB DB'!$BC$8:$EL$40,'CalcSheet (hide this)'!$B37,MATCH('CalcSheet (hide this)'!E$4,'SASB DB'!$BC$7:$EL$7,0))=0,"",INDEX('SASB DB'!$BC$8:$EL$40,'CalcSheet (hide this)'!$B37,MATCH('CalcSheet (hide this)'!E$4,'SASB DB'!$BC$7:$EL$7,0))))</f>
        <v/>
      </c>
      <c r="F37" s="221"/>
      <c r="G37" s="221"/>
      <c r="H37" s="221"/>
      <c r="I37" s="222"/>
      <c r="K37" s="231">
        <f t="shared" si="8"/>
        <v>0</v>
      </c>
      <c r="L37" s="231">
        <f t="shared" si="9"/>
        <v>0</v>
      </c>
      <c r="M37" s="231">
        <f t="shared" si="10"/>
        <v>0</v>
      </c>
      <c r="N37" s="231">
        <f t="shared" si="11"/>
        <v>0</v>
      </c>
      <c r="O37" s="231">
        <f t="shared" si="12"/>
        <v>0</v>
      </c>
      <c r="P37" s="231">
        <f t="shared" si="13"/>
        <v>0</v>
      </c>
      <c r="Q37" s="231">
        <f t="shared" si="14"/>
        <v>0</v>
      </c>
      <c r="R37" s="231"/>
      <c r="T37" s="231">
        <f t="shared" si="15"/>
        <v>0</v>
      </c>
      <c r="U37" s="231">
        <f>+IF(L37=0,0,L37+SUM($K$3:K$3))</f>
        <v>0</v>
      </c>
      <c r="V37" s="231">
        <f>+IF(M37=0,0,M37+SUM($K$3:L$3))</f>
        <v>0</v>
      </c>
      <c r="W37" s="231">
        <f>+IF(N37=0,0,N37+SUM($K$3:M$3))</f>
        <v>0</v>
      </c>
      <c r="X37" s="231">
        <f>+IF(O37=0,0,O37+SUM($K$3:N$3))</f>
        <v>0</v>
      </c>
      <c r="Y37" s="231">
        <f>+IF(P37=0,0,P37+SUM($K$3:O$3))</f>
        <v>0</v>
      </c>
      <c r="Z37" s="231">
        <f>+IF(Q37=0,0,Q37+SUM($K$3:P$3))</f>
        <v>0</v>
      </c>
      <c r="AB37" s="234">
        <f t="shared" si="16"/>
        <v>1</v>
      </c>
      <c r="AC37" s="232">
        <f t="shared" si="19"/>
        <v>33</v>
      </c>
      <c r="AD37" t="str">
        <f t="array" aca="1" ref="AD37" ca="1">+IFERROR(INDEX($C$5:$I$37,MATCH(AC37,OFFSET($S$5:$S$37,0,AB37),0),AB37),"")</f>
        <v/>
      </c>
      <c r="AF37">
        <f t="shared" ca="1" si="7"/>
        <v>0</v>
      </c>
      <c r="AG37">
        <f ca="1">+IF(AF37=0,0,SUM($AF$5:AF37))</f>
        <v>0</v>
      </c>
      <c r="AJ37" t="str">
        <f t="shared" ref="AJ37:AJ68" si="21">+IF(ISBLANK(AI37),"",INDEX($AD$5:$AD$28,MATCH(AI37,$AG$5:$AG$235,0),1))</f>
        <v/>
      </c>
    </row>
    <row r="38" spans="2:36" x14ac:dyDescent="0.35">
      <c r="AB38" s="234">
        <f t="shared" ref="AB38:AB69" si="22">+IF(ISBLANK(AC38),"",IF(OR(AC38=$T$2,AC38=$U$2,AC38=$V$2,AC38=$W$2,AC38=$X$2,AC38=$Y$2,AC38=$Z$2),AB37+1,AB37))</f>
        <v>1</v>
      </c>
      <c r="AC38" s="232">
        <f t="shared" si="19"/>
        <v>34</v>
      </c>
      <c r="AD38" t="str">
        <f t="array" aca="1" ref="AD38" ca="1">+IFERROR(INDEX($C$5:$I$37,MATCH(AC38,OFFSET($S$5:$S$37,0,AB38),0),AB38),"")</f>
        <v/>
      </c>
      <c r="AF38">
        <f t="shared" ca="1" si="7"/>
        <v>0</v>
      </c>
      <c r="AG38">
        <f ca="1">+IF(AF38=0,0,SUM($AF$5:AF38))</f>
        <v>0</v>
      </c>
      <c r="AJ38" t="str">
        <f t="shared" si="21"/>
        <v/>
      </c>
    </row>
    <row r="39" spans="2:36" x14ac:dyDescent="0.35">
      <c r="AB39" s="234">
        <f t="shared" si="22"/>
        <v>1</v>
      </c>
      <c r="AC39" s="232">
        <f t="shared" si="19"/>
        <v>35</v>
      </c>
      <c r="AD39" t="str">
        <f t="array" aca="1" ref="AD39" ca="1">+IFERROR(INDEX($C$5:$I$37,MATCH(AC39,OFFSET($S$5:$S$37,0,AB39),0),AB39),"")</f>
        <v/>
      </c>
      <c r="AF39">
        <f t="shared" ca="1" si="7"/>
        <v>0</v>
      </c>
      <c r="AG39">
        <f ca="1">+IF(AF39=0,0,SUM($AF$5:AF39))</f>
        <v>0</v>
      </c>
      <c r="AJ39" t="str">
        <f t="shared" si="21"/>
        <v/>
      </c>
    </row>
    <row r="40" spans="2:36" x14ac:dyDescent="0.35">
      <c r="AB40" s="234">
        <f t="shared" si="22"/>
        <v>1</v>
      </c>
      <c r="AC40" s="232">
        <f t="shared" si="19"/>
        <v>36</v>
      </c>
      <c r="AD40" t="str">
        <f t="array" aca="1" ref="AD40" ca="1">+IFERROR(INDEX($C$5:$I$37,MATCH(AC40,OFFSET($S$5:$S$37,0,AB40),0),AB40),"")</f>
        <v/>
      </c>
      <c r="AF40">
        <f t="shared" ca="1" si="7"/>
        <v>0</v>
      </c>
      <c r="AG40">
        <f ca="1">+IF(AF40=0,0,SUM($AF$5:AF40))</f>
        <v>0</v>
      </c>
      <c r="AJ40" t="str">
        <f t="shared" si="21"/>
        <v/>
      </c>
    </row>
    <row r="41" spans="2:36" x14ac:dyDescent="0.35">
      <c r="AB41" s="234">
        <f t="shared" si="22"/>
        <v>1</v>
      </c>
      <c r="AC41" s="232">
        <f t="shared" si="19"/>
        <v>37</v>
      </c>
      <c r="AD41" t="str">
        <f t="array" aca="1" ref="AD41" ca="1">+IFERROR(INDEX($C$5:$I$37,MATCH(AC41,OFFSET($S$5:$S$37,0,AB41),0),AB41),"")</f>
        <v/>
      </c>
      <c r="AF41">
        <f t="shared" ca="1" si="7"/>
        <v>0</v>
      </c>
      <c r="AG41">
        <f ca="1">+IF(AF41=0,0,SUM($AF$5:AF41))</f>
        <v>0</v>
      </c>
      <c r="AJ41" t="str">
        <f t="shared" si="21"/>
        <v/>
      </c>
    </row>
    <row r="42" spans="2:36" x14ac:dyDescent="0.35">
      <c r="AB42" s="234">
        <f t="shared" si="22"/>
        <v>1</v>
      </c>
      <c r="AC42" s="232">
        <f t="shared" si="19"/>
        <v>38</v>
      </c>
      <c r="AD42" t="str">
        <f t="array" aca="1" ref="AD42" ca="1">+IFERROR(INDEX($C$5:$I$37,MATCH(AC42,OFFSET($S$5:$S$37,0,AB42),0),AB42),"")</f>
        <v/>
      </c>
      <c r="AF42">
        <f t="shared" ca="1" si="7"/>
        <v>0</v>
      </c>
      <c r="AG42">
        <f ca="1">+IF(AF42=0,0,SUM($AF$5:AF42))</f>
        <v>0</v>
      </c>
      <c r="AJ42" t="str">
        <f t="shared" si="21"/>
        <v/>
      </c>
    </row>
    <row r="43" spans="2:36" x14ac:dyDescent="0.35">
      <c r="AB43" s="234">
        <f t="shared" si="22"/>
        <v>1</v>
      </c>
      <c r="AC43" s="232">
        <f t="shared" si="19"/>
        <v>39</v>
      </c>
      <c r="AD43" t="str">
        <f t="array" aca="1" ref="AD43" ca="1">+IFERROR(INDEX($C$5:$I$37,MATCH(AC43,OFFSET($S$5:$S$37,0,AB43),0),AB43),"")</f>
        <v/>
      </c>
      <c r="AF43">
        <f t="shared" ca="1" si="7"/>
        <v>0</v>
      </c>
      <c r="AG43">
        <f ca="1">+IF(AF43=0,0,SUM($AF$5:AF43))</f>
        <v>0</v>
      </c>
      <c r="AJ43" t="str">
        <f t="shared" si="21"/>
        <v/>
      </c>
    </row>
    <row r="44" spans="2:36" x14ac:dyDescent="0.35">
      <c r="AB44" s="234">
        <f t="shared" si="22"/>
        <v>1</v>
      </c>
      <c r="AC44" s="232">
        <f t="shared" si="19"/>
        <v>40</v>
      </c>
      <c r="AD44" t="str">
        <f t="array" aca="1" ref="AD44" ca="1">+IFERROR(INDEX($C$5:$I$37,MATCH(AC44,OFFSET($S$5:$S$37,0,AB44),0),AB44),"")</f>
        <v/>
      </c>
      <c r="AF44">
        <f t="shared" ca="1" si="7"/>
        <v>0</v>
      </c>
      <c r="AG44">
        <f ca="1">+IF(AF44=0,0,SUM($AF$5:AF44))</f>
        <v>0</v>
      </c>
      <c r="AJ44" t="str">
        <f t="shared" si="21"/>
        <v/>
      </c>
    </row>
    <row r="45" spans="2:36" x14ac:dyDescent="0.35">
      <c r="AB45" s="234">
        <f t="shared" si="22"/>
        <v>1</v>
      </c>
      <c r="AC45" s="232">
        <f t="shared" si="19"/>
        <v>41</v>
      </c>
      <c r="AD45" t="str">
        <f t="array" aca="1" ref="AD45" ca="1">+IFERROR(INDEX($C$5:$I$37,MATCH(AC45,OFFSET($S$5:$S$37,0,AB45),0),AB45),"")</f>
        <v/>
      </c>
      <c r="AF45">
        <f t="shared" ca="1" si="7"/>
        <v>0</v>
      </c>
      <c r="AG45">
        <f ca="1">+IF(AF45=0,0,SUM($AF$5:AF45))</f>
        <v>0</v>
      </c>
      <c r="AJ45" t="str">
        <f t="shared" si="21"/>
        <v/>
      </c>
    </row>
    <row r="46" spans="2:36" x14ac:dyDescent="0.35">
      <c r="AB46" s="234">
        <f t="shared" si="22"/>
        <v>1</v>
      </c>
      <c r="AC46" s="232">
        <f t="shared" si="19"/>
        <v>42</v>
      </c>
      <c r="AD46" t="str">
        <f t="array" aca="1" ref="AD46" ca="1">+IFERROR(INDEX($C$5:$I$37,MATCH(AC46,OFFSET($S$5:$S$37,0,AB46),0),AB46),"")</f>
        <v/>
      </c>
      <c r="AF46">
        <f t="shared" ca="1" si="7"/>
        <v>0</v>
      </c>
      <c r="AG46">
        <f ca="1">+IF(AF46=0,0,SUM($AF$5:AF46))</f>
        <v>0</v>
      </c>
      <c r="AJ46" t="str">
        <f t="shared" si="21"/>
        <v/>
      </c>
    </row>
    <row r="47" spans="2:36" x14ac:dyDescent="0.35">
      <c r="AB47" s="234">
        <f t="shared" si="22"/>
        <v>1</v>
      </c>
      <c r="AC47" s="232">
        <f t="shared" si="19"/>
        <v>43</v>
      </c>
      <c r="AD47" t="str">
        <f t="array" aca="1" ref="AD47" ca="1">+IFERROR(INDEX($C$5:$I$37,MATCH(AC47,OFFSET($S$5:$S$37,0,AB47),0),AB47),"")</f>
        <v/>
      </c>
      <c r="AF47">
        <f t="shared" ca="1" si="7"/>
        <v>0</v>
      </c>
      <c r="AG47">
        <f ca="1">+IF(AF47=0,0,SUM($AF$5:AF47))</f>
        <v>0</v>
      </c>
      <c r="AJ47" t="str">
        <f t="shared" si="21"/>
        <v/>
      </c>
    </row>
    <row r="48" spans="2:36" x14ac:dyDescent="0.35">
      <c r="AB48" s="234">
        <f t="shared" si="22"/>
        <v>1</v>
      </c>
      <c r="AC48" s="232">
        <f t="shared" si="19"/>
        <v>44</v>
      </c>
      <c r="AD48" t="str">
        <f t="array" aca="1" ref="AD48" ca="1">+IFERROR(INDEX($C$5:$I$37,MATCH(AC48,OFFSET($S$5:$S$37,0,AB48),0),AB48),"")</f>
        <v/>
      </c>
      <c r="AF48">
        <f t="shared" ca="1" si="7"/>
        <v>0</v>
      </c>
      <c r="AG48">
        <f ca="1">+IF(AF48=0,0,SUM($AF$5:AF48))</f>
        <v>0</v>
      </c>
      <c r="AJ48" t="str">
        <f t="shared" si="21"/>
        <v/>
      </c>
    </row>
    <row r="49" spans="28:36" x14ac:dyDescent="0.35">
      <c r="AB49" s="234">
        <f t="shared" si="22"/>
        <v>1</v>
      </c>
      <c r="AC49" s="232">
        <f t="shared" si="19"/>
        <v>45</v>
      </c>
      <c r="AD49" t="str">
        <f t="array" aca="1" ref="AD49" ca="1">+IFERROR(INDEX($C$5:$I$37,MATCH(AC49,OFFSET($S$5:$S$37,0,AB49),0),AB49),"")</f>
        <v/>
      </c>
      <c r="AF49">
        <f t="shared" ca="1" si="7"/>
        <v>0</v>
      </c>
      <c r="AG49">
        <f ca="1">+IF(AF49=0,0,SUM($AF$5:AF49))</f>
        <v>0</v>
      </c>
      <c r="AJ49" t="str">
        <f t="shared" si="21"/>
        <v/>
      </c>
    </row>
    <row r="50" spans="28:36" x14ac:dyDescent="0.35">
      <c r="AB50" s="234">
        <f t="shared" si="22"/>
        <v>1</v>
      </c>
      <c r="AC50" s="232">
        <f t="shared" si="19"/>
        <v>46</v>
      </c>
      <c r="AD50" t="str">
        <f t="array" aca="1" ref="AD50" ca="1">+IFERROR(INDEX($C$5:$I$37,MATCH(AC50,OFFSET($S$5:$S$37,0,AB50),0),AB50),"")</f>
        <v/>
      </c>
      <c r="AF50">
        <f t="shared" ca="1" si="7"/>
        <v>0</v>
      </c>
      <c r="AG50">
        <f ca="1">+IF(AF50=0,0,SUM($AF$5:AF50))</f>
        <v>0</v>
      </c>
      <c r="AJ50" t="str">
        <f t="shared" si="21"/>
        <v/>
      </c>
    </row>
    <row r="51" spans="28:36" x14ac:dyDescent="0.35">
      <c r="AB51" s="234">
        <f t="shared" si="22"/>
        <v>1</v>
      </c>
      <c r="AC51" s="232">
        <f t="shared" si="19"/>
        <v>47</v>
      </c>
      <c r="AD51" t="str">
        <f t="array" aca="1" ref="AD51" ca="1">+IFERROR(INDEX($C$5:$I$37,MATCH(AC51,OFFSET($S$5:$S$37,0,AB51),0),AB51),"")</f>
        <v/>
      </c>
      <c r="AF51">
        <f t="shared" ca="1" si="7"/>
        <v>0</v>
      </c>
      <c r="AG51">
        <f ca="1">+IF(AF51=0,0,SUM($AF$5:AF51))</f>
        <v>0</v>
      </c>
      <c r="AJ51" t="str">
        <f t="shared" si="21"/>
        <v/>
      </c>
    </row>
    <row r="52" spans="28:36" x14ac:dyDescent="0.35">
      <c r="AB52" s="234">
        <f t="shared" si="22"/>
        <v>1</v>
      </c>
      <c r="AC52" s="232">
        <f t="shared" si="19"/>
        <v>48</v>
      </c>
      <c r="AD52" t="str">
        <f t="array" aca="1" ref="AD52" ca="1">+IFERROR(INDEX($C$5:$I$37,MATCH(AC52,OFFSET($S$5:$S$37,0,AB52),0),AB52),"")</f>
        <v/>
      </c>
      <c r="AF52">
        <f t="shared" ca="1" si="7"/>
        <v>0</v>
      </c>
      <c r="AG52">
        <f ca="1">+IF(AF52=0,0,SUM($AF$5:AF52))</f>
        <v>0</v>
      </c>
      <c r="AJ52" t="str">
        <f t="shared" si="21"/>
        <v/>
      </c>
    </row>
    <row r="53" spans="28:36" x14ac:dyDescent="0.35">
      <c r="AB53" s="234">
        <f t="shared" si="22"/>
        <v>1</v>
      </c>
      <c r="AC53" s="232">
        <f t="shared" si="19"/>
        <v>49</v>
      </c>
      <c r="AD53" t="str">
        <f t="array" aca="1" ref="AD53" ca="1">+IFERROR(INDEX($C$5:$I$37,MATCH(AC53,OFFSET($S$5:$S$37,0,AB53),0),AB53),"")</f>
        <v/>
      </c>
      <c r="AF53">
        <f t="shared" ca="1" si="7"/>
        <v>0</v>
      </c>
      <c r="AG53">
        <f ca="1">+IF(AF53=0,0,SUM($AF$5:AF53))</f>
        <v>0</v>
      </c>
      <c r="AJ53" t="str">
        <f t="shared" si="21"/>
        <v/>
      </c>
    </row>
    <row r="54" spans="28:36" x14ac:dyDescent="0.35">
      <c r="AB54" s="234">
        <f t="shared" si="22"/>
        <v>1</v>
      </c>
      <c r="AC54" s="232">
        <f t="shared" si="19"/>
        <v>50</v>
      </c>
      <c r="AD54" t="str">
        <f t="array" aca="1" ref="AD54" ca="1">+IFERROR(INDEX($C$5:$I$37,MATCH(AC54,OFFSET($S$5:$S$37,0,AB54),0),AB54),"")</f>
        <v/>
      </c>
      <c r="AF54">
        <f t="shared" ca="1" si="7"/>
        <v>0</v>
      </c>
      <c r="AG54">
        <f ca="1">+IF(AF54=0,0,SUM($AF$5:AF54))</f>
        <v>0</v>
      </c>
      <c r="AJ54" t="str">
        <f t="shared" si="21"/>
        <v/>
      </c>
    </row>
    <row r="55" spans="28:36" x14ac:dyDescent="0.35">
      <c r="AB55" s="234">
        <f t="shared" si="22"/>
        <v>1</v>
      </c>
      <c r="AC55" s="232">
        <f t="shared" si="19"/>
        <v>51</v>
      </c>
      <c r="AD55" t="str">
        <f t="array" aca="1" ref="AD55" ca="1">+IFERROR(INDEX($C$5:$I$37,MATCH(AC55,OFFSET($S$5:$S$37,0,AB55),0),AB55),"")</f>
        <v/>
      </c>
      <c r="AF55">
        <f t="shared" ca="1" si="7"/>
        <v>0</v>
      </c>
      <c r="AG55">
        <f ca="1">+IF(AF55=0,0,SUM($AF$5:AF55))</f>
        <v>0</v>
      </c>
      <c r="AJ55" t="str">
        <f t="shared" si="21"/>
        <v/>
      </c>
    </row>
    <row r="56" spans="28:36" x14ac:dyDescent="0.35">
      <c r="AB56" s="234">
        <f t="shared" si="22"/>
        <v>1</v>
      </c>
      <c r="AC56" s="232">
        <f t="shared" si="19"/>
        <v>52</v>
      </c>
      <c r="AD56" t="str">
        <f t="array" aca="1" ref="AD56" ca="1">+IFERROR(INDEX($C$5:$I$37,MATCH(AC56,OFFSET($S$5:$S$37,0,AB56),0),AB56),"")</f>
        <v/>
      </c>
      <c r="AF56">
        <f t="shared" ca="1" si="7"/>
        <v>0</v>
      </c>
      <c r="AG56">
        <f ca="1">+IF(AF56=0,0,SUM($AF$5:AF56))</f>
        <v>0</v>
      </c>
      <c r="AJ56" t="str">
        <f t="shared" si="21"/>
        <v/>
      </c>
    </row>
    <row r="57" spans="28:36" x14ac:dyDescent="0.35">
      <c r="AB57" s="234">
        <f t="shared" si="22"/>
        <v>1</v>
      </c>
      <c r="AC57" s="232">
        <f t="shared" si="19"/>
        <v>53</v>
      </c>
      <c r="AD57" t="str">
        <f t="array" aca="1" ref="AD57" ca="1">+IFERROR(INDEX($C$5:$I$37,MATCH(AC57,OFFSET($S$5:$S$37,0,AB57),0),AB57),"")</f>
        <v/>
      </c>
      <c r="AF57">
        <f t="shared" ca="1" si="7"/>
        <v>0</v>
      </c>
      <c r="AG57">
        <f ca="1">+IF(AF57=0,0,SUM($AF$5:AF57))</f>
        <v>0</v>
      </c>
      <c r="AJ57" t="str">
        <f t="shared" si="21"/>
        <v/>
      </c>
    </row>
    <row r="58" spans="28:36" x14ac:dyDescent="0.35">
      <c r="AB58" s="234">
        <f t="shared" si="22"/>
        <v>1</v>
      </c>
      <c r="AC58" s="232">
        <f t="shared" si="19"/>
        <v>54</v>
      </c>
      <c r="AD58" t="str">
        <f t="array" aca="1" ref="AD58" ca="1">+IFERROR(INDEX($C$5:$I$37,MATCH(AC58,OFFSET($S$5:$S$37,0,AB58),0),AB58),"")</f>
        <v/>
      </c>
      <c r="AF58">
        <f t="shared" ca="1" si="7"/>
        <v>0</v>
      </c>
      <c r="AG58">
        <f ca="1">+IF(AF58=0,0,SUM($AF$5:AF58))</f>
        <v>0</v>
      </c>
      <c r="AJ58" t="str">
        <f t="shared" si="21"/>
        <v/>
      </c>
    </row>
    <row r="59" spans="28:36" x14ac:dyDescent="0.35">
      <c r="AB59" s="234">
        <f t="shared" si="22"/>
        <v>1</v>
      </c>
      <c r="AC59" s="232">
        <f t="shared" si="19"/>
        <v>55</v>
      </c>
      <c r="AD59" t="str">
        <f t="array" aca="1" ref="AD59" ca="1">+IFERROR(INDEX($C$5:$I$37,MATCH(AC59,OFFSET($S$5:$S$37,0,AB59),0),AB59),"")</f>
        <v/>
      </c>
      <c r="AF59">
        <f t="shared" ca="1" si="7"/>
        <v>0</v>
      </c>
      <c r="AG59">
        <f ca="1">+IF(AF59=0,0,SUM($AF$5:AF59))</f>
        <v>0</v>
      </c>
      <c r="AJ59" t="str">
        <f t="shared" si="21"/>
        <v/>
      </c>
    </row>
    <row r="60" spans="28:36" x14ac:dyDescent="0.35">
      <c r="AB60" s="234">
        <f t="shared" si="22"/>
        <v>1</v>
      </c>
      <c r="AC60" s="232">
        <f t="shared" si="19"/>
        <v>56</v>
      </c>
      <c r="AD60" t="str">
        <f t="array" aca="1" ref="AD60" ca="1">+IFERROR(INDEX($C$5:$I$37,MATCH(AC60,OFFSET($S$5:$S$37,0,AB60),0),AB60),"")</f>
        <v/>
      </c>
      <c r="AF60">
        <f t="shared" ca="1" si="7"/>
        <v>0</v>
      </c>
      <c r="AG60">
        <f ca="1">+IF(AF60=0,0,SUM($AF$5:AF60))</f>
        <v>0</v>
      </c>
      <c r="AJ60" t="str">
        <f t="shared" si="21"/>
        <v/>
      </c>
    </row>
    <row r="61" spans="28:36" x14ac:dyDescent="0.35">
      <c r="AB61" s="234">
        <f t="shared" si="22"/>
        <v>1</v>
      </c>
      <c r="AC61" s="232">
        <f t="shared" si="19"/>
        <v>57</v>
      </c>
      <c r="AD61" t="str">
        <f t="array" aca="1" ref="AD61" ca="1">+IFERROR(INDEX($C$5:$I$37,MATCH(AC61,OFFSET($S$5:$S$37,0,AB61),0),AB61),"")</f>
        <v/>
      </c>
      <c r="AF61">
        <f t="shared" ca="1" si="7"/>
        <v>0</v>
      </c>
      <c r="AG61">
        <f ca="1">+IF(AF61=0,0,SUM($AF$5:AF61))</f>
        <v>0</v>
      </c>
      <c r="AJ61" t="str">
        <f t="shared" si="21"/>
        <v/>
      </c>
    </row>
    <row r="62" spans="28:36" x14ac:dyDescent="0.35">
      <c r="AB62" s="234">
        <f t="shared" si="22"/>
        <v>1</v>
      </c>
      <c r="AC62" s="232">
        <f t="shared" si="19"/>
        <v>58</v>
      </c>
      <c r="AD62" t="str">
        <f t="array" aca="1" ref="AD62" ca="1">+IFERROR(INDEX($C$5:$I$37,MATCH(AC62,OFFSET($S$5:$S$37,0,AB62),0),AB62),"")</f>
        <v/>
      </c>
      <c r="AF62">
        <f t="shared" ca="1" si="7"/>
        <v>0</v>
      </c>
      <c r="AG62">
        <f ca="1">+IF(AF62=0,0,SUM($AF$5:AF62))</f>
        <v>0</v>
      </c>
      <c r="AJ62" t="str">
        <f t="shared" si="21"/>
        <v/>
      </c>
    </row>
    <row r="63" spans="28:36" x14ac:dyDescent="0.35">
      <c r="AB63" s="234">
        <f t="shared" si="22"/>
        <v>1</v>
      </c>
      <c r="AC63" s="232">
        <f t="shared" si="19"/>
        <v>59</v>
      </c>
      <c r="AD63" t="str">
        <f t="array" aca="1" ref="AD63" ca="1">+IFERROR(INDEX($C$5:$I$37,MATCH(AC63,OFFSET($S$5:$S$37,0,AB63),0),AB63),"")</f>
        <v/>
      </c>
      <c r="AF63">
        <f t="shared" ca="1" si="7"/>
        <v>0</v>
      </c>
      <c r="AG63">
        <f ca="1">+IF(AF63=0,0,SUM($AF$5:AF63))</f>
        <v>0</v>
      </c>
      <c r="AJ63" t="str">
        <f t="shared" si="21"/>
        <v/>
      </c>
    </row>
    <row r="64" spans="28:36" x14ac:dyDescent="0.35">
      <c r="AB64" s="234">
        <f t="shared" si="22"/>
        <v>1</v>
      </c>
      <c r="AC64" s="232">
        <f t="shared" si="19"/>
        <v>60</v>
      </c>
      <c r="AD64" t="str">
        <f t="array" aca="1" ref="AD64" ca="1">+IFERROR(INDEX($C$5:$I$37,MATCH(AC64,OFFSET($S$5:$S$37,0,AB64),0),AB64),"")</f>
        <v/>
      </c>
      <c r="AF64">
        <f t="shared" ca="1" si="7"/>
        <v>0</v>
      </c>
      <c r="AG64">
        <f ca="1">+IF(AF64=0,0,SUM($AF$5:AF64))</f>
        <v>0</v>
      </c>
      <c r="AJ64" t="str">
        <f t="shared" si="21"/>
        <v/>
      </c>
    </row>
    <row r="65" spans="28:36" x14ac:dyDescent="0.35">
      <c r="AB65" s="234">
        <f t="shared" si="22"/>
        <v>1</v>
      </c>
      <c r="AC65" s="232">
        <f t="shared" si="19"/>
        <v>61</v>
      </c>
      <c r="AD65" t="str">
        <f t="array" aca="1" ref="AD65" ca="1">+IFERROR(INDEX($C$5:$I$37,MATCH(AC65,OFFSET($S$5:$S$37,0,AB65),0),AB65),"")</f>
        <v/>
      </c>
      <c r="AF65">
        <f t="shared" ca="1" si="7"/>
        <v>0</v>
      </c>
      <c r="AG65">
        <f ca="1">+IF(AF65=0,0,SUM($AF$5:AF65))</f>
        <v>0</v>
      </c>
      <c r="AJ65" t="str">
        <f t="shared" si="21"/>
        <v/>
      </c>
    </row>
    <row r="66" spans="28:36" x14ac:dyDescent="0.35">
      <c r="AB66" s="234">
        <f t="shared" si="22"/>
        <v>1</v>
      </c>
      <c r="AC66" s="232">
        <f t="shared" si="19"/>
        <v>62</v>
      </c>
      <c r="AD66" t="str">
        <f t="array" aca="1" ref="AD66" ca="1">+IFERROR(INDEX($C$5:$I$37,MATCH(AC66,OFFSET($S$5:$S$37,0,AB66),0),AB66),"")</f>
        <v/>
      </c>
      <c r="AF66">
        <f t="shared" ca="1" si="7"/>
        <v>0</v>
      </c>
      <c r="AG66">
        <f ca="1">+IF(AF66=0,0,SUM($AF$5:AF66))</f>
        <v>0</v>
      </c>
      <c r="AJ66" t="str">
        <f t="shared" si="21"/>
        <v/>
      </c>
    </row>
    <row r="67" spans="28:36" x14ac:dyDescent="0.35">
      <c r="AB67" s="234">
        <f t="shared" si="22"/>
        <v>1</v>
      </c>
      <c r="AC67" s="232">
        <f t="shared" si="19"/>
        <v>63</v>
      </c>
      <c r="AD67" t="str">
        <f t="array" aca="1" ref="AD67" ca="1">+IFERROR(INDEX($C$5:$I$37,MATCH(AC67,OFFSET($S$5:$S$37,0,AB67),0),AB67),"")</f>
        <v/>
      </c>
      <c r="AF67">
        <f t="shared" ca="1" si="7"/>
        <v>0</v>
      </c>
      <c r="AG67">
        <f ca="1">+IF(AF67=0,0,SUM($AF$5:AF67))</f>
        <v>0</v>
      </c>
      <c r="AJ67" t="str">
        <f t="shared" si="21"/>
        <v/>
      </c>
    </row>
    <row r="68" spans="28:36" x14ac:dyDescent="0.35">
      <c r="AB68" s="234">
        <f t="shared" si="22"/>
        <v>1</v>
      </c>
      <c r="AC68" s="232">
        <f t="shared" si="19"/>
        <v>64</v>
      </c>
      <c r="AD68" t="str">
        <f t="array" aca="1" ref="AD68" ca="1">+IFERROR(INDEX($C$5:$I$37,MATCH(AC68,OFFSET($S$5:$S$37,0,AB68),0),AB68),"")</f>
        <v/>
      </c>
      <c r="AF68">
        <f t="shared" ca="1" si="7"/>
        <v>0</v>
      </c>
      <c r="AG68">
        <f ca="1">+IF(AF68=0,0,SUM($AF$5:AF68))</f>
        <v>0</v>
      </c>
      <c r="AJ68" t="str">
        <f t="shared" si="21"/>
        <v/>
      </c>
    </row>
    <row r="69" spans="28:36" x14ac:dyDescent="0.35">
      <c r="AB69" s="234">
        <f t="shared" si="22"/>
        <v>1</v>
      </c>
      <c r="AC69" s="232">
        <f t="shared" si="19"/>
        <v>65</v>
      </c>
      <c r="AD69" t="str">
        <f t="array" aca="1" ref="AD69" ca="1">+IFERROR(INDEX($C$5:$I$37,MATCH(AC69,OFFSET($S$5:$S$37,0,AB69),0),AB69),"")</f>
        <v/>
      </c>
      <c r="AF69">
        <f t="shared" ref="AF69:AF132" ca="1" si="23">+IF(AD69="",0,IF(MATCH(AD69,$AD$5:$AD$235,0)=AC69,1,0))</f>
        <v>0</v>
      </c>
      <c r="AG69">
        <f ca="1">+IF(AF69=0,0,SUM($AF$5:AF69))</f>
        <v>0</v>
      </c>
      <c r="AJ69" t="str">
        <f t="shared" ref="AJ69:AJ132" si="24">+IF(ISBLANK(AI69),"",INDEX($AD$5:$AD$28,MATCH(AI69,$AG$5:$AG$235,0),1))</f>
        <v/>
      </c>
    </row>
    <row r="70" spans="28:36" x14ac:dyDescent="0.35">
      <c r="AB70" s="234">
        <f t="shared" ref="AB70" si="25">+IF(ISBLANK(AC70),"",IF(OR(AC70=$T$2,AC70=$U$2,AC70=$V$2,AC70=$W$2,AC70=$X$2,AC70=$Y$2,AC70=$Z$2),AB69+1,AB69))</f>
        <v>1</v>
      </c>
      <c r="AC70" s="232">
        <f t="shared" si="19"/>
        <v>66</v>
      </c>
      <c r="AD70" t="str">
        <f t="array" aca="1" ref="AD70" ca="1">+IFERROR(INDEX($C$5:$I$37,MATCH(AC70,OFFSET($S$5:$S$37,0,AB70),0),AB70),"")</f>
        <v/>
      </c>
      <c r="AF70">
        <f t="shared" ca="1" si="23"/>
        <v>0</v>
      </c>
      <c r="AG70">
        <f ca="1">+IF(AF70=0,0,SUM($AF$5:AF70))</f>
        <v>0</v>
      </c>
      <c r="AJ70" t="str">
        <f t="shared" si="24"/>
        <v/>
      </c>
    </row>
    <row r="71" spans="28:36" x14ac:dyDescent="0.35">
      <c r="AB71" s="234">
        <f t="shared" ref="AB71:AB134" si="26">+IF(ISBLANK(AC71),"",IF(OR(AC71=$T$2,AC71=$U$2,AC71=$V$2,AC71=$W$2,AC71=$X$2,AC71=$Y$2,AC71=$Z$2),AB70+1,AB70))</f>
        <v>1</v>
      </c>
      <c r="AC71" s="232">
        <f t="shared" ref="AC71:AC107" si="27">+AC70+1</f>
        <v>67</v>
      </c>
      <c r="AD71" t="str">
        <f t="array" aca="1" ref="AD71" ca="1">+IFERROR(INDEX($C$5:$I$37,MATCH(AC71,OFFSET($S$5:$S$37,0,AB71),0),AB71),"")</f>
        <v/>
      </c>
      <c r="AF71">
        <f t="shared" ca="1" si="23"/>
        <v>0</v>
      </c>
      <c r="AG71">
        <f ca="1">+IF(AF71=0,0,SUM($AF$5:AF71))</f>
        <v>0</v>
      </c>
      <c r="AJ71" t="str">
        <f t="shared" si="24"/>
        <v/>
      </c>
    </row>
    <row r="72" spans="28:36" x14ac:dyDescent="0.35">
      <c r="AB72" s="234">
        <f t="shared" si="26"/>
        <v>1</v>
      </c>
      <c r="AC72" s="232">
        <f t="shared" si="27"/>
        <v>68</v>
      </c>
      <c r="AD72" t="str">
        <f t="array" aca="1" ref="AD72" ca="1">+IFERROR(INDEX($C$5:$I$37,MATCH(AC72,OFFSET($S$5:$S$37,0,AB72),0),AB72),"")</f>
        <v/>
      </c>
      <c r="AF72">
        <f t="shared" ca="1" si="23"/>
        <v>0</v>
      </c>
      <c r="AG72">
        <f ca="1">+IF(AF72=0,0,SUM($AF$5:AF72))</f>
        <v>0</v>
      </c>
      <c r="AJ72" t="str">
        <f t="shared" si="24"/>
        <v/>
      </c>
    </row>
    <row r="73" spans="28:36" x14ac:dyDescent="0.35">
      <c r="AB73" s="234">
        <f t="shared" si="26"/>
        <v>1</v>
      </c>
      <c r="AC73" s="232">
        <f t="shared" si="27"/>
        <v>69</v>
      </c>
      <c r="AD73" t="str">
        <f t="array" aca="1" ref="AD73" ca="1">+IFERROR(INDEX($C$5:$I$37,MATCH(AC73,OFFSET($S$5:$S$37,0,AB73),0),AB73),"")</f>
        <v/>
      </c>
      <c r="AF73">
        <f t="shared" ca="1" si="23"/>
        <v>0</v>
      </c>
      <c r="AG73">
        <f ca="1">+IF(AF73=0,0,SUM($AF$5:AF73))</f>
        <v>0</v>
      </c>
      <c r="AJ73" t="str">
        <f t="shared" si="24"/>
        <v/>
      </c>
    </row>
    <row r="74" spans="28:36" x14ac:dyDescent="0.35">
      <c r="AB74" s="234">
        <f t="shared" si="26"/>
        <v>1</v>
      </c>
      <c r="AC74" s="232">
        <f t="shared" si="27"/>
        <v>70</v>
      </c>
      <c r="AD74" t="str">
        <f t="array" aca="1" ref="AD74" ca="1">+IFERROR(INDEX($C$5:$I$37,MATCH(AC74,OFFSET($S$5:$S$37,0,AB74),0),AB74),"")</f>
        <v/>
      </c>
      <c r="AF74">
        <f t="shared" ca="1" si="23"/>
        <v>0</v>
      </c>
      <c r="AG74">
        <f ca="1">+IF(AF74=0,0,SUM($AF$5:AF74))</f>
        <v>0</v>
      </c>
      <c r="AJ74" t="str">
        <f t="shared" si="24"/>
        <v/>
      </c>
    </row>
    <row r="75" spans="28:36" x14ac:dyDescent="0.35">
      <c r="AB75" s="234">
        <f t="shared" si="26"/>
        <v>1</v>
      </c>
      <c r="AC75" s="232">
        <f t="shared" si="27"/>
        <v>71</v>
      </c>
      <c r="AD75" t="str">
        <f t="array" aca="1" ref="AD75" ca="1">+IFERROR(INDEX($C$5:$I$37,MATCH(AC75,OFFSET($S$5:$S$37,0,AB75),0),AB75),"")</f>
        <v/>
      </c>
      <c r="AF75">
        <f t="shared" ca="1" si="23"/>
        <v>0</v>
      </c>
      <c r="AG75">
        <f ca="1">+IF(AF75=0,0,SUM($AF$5:AF75))</f>
        <v>0</v>
      </c>
      <c r="AJ75" t="str">
        <f t="shared" si="24"/>
        <v/>
      </c>
    </row>
    <row r="76" spans="28:36" x14ac:dyDescent="0.35">
      <c r="AB76" s="234">
        <f t="shared" si="26"/>
        <v>1</v>
      </c>
      <c r="AC76" s="232">
        <f t="shared" si="27"/>
        <v>72</v>
      </c>
      <c r="AD76" t="str">
        <f t="array" aca="1" ref="AD76" ca="1">+IFERROR(INDEX($C$5:$I$37,MATCH(AC76,OFFSET($S$5:$S$37,0,AB76),0),AB76),"")</f>
        <v/>
      </c>
      <c r="AF76">
        <f t="shared" ca="1" si="23"/>
        <v>0</v>
      </c>
      <c r="AG76">
        <f ca="1">+IF(AF76=0,0,SUM($AF$5:AF76))</f>
        <v>0</v>
      </c>
      <c r="AJ76" t="str">
        <f t="shared" si="24"/>
        <v/>
      </c>
    </row>
    <row r="77" spans="28:36" x14ac:dyDescent="0.35">
      <c r="AB77" s="234">
        <f t="shared" si="26"/>
        <v>1</v>
      </c>
      <c r="AC77" s="232">
        <f t="shared" si="27"/>
        <v>73</v>
      </c>
      <c r="AD77" t="str">
        <f t="array" aca="1" ref="AD77" ca="1">+IFERROR(INDEX($C$5:$I$37,MATCH(AC77,OFFSET($S$5:$S$37,0,AB77),0),AB77),"")</f>
        <v/>
      </c>
      <c r="AF77">
        <f t="shared" ca="1" si="23"/>
        <v>0</v>
      </c>
      <c r="AG77">
        <f ca="1">+IF(AF77=0,0,SUM($AF$5:AF77))</f>
        <v>0</v>
      </c>
      <c r="AJ77" t="str">
        <f t="shared" si="24"/>
        <v/>
      </c>
    </row>
    <row r="78" spans="28:36" x14ac:dyDescent="0.35">
      <c r="AB78" s="234">
        <f t="shared" si="26"/>
        <v>1</v>
      </c>
      <c r="AC78" s="232">
        <f t="shared" si="27"/>
        <v>74</v>
      </c>
      <c r="AD78" t="str">
        <f t="array" aca="1" ref="AD78" ca="1">+IFERROR(INDEX($C$5:$I$37,MATCH(AC78,OFFSET($S$5:$S$37,0,AB78),0),AB78),"")</f>
        <v/>
      </c>
      <c r="AF78">
        <f t="shared" ca="1" si="23"/>
        <v>0</v>
      </c>
      <c r="AG78">
        <f ca="1">+IF(AF78=0,0,SUM($AF$5:AF78))</f>
        <v>0</v>
      </c>
      <c r="AJ78" t="str">
        <f t="shared" si="24"/>
        <v/>
      </c>
    </row>
    <row r="79" spans="28:36" x14ac:dyDescent="0.35">
      <c r="AB79" s="234">
        <f t="shared" si="26"/>
        <v>1</v>
      </c>
      <c r="AC79" s="232">
        <f t="shared" si="27"/>
        <v>75</v>
      </c>
      <c r="AF79">
        <f t="shared" si="23"/>
        <v>0</v>
      </c>
      <c r="AG79">
        <f>+IF(AF79=0,0,SUM($AF$5:AF79))</f>
        <v>0</v>
      </c>
      <c r="AJ79" t="str">
        <f t="shared" si="24"/>
        <v/>
      </c>
    </row>
    <row r="80" spans="28:36" x14ac:dyDescent="0.35">
      <c r="AB80" s="234">
        <f t="shared" si="26"/>
        <v>1</v>
      </c>
      <c r="AC80" s="232">
        <f t="shared" si="27"/>
        <v>76</v>
      </c>
      <c r="AF80">
        <f t="shared" si="23"/>
        <v>0</v>
      </c>
      <c r="AG80">
        <f>+IF(AF80=0,0,SUM($AF$5:AF80))</f>
        <v>0</v>
      </c>
      <c r="AJ80" t="str">
        <f t="shared" si="24"/>
        <v/>
      </c>
    </row>
    <row r="81" spans="28:36" x14ac:dyDescent="0.35">
      <c r="AB81" s="234">
        <f t="shared" si="26"/>
        <v>1</v>
      </c>
      <c r="AC81" s="232">
        <f t="shared" si="27"/>
        <v>77</v>
      </c>
      <c r="AF81">
        <f t="shared" si="23"/>
        <v>0</v>
      </c>
      <c r="AG81">
        <f>+IF(AF81=0,0,SUM($AF$5:AF81))</f>
        <v>0</v>
      </c>
      <c r="AJ81" t="str">
        <f t="shared" si="24"/>
        <v/>
      </c>
    </row>
    <row r="82" spans="28:36" x14ac:dyDescent="0.35">
      <c r="AB82" s="234">
        <f t="shared" si="26"/>
        <v>1</v>
      </c>
      <c r="AC82" s="232">
        <f t="shared" si="27"/>
        <v>78</v>
      </c>
      <c r="AF82">
        <f t="shared" si="23"/>
        <v>0</v>
      </c>
      <c r="AG82">
        <f>+IF(AF82=0,0,SUM($AF$5:AF82))</f>
        <v>0</v>
      </c>
      <c r="AJ82" t="str">
        <f t="shared" si="24"/>
        <v/>
      </c>
    </row>
    <row r="83" spans="28:36" x14ac:dyDescent="0.35">
      <c r="AB83" s="234">
        <f t="shared" si="26"/>
        <v>1</v>
      </c>
      <c r="AC83" s="232">
        <f t="shared" si="27"/>
        <v>79</v>
      </c>
      <c r="AF83">
        <f t="shared" si="23"/>
        <v>0</v>
      </c>
      <c r="AG83">
        <f>+IF(AF83=0,0,SUM($AF$5:AF83))</f>
        <v>0</v>
      </c>
      <c r="AJ83" t="str">
        <f t="shared" si="24"/>
        <v/>
      </c>
    </row>
    <row r="84" spans="28:36" x14ac:dyDescent="0.35">
      <c r="AB84" s="234">
        <f t="shared" si="26"/>
        <v>1</v>
      </c>
      <c r="AC84" s="232">
        <f t="shared" si="27"/>
        <v>80</v>
      </c>
      <c r="AF84">
        <f t="shared" si="23"/>
        <v>0</v>
      </c>
      <c r="AG84">
        <f>+IF(AF84=0,0,SUM($AF$5:AF84))</f>
        <v>0</v>
      </c>
      <c r="AJ84" t="str">
        <f t="shared" si="24"/>
        <v/>
      </c>
    </row>
    <row r="85" spans="28:36" x14ac:dyDescent="0.35">
      <c r="AB85" s="234">
        <f t="shared" si="26"/>
        <v>1</v>
      </c>
      <c r="AC85" s="232">
        <f t="shared" si="27"/>
        <v>81</v>
      </c>
      <c r="AF85">
        <f t="shared" si="23"/>
        <v>0</v>
      </c>
      <c r="AG85">
        <f>+IF(AF85=0,0,SUM($AF$5:AF85))</f>
        <v>0</v>
      </c>
      <c r="AJ85" t="str">
        <f t="shared" si="24"/>
        <v/>
      </c>
    </row>
    <row r="86" spans="28:36" x14ac:dyDescent="0.35">
      <c r="AB86" s="234">
        <f t="shared" si="26"/>
        <v>1</v>
      </c>
      <c r="AC86" s="232">
        <f t="shared" si="27"/>
        <v>82</v>
      </c>
      <c r="AF86">
        <f t="shared" si="23"/>
        <v>0</v>
      </c>
      <c r="AG86">
        <f>+IF(AF86=0,0,SUM($AF$5:AF86))</f>
        <v>0</v>
      </c>
      <c r="AJ86" t="str">
        <f t="shared" si="24"/>
        <v/>
      </c>
    </row>
    <row r="87" spans="28:36" x14ac:dyDescent="0.35">
      <c r="AB87" s="234">
        <f t="shared" si="26"/>
        <v>1</v>
      </c>
      <c r="AC87" s="232">
        <f t="shared" si="27"/>
        <v>83</v>
      </c>
      <c r="AF87">
        <f t="shared" si="23"/>
        <v>0</v>
      </c>
      <c r="AG87">
        <f>+IF(AF87=0,0,SUM($AF$5:AF87))</f>
        <v>0</v>
      </c>
      <c r="AJ87" t="str">
        <f t="shared" si="24"/>
        <v/>
      </c>
    </row>
    <row r="88" spans="28:36" x14ac:dyDescent="0.35">
      <c r="AB88" s="234">
        <f t="shared" si="26"/>
        <v>1</v>
      </c>
      <c r="AC88" s="232">
        <f t="shared" si="27"/>
        <v>84</v>
      </c>
      <c r="AF88">
        <f t="shared" si="23"/>
        <v>0</v>
      </c>
      <c r="AG88">
        <f>+IF(AF88=0,0,SUM($AF$5:AF88))</f>
        <v>0</v>
      </c>
      <c r="AJ88" t="str">
        <f t="shared" si="24"/>
        <v/>
      </c>
    </row>
    <row r="89" spans="28:36" x14ac:dyDescent="0.35">
      <c r="AB89" s="234">
        <f t="shared" si="26"/>
        <v>1</v>
      </c>
      <c r="AC89" s="232">
        <f t="shared" si="27"/>
        <v>85</v>
      </c>
      <c r="AF89">
        <f t="shared" si="23"/>
        <v>0</v>
      </c>
      <c r="AG89">
        <f>+IF(AF89=0,0,SUM($AF$5:AF89))</f>
        <v>0</v>
      </c>
      <c r="AJ89" t="str">
        <f t="shared" si="24"/>
        <v/>
      </c>
    </row>
    <row r="90" spans="28:36" x14ac:dyDescent="0.35">
      <c r="AB90" s="234">
        <f t="shared" si="26"/>
        <v>1</v>
      </c>
      <c r="AC90" s="232">
        <f t="shared" si="27"/>
        <v>86</v>
      </c>
      <c r="AF90">
        <f t="shared" si="23"/>
        <v>0</v>
      </c>
      <c r="AG90">
        <f>+IF(AF90=0,0,SUM($AF$5:AF90))</f>
        <v>0</v>
      </c>
      <c r="AJ90" t="str">
        <f t="shared" si="24"/>
        <v/>
      </c>
    </row>
    <row r="91" spans="28:36" x14ac:dyDescent="0.35">
      <c r="AB91" s="234">
        <f t="shared" si="26"/>
        <v>1</v>
      </c>
      <c r="AC91" s="232">
        <f t="shared" si="27"/>
        <v>87</v>
      </c>
      <c r="AF91">
        <f t="shared" si="23"/>
        <v>0</v>
      </c>
      <c r="AG91">
        <f>+IF(AF91=0,0,SUM($AF$5:AF91))</f>
        <v>0</v>
      </c>
      <c r="AJ91" t="str">
        <f t="shared" si="24"/>
        <v/>
      </c>
    </row>
    <row r="92" spans="28:36" x14ac:dyDescent="0.35">
      <c r="AB92" s="234">
        <f t="shared" si="26"/>
        <v>1</v>
      </c>
      <c r="AC92" s="232">
        <f t="shared" si="27"/>
        <v>88</v>
      </c>
      <c r="AF92">
        <f t="shared" si="23"/>
        <v>0</v>
      </c>
      <c r="AG92">
        <f>+IF(AF92=0,0,SUM($AF$5:AF92))</f>
        <v>0</v>
      </c>
      <c r="AJ92" t="str">
        <f t="shared" si="24"/>
        <v/>
      </c>
    </row>
    <row r="93" spans="28:36" x14ac:dyDescent="0.35">
      <c r="AB93" s="234">
        <f t="shared" si="26"/>
        <v>1</v>
      </c>
      <c r="AC93" s="232">
        <f t="shared" si="27"/>
        <v>89</v>
      </c>
      <c r="AF93">
        <f t="shared" si="23"/>
        <v>0</v>
      </c>
      <c r="AG93">
        <f>+IF(AF93=0,0,SUM($AF$5:AF93))</f>
        <v>0</v>
      </c>
      <c r="AJ93" t="str">
        <f t="shared" si="24"/>
        <v/>
      </c>
    </row>
    <row r="94" spans="28:36" x14ac:dyDescent="0.35">
      <c r="AB94" s="234">
        <f t="shared" si="26"/>
        <v>1</v>
      </c>
      <c r="AC94" s="232">
        <f t="shared" si="27"/>
        <v>90</v>
      </c>
      <c r="AF94">
        <f t="shared" si="23"/>
        <v>0</v>
      </c>
      <c r="AG94">
        <f>+IF(AF94=0,0,SUM($AF$5:AF94))</f>
        <v>0</v>
      </c>
      <c r="AJ94" t="str">
        <f t="shared" si="24"/>
        <v/>
      </c>
    </row>
    <row r="95" spans="28:36" x14ac:dyDescent="0.35">
      <c r="AB95" s="234">
        <f t="shared" si="26"/>
        <v>1</v>
      </c>
      <c r="AC95" s="232">
        <f t="shared" si="27"/>
        <v>91</v>
      </c>
      <c r="AF95">
        <f t="shared" si="23"/>
        <v>0</v>
      </c>
      <c r="AG95">
        <f>+IF(AF95=0,0,SUM($AF$5:AF95))</f>
        <v>0</v>
      </c>
      <c r="AJ95" t="str">
        <f t="shared" si="24"/>
        <v/>
      </c>
    </row>
    <row r="96" spans="28:36" x14ac:dyDescent="0.35">
      <c r="AB96" s="234">
        <f t="shared" si="26"/>
        <v>1</v>
      </c>
      <c r="AC96" s="232">
        <f t="shared" si="27"/>
        <v>92</v>
      </c>
      <c r="AF96">
        <f t="shared" si="23"/>
        <v>0</v>
      </c>
      <c r="AG96">
        <f>+IF(AF96=0,0,SUM($AF$5:AF96))</f>
        <v>0</v>
      </c>
      <c r="AJ96" t="str">
        <f t="shared" si="24"/>
        <v/>
      </c>
    </row>
    <row r="97" spans="28:36" x14ac:dyDescent="0.35">
      <c r="AB97" s="234">
        <f t="shared" si="26"/>
        <v>1</v>
      </c>
      <c r="AC97" s="232">
        <f t="shared" si="27"/>
        <v>93</v>
      </c>
      <c r="AF97">
        <f t="shared" si="23"/>
        <v>0</v>
      </c>
      <c r="AG97">
        <f>+IF(AF97=0,0,SUM($AF$5:AF97))</f>
        <v>0</v>
      </c>
      <c r="AJ97" t="str">
        <f t="shared" si="24"/>
        <v/>
      </c>
    </row>
    <row r="98" spans="28:36" x14ac:dyDescent="0.35">
      <c r="AB98" s="234">
        <f t="shared" si="26"/>
        <v>1</v>
      </c>
      <c r="AC98" s="232">
        <f t="shared" si="27"/>
        <v>94</v>
      </c>
      <c r="AF98">
        <f t="shared" si="23"/>
        <v>0</v>
      </c>
      <c r="AG98">
        <f>+IF(AF98=0,0,SUM($AF$5:AF98))</f>
        <v>0</v>
      </c>
      <c r="AJ98" t="str">
        <f t="shared" si="24"/>
        <v/>
      </c>
    </row>
    <row r="99" spans="28:36" x14ac:dyDescent="0.35">
      <c r="AB99" s="234">
        <f t="shared" si="26"/>
        <v>1</v>
      </c>
      <c r="AC99" s="232">
        <f t="shared" si="27"/>
        <v>95</v>
      </c>
      <c r="AF99">
        <f t="shared" si="23"/>
        <v>0</v>
      </c>
      <c r="AG99">
        <f>+IF(AF99=0,0,SUM($AF$5:AF99))</f>
        <v>0</v>
      </c>
      <c r="AJ99" t="str">
        <f t="shared" si="24"/>
        <v/>
      </c>
    </row>
    <row r="100" spans="28:36" x14ac:dyDescent="0.35">
      <c r="AB100" s="234">
        <f t="shared" si="26"/>
        <v>1</v>
      </c>
      <c r="AC100" s="232">
        <f t="shared" si="27"/>
        <v>96</v>
      </c>
      <c r="AF100">
        <f t="shared" si="23"/>
        <v>0</v>
      </c>
      <c r="AG100">
        <f>+IF(AF100=0,0,SUM($AF$5:AF100))</f>
        <v>0</v>
      </c>
      <c r="AJ100" t="str">
        <f t="shared" si="24"/>
        <v/>
      </c>
    </row>
    <row r="101" spans="28:36" x14ac:dyDescent="0.35">
      <c r="AB101" s="234">
        <f t="shared" si="26"/>
        <v>1</v>
      </c>
      <c r="AC101" s="232">
        <f t="shared" si="27"/>
        <v>97</v>
      </c>
      <c r="AF101">
        <f t="shared" si="23"/>
        <v>0</v>
      </c>
      <c r="AG101">
        <f>+IF(AF101=0,0,SUM($AF$5:AF101))</f>
        <v>0</v>
      </c>
      <c r="AJ101" t="str">
        <f t="shared" si="24"/>
        <v/>
      </c>
    </row>
    <row r="102" spans="28:36" x14ac:dyDescent="0.35">
      <c r="AB102" s="234">
        <f t="shared" si="26"/>
        <v>1</v>
      </c>
      <c r="AC102" s="232">
        <f t="shared" si="27"/>
        <v>98</v>
      </c>
      <c r="AF102">
        <f t="shared" si="23"/>
        <v>0</v>
      </c>
      <c r="AG102">
        <f>+IF(AF102=0,0,SUM($AF$5:AF102))</f>
        <v>0</v>
      </c>
      <c r="AJ102" t="str">
        <f t="shared" si="24"/>
        <v/>
      </c>
    </row>
    <row r="103" spans="28:36" x14ac:dyDescent="0.35">
      <c r="AB103" s="234">
        <f t="shared" si="26"/>
        <v>1</v>
      </c>
      <c r="AC103" s="232">
        <f t="shared" si="27"/>
        <v>99</v>
      </c>
      <c r="AF103">
        <f t="shared" si="23"/>
        <v>0</v>
      </c>
      <c r="AG103">
        <f>+IF(AF103=0,0,SUM($AF$5:AF103))</f>
        <v>0</v>
      </c>
      <c r="AJ103" t="str">
        <f t="shared" si="24"/>
        <v/>
      </c>
    </row>
    <row r="104" spans="28:36" x14ac:dyDescent="0.35">
      <c r="AB104" s="234">
        <f t="shared" si="26"/>
        <v>1</v>
      </c>
      <c r="AC104" s="232">
        <f t="shared" si="27"/>
        <v>100</v>
      </c>
      <c r="AF104">
        <f t="shared" si="23"/>
        <v>0</v>
      </c>
      <c r="AG104">
        <f>+IF(AF104=0,0,SUM($AF$5:AF104))</f>
        <v>0</v>
      </c>
      <c r="AJ104" t="str">
        <f t="shared" si="24"/>
        <v/>
      </c>
    </row>
    <row r="105" spans="28:36" x14ac:dyDescent="0.35">
      <c r="AB105" s="234">
        <f t="shared" si="26"/>
        <v>1</v>
      </c>
      <c r="AC105" s="232">
        <f t="shared" si="27"/>
        <v>101</v>
      </c>
      <c r="AF105">
        <f t="shared" si="23"/>
        <v>0</v>
      </c>
      <c r="AG105">
        <f>+IF(AF105=0,0,SUM($AF$5:AF105))</f>
        <v>0</v>
      </c>
      <c r="AJ105" t="str">
        <f t="shared" si="24"/>
        <v/>
      </c>
    </row>
    <row r="106" spans="28:36" x14ac:dyDescent="0.35">
      <c r="AB106" s="234">
        <f t="shared" si="26"/>
        <v>1</v>
      </c>
      <c r="AC106" s="232">
        <f t="shared" si="27"/>
        <v>102</v>
      </c>
      <c r="AF106">
        <f t="shared" si="23"/>
        <v>0</v>
      </c>
      <c r="AG106">
        <f>+IF(AF106=0,0,SUM($AF$5:AF106))</f>
        <v>0</v>
      </c>
      <c r="AJ106" t="str">
        <f t="shared" si="24"/>
        <v/>
      </c>
    </row>
    <row r="107" spans="28:36" x14ac:dyDescent="0.35">
      <c r="AB107" s="234">
        <f t="shared" si="26"/>
        <v>1</v>
      </c>
      <c r="AC107" s="232">
        <f t="shared" si="27"/>
        <v>103</v>
      </c>
      <c r="AF107">
        <f t="shared" si="23"/>
        <v>0</v>
      </c>
      <c r="AG107">
        <f>+IF(AF107=0,0,SUM($AF$5:AF107))</f>
        <v>0</v>
      </c>
      <c r="AJ107" t="str">
        <f t="shared" si="24"/>
        <v/>
      </c>
    </row>
    <row r="108" spans="28:36" x14ac:dyDescent="0.35">
      <c r="AB108" s="234" t="str">
        <f t="shared" si="26"/>
        <v/>
      </c>
      <c r="AF108">
        <f t="shared" si="23"/>
        <v>0</v>
      </c>
      <c r="AG108">
        <f>+IF(AF108=0,0,SUM($AF$5:AF108))</f>
        <v>0</v>
      </c>
      <c r="AJ108" t="str">
        <f t="shared" si="24"/>
        <v/>
      </c>
    </row>
    <row r="109" spans="28:36" x14ac:dyDescent="0.35">
      <c r="AB109" s="234" t="str">
        <f t="shared" si="26"/>
        <v/>
      </c>
      <c r="AF109">
        <f t="shared" si="23"/>
        <v>0</v>
      </c>
      <c r="AG109">
        <f>+IF(AF109=0,0,SUM($AF$5:AF109))</f>
        <v>0</v>
      </c>
      <c r="AJ109" t="str">
        <f t="shared" si="24"/>
        <v/>
      </c>
    </row>
    <row r="110" spans="28:36" x14ac:dyDescent="0.35">
      <c r="AB110" s="234" t="str">
        <f t="shared" si="26"/>
        <v/>
      </c>
      <c r="AF110">
        <f t="shared" si="23"/>
        <v>0</v>
      </c>
      <c r="AG110">
        <f>+IF(AF110=0,0,SUM($AF$5:AF110))</f>
        <v>0</v>
      </c>
      <c r="AJ110" t="str">
        <f t="shared" si="24"/>
        <v/>
      </c>
    </row>
    <row r="111" spans="28:36" x14ac:dyDescent="0.35">
      <c r="AB111" s="234" t="str">
        <f t="shared" si="26"/>
        <v/>
      </c>
      <c r="AF111">
        <f t="shared" si="23"/>
        <v>0</v>
      </c>
      <c r="AG111">
        <f>+IF(AF111=0,0,SUM($AF$5:AF111))</f>
        <v>0</v>
      </c>
      <c r="AJ111" t="str">
        <f t="shared" si="24"/>
        <v/>
      </c>
    </row>
    <row r="112" spans="28:36" x14ac:dyDescent="0.35">
      <c r="AB112" s="234" t="str">
        <f t="shared" si="26"/>
        <v/>
      </c>
      <c r="AF112">
        <f t="shared" si="23"/>
        <v>0</v>
      </c>
      <c r="AG112">
        <f>+IF(AF112=0,0,SUM($AF$5:AF112))</f>
        <v>0</v>
      </c>
      <c r="AJ112" t="str">
        <f t="shared" si="24"/>
        <v/>
      </c>
    </row>
    <row r="113" spans="28:36" x14ac:dyDescent="0.35">
      <c r="AB113" s="234" t="str">
        <f t="shared" si="26"/>
        <v/>
      </c>
      <c r="AF113">
        <f t="shared" si="23"/>
        <v>0</v>
      </c>
      <c r="AG113">
        <f>+IF(AF113=0,0,SUM($AF$5:AF113))</f>
        <v>0</v>
      </c>
      <c r="AJ113" t="str">
        <f t="shared" si="24"/>
        <v/>
      </c>
    </row>
    <row r="114" spans="28:36" x14ac:dyDescent="0.35">
      <c r="AB114" s="234" t="str">
        <f t="shared" si="26"/>
        <v/>
      </c>
      <c r="AF114">
        <f t="shared" si="23"/>
        <v>0</v>
      </c>
      <c r="AG114">
        <f>+IF(AF114=0,0,SUM($AF$5:AF114))</f>
        <v>0</v>
      </c>
      <c r="AJ114" t="str">
        <f t="shared" si="24"/>
        <v/>
      </c>
    </row>
    <row r="115" spans="28:36" x14ac:dyDescent="0.35">
      <c r="AB115" s="234" t="str">
        <f t="shared" si="26"/>
        <v/>
      </c>
      <c r="AF115">
        <f t="shared" si="23"/>
        <v>0</v>
      </c>
      <c r="AG115">
        <f>+IF(AF115=0,0,SUM($AF$5:AF115))</f>
        <v>0</v>
      </c>
      <c r="AJ115" t="str">
        <f t="shared" si="24"/>
        <v/>
      </c>
    </row>
    <row r="116" spans="28:36" x14ac:dyDescent="0.35">
      <c r="AB116" s="234" t="str">
        <f t="shared" si="26"/>
        <v/>
      </c>
      <c r="AF116">
        <f t="shared" si="23"/>
        <v>0</v>
      </c>
      <c r="AG116">
        <f>+IF(AF116=0,0,SUM($AF$5:AF116))</f>
        <v>0</v>
      </c>
      <c r="AJ116" t="str">
        <f t="shared" si="24"/>
        <v/>
      </c>
    </row>
    <row r="117" spans="28:36" x14ac:dyDescent="0.35">
      <c r="AB117" s="234" t="str">
        <f t="shared" si="26"/>
        <v/>
      </c>
      <c r="AF117">
        <f t="shared" si="23"/>
        <v>0</v>
      </c>
      <c r="AG117">
        <f>+IF(AF117=0,0,SUM($AF$5:AF117))</f>
        <v>0</v>
      </c>
      <c r="AJ117" t="str">
        <f t="shared" si="24"/>
        <v/>
      </c>
    </row>
    <row r="118" spans="28:36" x14ac:dyDescent="0.35">
      <c r="AB118" s="234" t="str">
        <f t="shared" si="26"/>
        <v/>
      </c>
      <c r="AF118">
        <f t="shared" si="23"/>
        <v>0</v>
      </c>
      <c r="AG118">
        <f>+IF(AF118=0,0,SUM($AF$5:AF118))</f>
        <v>0</v>
      </c>
      <c r="AJ118" t="str">
        <f t="shared" si="24"/>
        <v/>
      </c>
    </row>
    <row r="119" spans="28:36" x14ac:dyDescent="0.35">
      <c r="AB119" s="234" t="str">
        <f t="shared" si="26"/>
        <v/>
      </c>
      <c r="AF119">
        <f t="shared" si="23"/>
        <v>0</v>
      </c>
      <c r="AG119">
        <f>+IF(AF119=0,0,SUM($AF$5:AF119))</f>
        <v>0</v>
      </c>
      <c r="AJ119" t="str">
        <f t="shared" si="24"/>
        <v/>
      </c>
    </row>
    <row r="120" spans="28:36" x14ac:dyDescent="0.35">
      <c r="AB120" s="234" t="str">
        <f t="shared" si="26"/>
        <v/>
      </c>
      <c r="AF120">
        <f t="shared" si="23"/>
        <v>0</v>
      </c>
      <c r="AG120">
        <f>+IF(AF120=0,0,SUM($AF$5:AF120))</f>
        <v>0</v>
      </c>
      <c r="AJ120" t="str">
        <f t="shared" si="24"/>
        <v/>
      </c>
    </row>
    <row r="121" spans="28:36" x14ac:dyDescent="0.35">
      <c r="AB121" s="234" t="str">
        <f t="shared" si="26"/>
        <v/>
      </c>
      <c r="AF121">
        <f t="shared" si="23"/>
        <v>0</v>
      </c>
      <c r="AG121">
        <f>+IF(AF121=0,0,SUM($AF$5:AF121))</f>
        <v>0</v>
      </c>
      <c r="AJ121" t="str">
        <f t="shared" si="24"/>
        <v/>
      </c>
    </row>
    <row r="122" spans="28:36" x14ac:dyDescent="0.35">
      <c r="AB122" s="234" t="str">
        <f t="shared" si="26"/>
        <v/>
      </c>
      <c r="AF122">
        <f t="shared" si="23"/>
        <v>0</v>
      </c>
      <c r="AG122">
        <f>+IF(AF122=0,0,SUM($AF$5:AF122))</f>
        <v>0</v>
      </c>
      <c r="AJ122" t="str">
        <f t="shared" si="24"/>
        <v/>
      </c>
    </row>
    <row r="123" spans="28:36" x14ac:dyDescent="0.35">
      <c r="AB123" s="234" t="str">
        <f t="shared" si="26"/>
        <v/>
      </c>
      <c r="AF123">
        <f t="shared" si="23"/>
        <v>0</v>
      </c>
      <c r="AG123">
        <f>+IF(AF123=0,0,SUM($AF$5:AF123))</f>
        <v>0</v>
      </c>
      <c r="AJ123" t="str">
        <f t="shared" si="24"/>
        <v/>
      </c>
    </row>
    <row r="124" spans="28:36" x14ac:dyDescent="0.35">
      <c r="AB124" s="234" t="str">
        <f t="shared" si="26"/>
        <v/>
      </c>
      <c r="AF124">
        <f t="shared" si="23"/>
        <v>0</v>
      </c>
      <c r="AG124">
        <f>+IF(AF124=0,0,SUM($AF$5:AF124))</f>
        <v>0</v>
      </c>
      <c r="AJ124" t="str">
        <f t="shared" si="24"/>
        <v/>
      </c>
    </row>
    <row r="125" spans="28:36" x14ac:dyDescent="0.35">
      <c r="AB125" s="234" t="str">
        <f t="shared" si="26"/>
        <v/>
      </c>
      <c r="AF125">
        <f t="shared" si="23"/>
        <v>0</v>
      </c>
      <c r="AG125">
        <f>+IF(AF125=0,0,SUM($AF$5:AF125))</f>
        <v>0</v>
      </c>
      <c r="AJ125" t="str">
        <f t="shared" si="24"/>
        <v/>
      </c>
    </row>
    <row r="126" spans="28:36" x14ac:dyDescent="0.35">
      <c r="AB126" s="234" t="str">
        <f t="shared" si="26"/>
        <v/>
      </c>
      <c r="AF126">
        <f t="shared" si="23"/>
        <v>0</v>
      </c>
      <c r="AG126">
        <f>+IF(AF126=0,0,SUM($AF$5:AF126))</f>
        <v>0</v>
      </c>
      <c r="AJ126" t="str">
        <f t="shared" si="24"/>
        <v/>
      </c>
    </row>
    <row r="127" spans="28:36" x14ac:dyDescent="0.35">
      <c r="AB127" s="234" t="str">
        <f t="shared" si="26"/>
        <v/>
      </c>
      <c r="AF127">
        <f t="shared" si="23"/>
        <v>0</v>
      </c>
      <c r="AG127">
        <f>+IF(AF127=0,0,SUM($AF$5:AF127))</f>
        <v>0</v>
      </c>
      <c r="AJ127" t="str">
        <f t="shared" si="24"/>
        <v/>
      </c>
    </row>
    <row r="128" spans="28:36" x14ac:dyDescent="0.35">
      <c r="AB128" s="234" t="str">
        <f t="shared" si="26"/>
        <v/>
      </c>
      <c r="AF128">
        <f t="shared" si="23"/>
        <v>0</v>
      </c>
      <c r="AG128">
        <f>+IF(AF128=0,0,SUM($AF$5:AF128))</f>
        <v>0</v>
      </c>
      <c r="AJ128" t="str">
        <f t="shared" si="24"/>
        <v/>
      </c>
    </row>
    <row r="129" spans="28:36" x14ac:dyDescent="0.35">
      <c r="AB129" s="234" t="str">
        <f t="shared" si="26"/>
        <v/>
      </c>
      <c r="AF129">
        <f t="shared" si="23"/>
        <v>0</v>
      </c>
      <c r="AG129">
        <f>+IF(AF129=0,0,SUM($AF$5:AF129))</f>
        <v>0</v>
      </c>
      <c r="AJ129" t="str">
        <f t="shared" si="24"/>
        <v/>
      </c>
    </row>
    <row r="130" spans="28:36" x14ac:dyDescent="0.35">
      <c r="AB130" s="234" t="str">
        <f t="shared" si="26"/>
        <v/>
      </c>
      <c r="AF130">
        <f t="shared" si="23"/>
        <v>0</v>
      </c>
      <c r="AG130">
        <f>+IF(AF130=0,0,SUM($AF$5:AF130))</f>
        <v>0</v>
      </c>
      <c r="AJ130" t="str">
        <f t="shared" si="24"/>
        <v/>
      </c>
    </row>
    <row r="131" spans="28:36" x14ac:dyDescent="0.35">
      <c r="AB131" s="234" t="str">
        <f t="shared" si="26"/>
        <v/>
      </c>
      <c r="AF131">
        <f t="shared" si="23"/>
        <v>0</v>
      </c>
      <c r="AG131">
        <f>+IF(AF131=0,0,SUM($AF$5:AF131))</f>
        <v>0</v>
      </c>
      <c r="AJ131" t="str">
        <f t="shared" si="24"/>
        <v/>
      </c>
    </row>
    <row r="132" spans="28:36" x14ac:dyDescent="0.35">
      <c r="AB132" s="234" t="str">
        <f t="shared" si="26"/>
        <v/>
      </c>
      <c r="AF132">
        <f t="shared" si="23"/>
        <v>0</v>
      </c>
      <c r="AG132">
        <f>+IF(AF132=0,0,SUM($AF$5:AF132))</f>
        <v>0</v>
      </c>
      <c r="AJ132" t="str">
        <f t="shared" si="24"/>
        <v/>
      </c>
    </row>
    <row r="133" spans="28:36" x14ac:dyDescent="0.35">
      <c r="AB133" s="234" t="str">
        <f t="shared" si="26"/>
        <v/>
      </c>
      <c r="AF133">
        <f t="shared" ref="AF133:AF196" si="28">+IF(AD133="",0,IF(MATCH(AD133,$AD$5:$AD$235,0)=AC133,1,0))</f>
        <v>0</v>
      </c>
      <c r="AG133">
        <f>+IF(AF133=0,0,SUM($AF$5:AF133))</f>
        <v>0</v>
      </c>
      <c r="AJ133" t="str">
        <f t="shared" ref="AJ133:AJ196" si="29">+IF(ISBLANK(AI133),"",INDEX($AD$5:$AD$28,MATCH(AI133,$AG$5:$AG$235,0),1))</f>
        <v/>
      </c>
    </row>
    <row r="134" spans="28:36" x14ac:dyDescent="0.35">
      <c r="AB134" s="234" t="str">
        <f t="shared" si="26"/>
        <v/>
      </c>
      <c r="AF134">
        <f t="shared" si="28"/>
        <v>0</v>
      </c>
      <c r="AG134">
        <f>+IF(AF134=0,0,SUM($AF$5:AF134))</f>
        <v>0</v>
      </c>
      <c r="AJ134" t="str">
        <f t="shared" si="29"/>
        <v/>
      </c>
    </row>
    <row r="135" spans="28:36" x14ac:dyDescent="0.35">
      <c r="AB135" s="234" t="str">
        <f t="shared" ref="AB135:AB198" si="30">+IF(ISBLANK(AC135),"",IF(OR(AC135=$T$2,AC135=$U$2,AC135=$V$2,AC135=$W$2,AC135=$X$2,AC135=$Y$2,AC135=$Z$2),AB134+1,AB134))</f>
        <v/>
      </c>
      <c r="AF135">
        <f t="shared" si="28"/>
        <v>0</v>
      </c>
      <c r="AG135">
        <f>+IF(AF135=0,0,SUM($AF$5:AF135))</f>
        <v>0</v>
      </c>
      <c r="AJ135" t="str">
        <f t="shared" si="29"/>
        <v/>
      </c>
    </row>
    <row r="136" spans="28:36" x14ac:dyDescent="0.35">
      <c r="AB136" s="234" t="str">
        <f t="shared" si="30"/>
        <v/>
      </c>
      <c r="AF136">
        <f t="shared" si="28"/>
        <v>0</v>
      </c>
      <c r="AG136">
        <f>+IF(AF136=0,0,SUM($AF$5:AF136))</f>
        <v>0</v>
      </c>
      <c r="AJ136" t="str">
        <f t="shared" si="29"/>
        <v/>
      </c>
    </row>
    <row r="137" spans="28:36" x14ac:dyDescent="0.35">
      <c r="AB137" s="234" t="str">
        <f t="shared" si="30"/>
        <v/>
      </c>
      <c r="AF137">
        <f t="shared" si="28"/>
        <v>0</v>
      </c>
      <c r="AG137">
        <f>+IF(AF137=0,0,SUM($AF$5:AF137))</f>
        <v>0</v>
      </c>
      <c r="AJ137" t="str">
        <f t="shared" si="29"/>
        <v/>
      </c>
    </row>
    <row r="138" spans="28:36" x14ac:dyDescent="0.35">
      <c r="AB138" s="234" t="str">
        <f t="shared" si="30"/>
        <v/>
      </c>
      <c r="AF138">
        <f t="shared" si="28"/>
        <v>0</v>
      </c>
      <c r="AG138">
        <f>+IF(AF138=0,0,SUM($AF$5:AF138))</f>
        <v>0</v>
      </c>
      <c r="AJ138" t="str">
        <f t="shared" si="29"/>
        <v/>
      </c>
    </row>
    <row r="139" spans="28:36" x14ac:dyDescent="0.35">
      <c r="AB139" s="234" t="str">
        <f t="shared" si="30"/>
        <v/>
      </c>
      <c r="AF139">
        <f t="shared" si="28"/>
        <v>0</v>
      </c>
      <c r="AG139">
        <f>+IF(AF139=0,0,SUM($AF$5:AF139))</f>
        <v>0</v>
      </c>
      <c r="AJ139" t="str">
        <f t="shared" si="29"/>
        <v/>
      </c>
    </row>
    <row r="140" spans="28:36" x14ac:dyDescent="0.35">
      <c r="AB140" s="234" t="str">
        <f t="shared" si="30"/>
        <v/>
      </c>
      <c r="AF140">
        <f t="shared" si="28"/>
        <v>0</v>
      </c>
      <c r="AG140">
        <f>+IF(AF140=0,0,SUM($AF$5:AF140))</f>
        <v>0</v>
      </c>
      <c r="AJ140" t="str">
        <f t="shared" si="29"/>
        <v/>
      </c>
    </row>
    <row r="141" spans="28:36" x14ac:dyDescent="0.35">
      <c r="AB141" s="234" t="str">
        <f t="shared" si="30"/>
        <v/>
      </c>
      <c r="AF141">
        <f t="shared" si="28"/>
        <v>0</v>
      </c>
      <c r="AG141">
        <f>+IF(AF141=0,0,SUM($AF$5:AF141))</f>
        <v>0</v>
      </c>
      <c r="AJ141" t="str">
        <f t="shared" si="29"/>
        <v/>
      </c>
    </row>
    <row r="142" spans="28:36" x14ac:dyDescent="0.35">
      <c r="AB142" s="234" t="str">
        <f t="shared" si="30"/>
        <v/>
      </c>
      <c r="AF142">
        <f t="shared" si="28"/>
        <v>0</v>
      </c>
      <c r="AG142">
        <f>+IF(AF142=0,0,SUM($AF$5:AF142))</f>
        <v>0</v>
      </c>
      <c r="AJ142" t="str">
        <f t="shared" si="29"/>
        <v/>
      </c>
    </row>
    <row r="143" spans="28:36" x14ac:dyDescent="0.35">
      <c r="AB143" s="234" t="str">
        <f t="shared" si="30"/>
        <v/>
      </c>
      <c r="AF143">
        <f t="shared" si="28"/>
        <v>0</v>
      </c>
      <c r="AG143">
        <f>+IF(AF143=0,0,SUM($AF$5:AF143))</f>
        <v>0</v>
      </c>
      <c r="AJ143" t="str">
        <f t="shared" si="29"/>
        <v/>
      </c>
    </row>
    <row r="144" spans="28:36" x14ac:dyDescent="0.35">
      <c r="AB144" s="234" t="str">
        <f t="shared" si="30"/>
        <v/>
      </c>
      <c r="AF144">
        <f t="shared" si="28"/>
        <v>0</v>
      </c>
      <c r="AG144">
        <f>+IF(AF144=0,0,SUM($AF$5:AF144))</f>
        <v>0</v>
      </c>
      <c r="AJ144" t="str">
        <f t="shared" si="29"/>
        <v/>
      </c>
    </row>
    <row r="145" spans="28:36" x14ac:dyDescent="0.35">
      <c r="AB145" s="234" t="str">
        <f t="shared" si="30"/>
        <v/>
      </c>
      <c r="AF145">
        <f t="shared" si="28"/>
        <v>0</v>
      </c>
      <c r="AG145">
        <f>+IF(AF145=0,0,SUM($AF$5:AF145))</f>
        <v>0</v>
      </c>
      <c r="AJ145" t="str">
        <f t="shared" si="29"/>
        <v/>
      </c>
    </row>
    <row r="146" spans="28:36" x14ac:dyDescent="0.35">
      <c r="AB146" s="234" t="str">
        <f t="shared" si="30"/>
        <v/>
      </c>
      <c r="AF146">
        <f t="shared" si="28"/>
        <v>0</v>
      </c>
      <c r="AG146">
        <f>+IF(AF146=0,0,SUM($AF$5:AF146))</f>
        <v>0</v>
      </c>
      <c r="AJ146" t="str">
        <f t="shared" si="29"/>
        <v/>
      </c>
    </row>
    <row r="147" spans="28:36" x14ac:dyDescent="0.35">
      <c r="AB147" s="234" t="str">
        <f t="shared" si="30"/>
        <v/>
      </c>
      <c r="AF147">
        <f t="shared" si="28"/>
        <v>0</v>
      </c>
      <c r="AG147">
        <f>+IF(AF147=0,0,SUM($AF$5:AF147))</f>
        <v>0</v>
      </c>
      <c r="AJ147" t="str">
        <f t="shared" si="29"/>
        <v/>
      </c>
    </row>
    <row r="148" spans="28:36" x14ac:dyDescent="0.35">
      <c r="AB148" s="234" t="str">
        <f t="shared" si="30"/>
        <v/>
      </c>
      <c r="AF148">
        <f t="shared" si="28"/>
        <v>0</v>
      </c>
      <c r="AG148">
        <f>+IF(AF148=0,0,SUM($AF$5:AF148))</f>
        <v>0</v>
      </c>
      <c r="AJ148" t="str">
        <f t="shared" si="29"/>
        <v/>
      </c>
    </row>
    <row r="149" spans="28:36" x14ac:dyDescent="0.35">
      <c r="AB149" s="234" t="str">
        <f t="shared" si="30"/>
        <v/>
      </c>
      <c r="AF149">
        <f t="shared" si="28"/>
        <v>0</v>
      </c>
      <c r="AG149">
        <f>+IF(AF149=0,0,SUM($AF$5:AF149))</f>
        <v>0</v>
      </c>
      <c r="AJ149" t="str">
        <f t="shared" si="29"/>
        <v/>
      </c>
    </row>
    <row r="150" spans="28:36" x14ac:dyDescent="0.35">
      <c r="AB150" s="234" t="str">
        <f t="shared" si="30"/>
        <v/>
      </c>
      <c r="AF150">
        <f t="shared" si="28"/>
        <v>0</v>
      </c>
      <c r="AG150">
        <f>+IF(AF150=0,0,SUM($AF$5:AF150))</f>
        <v>0</v>
      </c>
      <c r="AJ150" t="str">
        <f t="shared" si="29"/>
        <v/>
      </c>
    </row>
    <row r="151" spans="28:36" x14ac:dyDescent="0.35">
      <c r="AB151" s="234" t="str">
        <f t="shared" si="30"/>
        <v/>
      </c>
      <c r="AF151">
        <f t="shared" si="28"/>
        <v>0</v>
      </c>
      <c r="AG151">
        <f>+IF(AF151=0,0,SUM($AF$5:AF151))</f>
        <v>0</v>
      </c>
      <c r="AJ151" t="str">
        <f t="shared" si="29"/>
        <v/>
      </c>
    </row>
    <row r="152" spans="28:36" x14ac:dyDescent="0.35">
      <c r="AB152" s="234" t="str">
        <f t="shared" si="30"/>
        <v/>
      </c>
      <c r="AF152">
        <f t="shared" si="28"/>
        <v>0</v>
      </c>
      <c r="AG152">
        <f>+IF(AF152=0,0,SUM($AF$5:AF152))</f>
        <v>0</v>
      </c>
      <c r="AJ152" t="str">
        <f t="shared" si="29"/>
        <v/>
      </c>
    </row>
    <row r="153" spans="28:36" x14ac:dyDescent="0.35">
      <c r="AB153" s="234" t="str">
        <f t="shared" si="30"/>
        <v/>
      </c>
      <c r="AF153">
        <f t="shared" si="28"/>
        <v>0</v>
      </c>
      <c r="AG153">
        <f>+IF(AF153=0,0,SUM($AF$5:AF153))</f>
        <v>0</v>
      </c>
      <c r="AJ153" t="str">
        <f t="shared" si="29"/>
        <v/>
      </c>
    </row>
    <row r="154" spans="28:36" x14ac:dyDescent="0.35">
      <c r="AB154" s="234" t="str">
        <f t="shared" si="30"/>
        <v/>
      </c>
      <c r="AF154">
        <f t="shared" si="28"/>
        <v>0</v>
      </c>
      <c r="AG154">
        <f>+IF(AF154=0,0,SUM($AF$5:AF154))</f>
        <v>0</v>
      </c>
      <c r="AJ154" t="str">
        <f t="shared" si="29"/>
        <v/>
      </c>
    </row>
    <row r="155" spans="28:36" x14ac:dyDescent="0.35">
      <c r="AB155" s="234" t="str">
        <f t="shared" si="30"/>
        <v/>
      </c>
      <c r="AF155">
        <f t="shared" si="28"/>
        <v>0</v>
      </c>
      <c r="AG155">
        <f>+IF(AF155=0,0,SUM($AF$5:AF155))</f>
        <v>0</v>
      </c>
      <c r="AJ155" t="str">
        <f t="shared" si="29"/>
        <v/>
      </c>
    </row>
    <row r="156" spans="28:36" x14ac:dyDescent="0.35">
      <c r="AB156" s="234" t="str">
        <f t="shared" si="30"/>
        <v/>
      </c>
      <c r="AF156">
        <f t="shared" si="28"/>
        <v>0</v>
      </c>
      <c r="AG156">
        <f>+IF(AF156=0,0,SUM($AF$5:AF156))</f>
        <v>0</v>
      </c>
      <c r="AJ156" t="str">
        <f t="shared" si="29"/>
        <v/>
      </c>
    </row>
    <row r="157" spans="28:36" x14ac:dyDescent="0.35">
      <c r="AB157" s="234" t="str">
        <f t="shared" si="30"/>
        <v/>
      </c>
      <c r="AF157">
        <f t="shared" si="28"/>
        <v>0</v>
      </c>
      <c r="AG157">
        <f>+IF(AF157=0,0,SUM($AF$5:AF157))</f>
        <v>0</v>
      </c>
      <c r="AJ157" t="str">
        <f t="shared" si="29"/>
        <v/>
      </c>
    </row>
    <row r="158" spans="28:36" x14ac:dyDescent="0.35">
      <c r="AB158" s="234" t="str">
        <f t="shared" si="30"/>
        <v/>
      </c>
      <c r="AF158">
        <f t="shared" si="28"/>
        <v>0</v>
      </c>
      <c r="AG158">
        <f>+IF(AF158=0,0,SUM($AF$5:AF158))</f>
        <v>0</v>
      </c>
      <c r="AJ158" t="str">
        <f t="shared" si="29"/>
        <v/>
      </c>
    </row>
    <row r="159" spans="28:36" x14ac:dyDescent="0.35">
      <c r="AB159" s="234" t="str">
        <f t="shared" si="30"/>
        <v/>
      </c>
      <c r="AF159">
        <f t="shared" si="28"/>
        <v>0</v>
      </c>
      <c r="AG159">
        <f>+IF(AF159=0,0,SUM($AF$5:AF159))</f>
        <v>0</v>
      </c>
      <c r="AJ159" t="str">
        <f t="shared" si="29"/>
        <v/>
      </c>
    </row>
    <row r="160" spans="28:36" x14ac:dyDescent="0.35">
      <c r="AB160" s="234" t="str">
        <f t="shared" si="30"/>
        <v/>
      </c>
      <c r="AF160">
        <f t="shared" si="28"/>
        <v>0</v>
      </c>
      <c r="AG160">
        <f>+IF(AF160=0,0,SUM($AF$5:AF160))</f>
        <v>0</v>
      </c>
      <c r="AJ160" t="str">
        <f t="shared" si="29"/>
        <v/>
      </c>
    </row>
    <row r="161" spans="28:36" x14ac:dyDescent="0.35">
      <c r="AB161" s="234" t="str">
        <f t="shared" si="30"/>
        <v/>
      </c>
      <c r="AF161">
        <f t="shared" si="28"/>
        <v>0</v>
      </c>
      <c r="AG161">
        <f>+IF(AF161=0,0,SUM($AF$5:AF161))</f>
        <v>0</v>
      </c>
      <c r="AJ161" t="str">
        <f t="shared" si="29"/>
        <v/>
      </c>
    </row>
    <row r="162" spans="28:36" x14ac:dyDescent="0.35">
      <c r="AB162" s="234" t="str">
        <f t="shared" si="30"/>
        <v/>
      </c>
      <c r="AF162">
        <f t="shared" si="28"/>
        <v>0</v>
      </c>
      <c r="AG162">
        <f>+IF(AF162=0,0,SUM($AF$5:AF162))</f>
        <v>0</v>
      </c>
      <c r="AJ162" t="str">
        <f t="shared" si="29"/>
        <v/>
      </c>
    </row>
    <row r="163" spans="28:36" x14ac:dyDescent="0.35">
      <c r="AB163" s="234" t="str">
        <f t="shared" si="30"/>
        <v/>
      </c>
      <c r="AF163">
        <f t="shared" si="28"/>
        <v>0</v>
      </c>
      <c r="AG163">
        <f>+IF(AF163=0,0,SUM($AF$5:AF163))</f>
        <v>0</v>
      </c>
      <c r="AJ163" t="str">
        <f t="shared" si="29"/>
        <v/>
      </c>
    </row>
    <row r="164" spans="28:36" x14ac:dyDescent="0.35">
      <c r="AB164" s="234" t="str">
        <f t="shared" si="30"/>
        <v/>
      </c>
      <c r="AF164">
        <f t="shared" si="28"/>
        <v>0</v>
      </c>
      <c r="AG164">
        <f>+IF(AF164=0,0,SUM($AF$5:AF164))</f>
        <v>0</v>
      </c>
      <c r="AJ164" t="str">
        <f t="shared" si="29"/>
        <v/>
      </c>
    </row>
    <row r="165" spans="28:36" x14ac:dyDescent="0.35">
      <c r="AB165" s="234" t="str">
        <f t="shared" si="30"/>
        <v/>
      </c>
      <c r="AF165">
        <f t="shared" si="28"/>
        <v>0</v>
      </c>
      <c r="AG165">
        <f>+IF(AF165=0,0,SUM($AF$5:AF165))</f>
        <v>0</v>
      </c>
      <c r="AJ165" t="str">
        <f t="shared" si="29"/>
        <v/>
      </c>
    </row>
    <row r="166" spans="28:36" x14ac:dyDescent="0.35">
      <c r="AB166" s="234" t="str">
        <f t="shared" si="30"/>
        <v/>
      </c>
      <c r="AF166">
        <f t="shared" si="28"/>
        <v>0</v>
      </c>
      <c r="AG166">
        <f>+IF(AF166=0,0,SUM($AF$5:AF166))</f>
        <v>0</v>
      </c>
      <c r="AJ166" t="str">
        <f t="shared" si="29"/>
        <v/>
      </c>
    </row>
    <row r="167" spans="28:36" x14ac:dyDescent="0.35">
      <c r="AB167" s="234" t="str">
        <f t="shared" si="30"/>
        <v/>
      </c>
      <c r="AF167">
        <f t="shared" si="28"/>
        <v>0</v>
      </c>
      <c r="AG167">
        <f>+IF(AF167=0,0,SUM($AF$5:AF167))</f>
        <v>0</v>
      </c>
      <c r="AJ167" t="str">
        <f t="shared" si="29"/>
        <v/>
      </c>
    </row>
    <row r="168" spans="28:36" x14ac:dyDescent="0.35">
      <c r="AB168" s="234" t="str">
        <f t="shared" si="30"/>
        <v/>
      </c>
      <c r="AF168">
        <f t="shared" si="28"/>
        <v>0</v>
      </c>
      <c r="AG168">
        <f>+IF(AF168=0,0,SUM($AF$5:AF168))</f>
        <v>0</v>
      </c>
      <c r="AJ168" t="str">
        <f t="shared" si="29"/>
        <v/>
      </c>
    </row>
    <row r="169" spans="28:36" x14ac:dyDescent="0.35">
      <c r="AB169" s="234" t="str">
        <f t="shared" si="30"/>
        <v/>
      </c>
      <c r="AF169">
        <f t="shared" si="28"/>
        <v>0</v>
      </c>
      <c r="AG169">
        <f>+IF(AF169=0,0,SUM($AF$5:AF169))</f>
        <v>0</v>
      </c>
      <c r="AJ169" t="str">
        <f t="shared" si="29"/>
        <v/>
      </c>
    </row>
    <row r="170" spans="28:36" x14ac:dyDescent="0.35">
      <c r="AB170" s="234" t="str">
        <f t="shared" si="30"/>
        <v/>
      </c>
      <c r="AF170">
        <f t="shared" si="28"/>
        <v>0</v>
      </c>
      <c r="AG170">
        <f>+IF(AF170=0,0,SUM($AF$5:AF170))</f>
        <v>0</v>
      </c>
      <c r="AJ170" t="str">
        <f t="shared" si="29"/>
        <v/>
      </c>
    </row>
    <row r="171" spans="28:36" x14ac:dyDescent="0.35">
      <c r="AB171" s="234" t="str">
        <f t="shared" si="30"/>
        <v/>
      </c>
      <c r="AF171">
        <f t="shared" si="28"/>
        <v>0</v>
      </c>
      <c r="AG171">
        <f>+IF(AF171=0,0,SUM($AF$5:AF171))</f>
        <v>0</v>
      </c>
      <c r="AJ171" t="str">
        <f t="shared" si="29"/>
        <v/>
      </c>
    </row>
    <row r="172" spans="28:36" x14ac:dyDescent="0.35">
      <c r="AB172" s="234" t="str">
        <f t="shared" si="30"/>
        <v/>
      </c>
      <c r="AF172">
        <f t="shared" si="28"/>
        <v>0</v>
      </c>
      <c r="AG172">
        <f>+IF(AF172=0,0,SUM($AF$5:AF172))</f>
        <v>0</v>
      </c>
      <c r="AJ172" t="str">
        <f t="shared" si="29"/>
        <v/>
      </c>
    </row>
    <row r="173" spans="28:36" x14ac:dyDescent="0.35">
      <c r="AB173" s="234" t="str">
        <f t="shared" si="30"/>
        <v/>
      </c>
      <c r="AF173">
        <f t="shared" si="28"/>
        <v>0</v>
      </c>
      <c r="AG173">
        <f>+IF(AF173=0,0,SUM($AF$5:AF173))</f>
        <v>0</v>
      </c>
      <c r="AJ173" t="str">
        <f t="shared" si="29"/>
        <v/>
      </c>
    </row>
    <row r="174" spans="28:36" x14ac:dyDescent="0.35">
      <c r="AB174" s="234" t="str">
        <f t="shared" si="30"/>
        <v/>
      </c>
      <c r="AF174">
        <f t="shared" si="28"/>
        <v>0</v>
      </c>
      <c r="AG174">
        <f>+IF(AF174=0,0,SUM($AF$5:AF174))</f>
        <v>0</v>
      </c>
      <c r="AJ174" t="str">
        <f t="shared" si="29"/>
        <v/>
      </c>
    </row>
    <row r="175" spans="28:36" x14ac:dyDescent="0.35">
      <c r="AB175" s="234" t="str">
        <f t="shared" si="30"/>
        <v/>
      </c>
      <c r="AF175">
        <f t="shared" si="28"/>
        <v>0</v>
      </c>
      <c r="AG175">
        <f>+IF(AF175=0,0,SUM($AF$5:AF175))</f>
        <v>0</v>
      </c>
      <c r="AJ175" t="str">
        <f t="shared" si="29"/>
        <v/>
      </c>
    </row>
    <row r="176" spans="28:36" x14ac:dyDescent="0.35">
      <c r="AB176" s="234" t="str">
        <f t="shared" si="30"/>
        <v/>
      </c>
      <c r="AF176">
        <f t="shared" si="28"/>
        <v>0</v>
      </c>
      <c r="AG176">
        <f>+IF(AF176=0,0,SUM($AF$5:AF176))</f>
        <v>0</v>
      </c>
      <c r="AJ176" t="str">
        <f t="shared" si="29"/>
        <v/>
      </c>
    </row>
    <row r="177" spans="28:36" x14ac:dyDescent="0.35">
      <c r="AB177" s="234" t="str">
        <f t="shared" si="30"/>
        <v/>
      </c>
      <c r="AF177">
        <f t="shared" si="28"/>
        <v>0</v>
      </c>
      <c r="AG177">
        <f>+IF(AF177=0,0,SUM($AF$5:AF177))</f>
        <v>0</v>
      </c>
      <c r="AJ177" t="str">
        <f t="shared" si="29"/>
        <v/>
      </c>
    </row>
    <row r="178" spans="28:36" x14ac:dyDescent="0.35">
      <c r="AB178" s="234" t="str">
        <f t="shared" si="30"/>
        <v/>
      </c>
      <c r="AF178">
        <f t="shared" si="28"/>
        <v>0</v>
      </c>
      <c r="AG178">
        <f>+IF(AF178=0,0,SUM($AF$5:AF178))</f>
        <v>0</v>
      </c>
      <c r="AJ178" t="str">
        <f t="shared" si="29"/>
        <v/>
      </c>
    </row>
    <row r="179" spans="28:36" x14ac:dyDescent="0.35">
      <c r="AB179" s="234" t="str">
        <f t="shared" si="30"/>
        <v/>
      </c>
      <c r="AF179">
        <f t="shared" si="28"/>
        <v>0</v>
      </c>
      <c r="AG179">
        <f>+IF(AF179=0,0,SUM($AF$5:AF179))</f>
        <v>0</v>
      </c>
      <c r="AJ179" t="str">
        <f t="shared" si="29"/>
        <v/>
      </c>
    </row>
    <row r="180" spans="28:36" x14ac:dyDescent="0.35">
      <c r="AB180" s="234" t="str">
        <f t="shared" si="30"/>
        <v/>
      </c>
      <c r="AF180">
        <f t="shared" si="28"/>
        <v>0</v>
      </c>
      <c r="AG180">
        <f>+IF(AF180=0,0,SUM($AF$5:AF180))</f>
        <v>0</v>
      </c>
      <c r="AJ180" t="str">
        <f t="shared" si="29"/>
        <v/>
      </c>
    </row>
    <row r="181" spans="28:36" x14ac:dyDescent="0.35">
      <c r="AB181" s="234" t="str">
        <f t="shared" si="30"/>
        <v/>
      </c>
      <c r="AF181">
        <f t="shared" si="28"/>
        <v>0</v>
      </c>
      <c r="AG181">
        <f>+IF(AF181=0,0,SUM($AF$5:AF181))</f>
        <v>0</v>
      </c>
      <c r="AJ181" t="str">
        <f t="shared" si="29"/>
        <v/>
      </c>
    </row>
    <row r="182" spans="28:36" x14ac:dyDescent="0.35">
      <c r="AB182" s="234" t="str">
        <f t="shared" si="30"/>
        <v/>
      </c>
      <c r="AF182">
        <f t="shared" si="28"/>
        <v>0</v>
      </c>
      <c r="AG182">
        <f>+IF(AF182=0,0,SUM($AF$5:AF182))</f>
        <v>0</v>
      </c>
      <c r="AJ182" t="str">
        <f t="shared" si="29"/>
        <v/>
      </c>
    </row>
    <row r="183" spans="28:36" x14ac:dyDescent="0.35">
      <c r="AB183" s="234" t="str">
        <f t="shared" si="30"/>
        <v/>
      </c>
      <c r="AF183">
        <f t="shared" si="28"/>
        <v>0</v>
      </c>
      <c r="AG183">
        <f>+IF(AF183=0,0,SUM($AF$5:AF183))</f>
        <v>0</v>
      </c>
      <c r="AJ183" t="str">
        <f t="shared" si="29"/>
        <v/>
      </c>
    </row>
    <row r="184" spans="28:36" x14ac:dyDescent="0.35">
      <c r="AB184" s="234" t="str">
        <f t="shared" si="30"/>
        <v/>
      </c>
      <c r="AF184">
        <f t="shared" si="28"/>
        <v>0</v>
      </c>
      <c r="AG184">
        <f>+IF(AF184=0,0,SUM($AF$5:AF184))</f>
        <v>0</v>
      </c>
      <c r="AJ184" t="str">
        <f t="shared" si="29"/>
        <v/>
      </c>
    </row>
    <row r="185" spans="28:36" x14ac:dyDescent="0.35">
      <c r="AB185" s="234" t="str">
        <f t="shared" si="30"/>
        <v/>
      </c>
      <c r="AF185">
        <f t="shared" si="28"/>
        <v>0</v>
      </c>
      <c r="AG185">
        <f>+IF(AF185=0,0,SUM($AF$5:AF185))</f>
        <v>0</v>
      </c>
      <c r="AJ185" t="str">
        <f t="shared" si="29"/>
        <v/>
      </c>
    </row>
    <row r="186" spans="28:36" x14ac:dyDescent="0.35">
      <c r="AB186" s="234" t="str">
        <f t="shared" si="30"/>
        <v/>
      </c>
      <c r="AF186">
        <f t="shared" si="28"/>
        <v>0</v>
      </c>
      <c r="AG186">
        <f>+IF(AF186=0,0,SUM($AF$5:AF186))</f>
        <v>0</v>
      </c>
      <c r="AJ186" t="str">
        <f t="shared" si="29"/>
        <v/>
      </c>
    </row>
    <row r="187" spans="28:36" x14ac:dyDescent="0.35">
      <c r="AB187" s="234" t="str">
        <f t="shared" si="30"/>
        <v/>
      </c>
      <c r="AF187">
        <f t="shared" si="28"/>
        <v>0</v>
      </c>
      <c r="AG187">
        <f>+IF(AF187=0,0,SUM($AF$5:AF187))</f>
        <v>0</v>
      </c>
      <c r="AJ187" t="str">
        <f t="shared" si="29"/>
        <v/>
      </c>
    </row>
    <row r="188" spans="28:36" x14ac:dyDescent="0.35">
      <c r="AB188" s="234" t="str">
        <f t="shared" si="30"/>
        <v/>
      </c>
      <c r="AF188">
        <f t="shared" si="28"/>
        <v>0</v>
      </c>
      <c r="AG188">
        <f>+IF(AF188=0,0,SUM($AF$5:AF188))</f>
        <v>0</v>
      </c>
      <c r="AJ188" t="str">
        <f t="shared" si="29"/>
        <v/>
      </c>
    </row>
    <row r="189" spans="28:36" x14ac:dyDescent="0.35">
      <c r="AB189" s="234" t="str">
        <f t="shared" si="30"/>
        <v/>
      </c>
      <c r="AF189">
        <f t="shared" si="28"/>
        <v>0</v>
      </c>
      <c r="AG189">
        <f>+IF(AF189=0,0,SUM($AF$5:AF189))</f>
        <v>0</v>
      </c>
      <c r="AJ189" t="str">
        <f t="shared" si="29"/>
        <v/>
      </c>
    </row>
    <row r="190" spans="28:36" x14ac:dyDescent="0.35">
      <c r="AB190" s="234" t="str">
        <f t="shared" si="30"/>
        <v/>
      </c>
      <c r="AF190">
        <f t="shared" si="28"/>
        <v>0</v>
      </c>
      <c r="AG190">
        <f>+IF(AF190=0,0,SUM($AF$5:AF190))</f>
        <v>0</v>
      </c>
      <c r="AJ190" t="str">
        <f t="shared" si="29"/>
        <v/>
      </c>
    </row>
    <row r="191" spans="28:36" x14ac:dyDescent="0.35">
      <c r="AB191" s="234" t="str">
        <f t="shared" si="30"/>
        <v/>
      </c>
      <c r="AF191">
        <f t="shared" si="28"/>
        <v>0</v>
      </c>
      <c r="AG191">
        <f>+IF(AF191=0,0,SUM($AF$5:AF191))</f>
        <v>0</v>
      </c>
      <c r="AJ191" t="str">
        <f t="shared" si="29"/>
        <v/>
      </c>
    </row>
    <row r="192" spans="28:36" x14ac:dyDescent="0.35">
      <c r="AB192" s="234" t="str">
        <f t="shared" si="30"/>
        <v/>
      </c>
      <c r="AF192">
        <f t="shared" si="28"/>
        <v>0</v>
      </c>
      <c r="AG192">
        <f>+IF(AF192=0,0,SUM($AF$5:AF192))</f>
        <v>0</v>
      </c>
      <c r="AJ192" t="str">
        <f t="shared" si="29"/>
        <v/>
      </c>
    </row>
    <row r="193" spans="28:36" x14ac:dyDescent="0.35">
      <c r="AB193" s="234" t="str">
        <f t="shared" si="30"/>
        <v/>
      </c>
      <c r="AF193">
        <f t="shared" si="28"/>
        <v>0</v>
      </c>
      <c r="AG193">
        <f>+IF(AF193=0,0,SUM($AF$5:AF193))</f>
        <v>0</v>
      </c>
      <c r="AJ193" t="str">
        <f t="shared" si="29"/>
        <v/>
      </c>
    </row>
    <row r="194" spans="28:36" x14ac:dyDescent="0.35">
      <c r="AB194" s="234" t="str">
        <f t="shared" si="30"/>
        <v/>
      </c>
      <c r="AF194">
        <f t="shared" si="28"/>
        <v>0</v>
      </c>
      <c r="AG194">
        <f>+IF(AF194=0,0,SUM($AF$5:AF194))</f>
        <v>0</v>
      </c>
      <c r="AJ194" t="str">
        <f t="shared" si="29"/>
        <v/>
      </c>
    </row>
    <row r="195" spans="28:36" x14ac:dyDescent="0.35">
      <c r="AB195" s="234" t="str">
        <f t="shared" si="30"/>
        <v/>
      </c>
      <c r="AF195">
        <f t="shared" si="28"/>
        <v>0</v>
      </c>
      <c r="AG195">
        <f>+IF(AF195=0,0,SUM($AF$5:AF195))</f>
        <v>0</v>
      </c>
      <c r="AJ195" t="str">
        <f t="shared" si="29"/>
        <v/>
      </c>
    </row>
    <row r="196" spans="28:36" x14ac:dyDescent="0.35">
      <c r="AB196" s="234" t="str">
        <f t="shared" si="30"/>
        <v/>
      </c>
      <c r="AF196">
        <f t="shared" si="28"/>
        <v>0</v>
      </c>
      <c r="AG196">
        <f>+IF(AF196=0,0,SUM($AF$5:AF196))</f>
        <v>0</v>
      </c>
      <c r="AJ196" t="str">
        <f t="shared" si="29"/>
        <v/>
      </c>
    </row>
    <row r="197" spans="28:36" x14ac:dyDescent="0.35">
      <c r="AB197" s="234" t="str">
        <f t="shared" si="30"/>
        <v/>
      </c>
      <c r="AF197">
        <f t="shared" ref="AF197:AF235" si="31">+IF(AD197="",0,IF(MATCH(AD197,$AD$5:$AD$235,0)=AC197,1,0))</f>
        <v>0</v>
      </c>
      <c r="AG197">
        <f>+IF(AF197=0,0,SUM($AF$5:AF197))</f>
        <v>0</v>
      </c>
      <c r="AJ197" t="str">
        <f t="shared" ref="AJ197:AJ235" si="32">+IF(ISBLANK(AI197),"",INDEX($AD$5:$AD$28,MATCH(AI197,$AG$5:$AG$235,0),1))</f>
        <v/>
      </c>
    </row>
    <row r="198" spans="28:36" x14ac:dyDescent="0.35">
      <c r="AB198" s="234" t="str">
        <f t="shared" si="30"/>
        <v/>
      </c>
      <c r="AF198">
        <f t="shared" si="31"/>
        <v>0</v>
      </c>
      <c r="AG198">
        <f>+IF(AF198=0,0,SUM($AF$5:AF198))</f>
        <v>0</v>
      </c>
      <c r="AJ198" t="str">
        <f t="shared" si="32"/>
        <v/>
      </c>
    </row>
    <row r="199" spans="28:36" x14ac:dyDescent="0.35">
      <c r="AB199" s="234" t="str">
        <f t="shared" ref="AB199:AB235" si="33">+IF(ISBLANK(AC199),"",IF(OR(AC199=$T$2,AC199=$U$2,AC199=$V$2,AC199=$W$2,AC199=$X$2,AC199=$Y$2,AC199=$Z$2),AB198+1,AB198))</f>
        <v/>
      </c>
      <c r="AF199">
        <f t="shared" si="31"/>
        <v>0</v>
      </c>
      <c r="AG199">
        <f>+IF(AF199=0,0,SUM($AF$5:AF199))</f>
        <v>0</v>
      </c>
      <c r="AJ199" t="str">
        <f t="shared" si="32"/>
        <v/>
      </c>
    </row>
    <row r="200" spans="28:36" x14ac:dyDescent="0.35">
      <c r="AB200" s="234" t="str">
        <f t="shared" si="33"/>
        <v/>
      </c>
      <c r="AF200">
        <f t="shared" si="31"/>
        <v>0</v>
      </c>
      <c r="AG200">
        <f>+IF(AF200=0,0,SUM($AF$5:AF200))</f>
        <v>0</v>
      </c>
      <c r="AJ200" t="str">
        <f t="shared" si="32"/>
        <v/>
      </c>
    </row>
    <row r="201" spans="28:36" x14ac:dyDescent="0.35">
      <c r="AB201" s="234" t="str">
        <f t="shared" si="33"/>
        <v/>
      </c>
      <c r="AF201">
        <f t="shared" si="31"/>
        <v>0</v>
      </c>
      <c r="AG201">
        <f>+IF(AF201=0,0,SUM($AF$5:AF201))</f>
        <v>0</v>
      </c>
      <c r="AJ201" t="str">
        <f t="shared" si="32"/>
        <v/>
      </c>
    </row>
    <row r="202" spans="28:36" x14ac:dyDescent="0.35">
      <c r="AB202" s="234" t="str">
        <f t="shared" si="33"/>
        <v/>
      </c>
      <c r="AF202">
        <f t="shared" si="31"/>
        <v>0</v>
      </c>
      <c r="AG202">
        <f>+IF(AF202=0,0,SUM($AF$5:AF202))</f>
        <v>0</v>
      </c>
      <c r="AJ202" t="str">
        <f t="shared" si="32"/>
        <v/>
      </c>
    </row>
    <row r="203" spans="28:36" x14ac:dyDescent="0.35">
      <c r="AB203" s="234" t="str">
        <f t="shared" si="33"/>
        <v/>
      </c>
      <c r="AF203">
        <f t="shared" si="31"/>
        <v>0</v>
      </c>
      <c r="AG203">
        <f>+IF(AF203=0,0,SUM($AF$5:AF203))</f>
        <v>0</v>
      </c>
      <c r="AJ203" t="str">
        <f t="shared" si="32"/>
        <v/>
      </c>
    </row>
    <row r="204" spans="28:36" x14ac:dyDescent="0.35">
      <c r="AB204" s="234" t="str">
        <f t="shared" si="33"/>
        <v/>
      </c>
      <c r="AF204">
        <f t="shared" si="31"/>
        <v>0</v>
      </c>
      <c r="AG204">
        <f>+IF(AF204=0,0,SUM($AF$5:AF204))</f>
        <v>0</v>
      </c>
      <c r="AJ204" t="str">
        <f t="shared" si="32"/>
        <v/>
      </c>
    </row>
    <row r="205" spans="28:36" x14ac:dyDescent="0.35">
      <c r="AB205" s="234" t="str">
        <f t="shared" si="33"/>
        <v/>
      </c>
      <c r="AF205">
        <f t="shared" si="31"/>
        <v>0</v>
      </c>
      <c r="AG205">
        <f>+IF(AF205=0,0,SUM($AF$5:AF205))</f>
        <v>0</v>
      </c>
      <c r="AJ205" t="str">
        <f t="shared" si="32"/>
        <v/>
      </c>
    </row>
    <row r="206" spans="28:36" x14ac:dyDescent="0.35">
      <c r="AB206" s="234" t="str">
        <f t="shared" si="33"/>
        <v/>
      </c>
      <c r="AF206">
        <f t="shared" si="31"/>
        <v>0</v>
      </c>
      <c r="AG206">
        <f>+IF(AF206=0,0,SUM($AF$5:AF206))</f>
        <v>0</v>
      </c>
      <c r="AJ206" t="str">
        <f t="shared" si="32"/>
        <v/>
      </c>
    </row>
    <row r="207" spans="28:36" x14ac:dyDescent="0.35">
      <c r="AB207" s="234" t="str">
        <f t="shared" si="33"/>
        <v/>
      </c>
      <c r="AF207">
        <f t="shared" si="31"/>
        <v>0</v>
      </c>
      <c r="AG207">
        <f>+IF(AF207=0,0,SUM($AF$5:AF207))</f>
        <v>0</v>
      </c>
      <c r="AJ207" t="str">
        <f t="shared" si="32"/>
        <v/>
      </c>
    </row>
    <row r="208" spans="28:36" x14ac:dyDescent="0.35">
      <c r="AB208" s="234" t="str">
        <f t="shared" si="33"/>
        <v/>
      </c>
      <c r="AF208">
        <f t="shared" si="31"/>
        <v>0</v>
      </c>
      <c r="AG208">
        <f>+IF(AF208=0,0,SUM($AF$5:AF208))</f>
        <v>0</v>
      </c>
      <c r="AJ208" t="str">
        <f t="shared" si="32"/>
        <v/>
      </c>
    </row>
    <row r="209" spans="28:36" x14ac:dyDescent="0.35">
      <c r="AB209" s="234" t="str">
        <f t="shared" si="33"/>
        <v/>
      </c>
      <c r="AF209">
        <f t="shared" si="31"/>
        <v>0</v>
      </c>
      <c r="AG209">
        <f>+IF(AF209=0,0,SUM($AF$5:AF209))</f>
        <v>0</v>
      </c>
      <c r="AJ209" t="str">
        <f t="shared" si="32"/>
        <v/>
      </c>
    </row>
    <row r="210" spans="28:36" x14ac:dyDescent="0.35">
      <c r="AB210" s="234" t="str">
        <f t="shared" si="33"/>
        <v/>
      </c>
      <c r="AF210">
        <f t="shared" si="31"/>
        <v>0</v>
      </c>
      <c r="AG210">
        <f>+IF(AF210=0,0,SUM($AF$5:AF210))</f>
        <v>0</v>
      </c>
      <c r="AJ210" t="str">
        <f t="shared" si="32"/>
        <v/>
      </c>
    </row>
    <row r="211" spans="28:36" x14ac:dyDescent="0.35">
      <c r="AB211" s="234" t="str">
        <f t="shared" si="33"/>
        <v/>
      </c>
      <c r="AF211">
        <f t="shared" si="31"/>
        <v>0</v>
      </c>
      <c r="AG211">
        <f>+IF(AF211=0,0,SUM($AF$5:AF211))</f>
        <v>0</v>
      </c>
      <c r="AJ211" t="str">
        <f t="shared" si="32"/>
        <v/>
      </c>
    </row>
    <row r="212" spans="28:36" x14ac:dyDescent="0.35">
      <c r="AB212" s="234" t="str">
        <f t="shared" si="33"/>
        <v/>
      </c>
      <c r="AF212">
        <f t="shared" si="31"/>
        <v>0</v>
      </c>
      <c r="AG212">
        <f>+IF(AF212=0,0,SUM($AF$5:AF212))</f>
        <v>0</v>
      </c>
      <c r="AJ212" t="str">
        <f t="shared" si="32"/>
        <v/>
      </c>
    </row>
    <row r="213" spans="28:36" x14ac:dyDescent="0.35">
      <c r="AB213" s="234" t="str">
        <f t="shared" si="33"/>
        <v/>
      </c>
      <c r="AF213">
        <f t="shared" si="31"/>
        <v>0</v>
      </c>
      <c r="AG213">
        <f>+IF(AF213=0,0,SUM($AF$5:AF213))</f>
        <v>0</v>
      </c>
      <c r="AJ213" t="str">
        <f t="shared" si="32"/>
        <v/>
      </c>
    </row>
    <row r="214" spans="28:36" x14ac:dyDescent="0.35">
      <c r="AB214" s="234" t="str">
        <f t="shared" si="33"/>
        <v/>
      </c>
      <c r="AF214">
        <f t="shared" si="31"/>
        <v>0</v>
      </c>
      <c r="AG214">
        <f>+IF(AF214=0,0,SUM($AF$5:AF214))</f>
        <v>0</v>
      </c>
      <c r="AJ214" t="str">
        <f t="shared" si="32"/>
        <v/>
      </c>
    </row>
    <row r="215" spans="28:36" x14ac:dyDescent="0.35">
      <c r="AB215" s="234" t="str">
        <f t="shared" si="33"/>
        <v/>
      </c>
      <c r="AF215">
        <f t="shared" si="31"/>
        <v>0</v>
      </c>
      <c r="AG215">
        <f>+IF(AF215=0,0,SUM($AF$5:AF215))</f>
        <v>0</v>
      </c>
      <c r="AJ215" t="str">
        <f t="shared" si="32"/>
        <v/>
      </c>
    </row>
    <row r="216" spans="28:36" x14ac:dyDescent="0.35">
      <c r="AB216" s="234" t="str">
        <f t="shared" si="33"/>
        <v/>
      </c>
      <c r="AF216">
        <f t="shared" si="31"/>
        <v>0</v>
      </c>
      <c r="AG216">
        <f>+IF(AF216=0,0,SUM($AF$5:AF216))</f>
        <v>0</v>
      </c>
      <c r="AJ216" t="str">
        <f t="shared" si="32"/>
        <v/>
      </c>
    </row>
    <row r="217" spans="28:36" x14ac:dyDescent="0.35">
      <c r="AB217" s="234" t="str">
        <f t="shared" si="33"/>
        <v/>
      </c>
      <c r="AF217">
        <f t="shared" si="31"/>
        <v>0</v>
      </c>
      <c r="AG217">
        <f>+IF(AF217=0,0,SUM($AF$5:AF217))</f>
        <v>0</v>
      </c>
      <c r="AJ217" t="str">
        <f t="shared" si="32"/>
        <v/>
      </c>
    </row>
    <row r="218" spans="28:36" x14ac:dyDescent="0.35">
      <c r="AB218" s="234" t="str">
        <f t="shared" si="33"/>
        <v/>
      </c>
      <c r="AF218">
        <f t="shared" si="31"/>
        <v>0</v>
      </c>
      <c r="AG218">
        <f>+IF(AF218=0,0,SUM($AF$5:AF218))</f>
        <v>0</v>
      </c>
      <c r="AJ218" t="str">
        <f t="shared" si="32"/>
        <v/>
      </c>
    </row>
    <row r="219" spans="28:36" x14ac:dyDescent="0.35">
      <c r="AB219" s="234" t="str">
        <f t="shared" si="33"/>
        <v/>
      </c>
      <c r="AF219">
        <f t="shared" si="31"/>
        <v>0</v>
      </c>
      <c r="AG219">
        <f>+IF(AF219=0,0,SUM($AF$5:AF219))</f>
        <v>0</v>
      </c>
      <c r="AJ219" t="str">
        <f t="shared" si="32"/>
        <v/>
      </c>
    </row>
    <row r="220" spans="28:36" x14ac:dyDescent="0.35">
      <c r="AB220" s="234" t="str">
        <f t="shared" si="33"/>
        <v/>
      </c>
      <c r="AF220">
        <f t="shared" si="31"/>
        <v>0</v>
      </c>
      <c r="AG220">
        <f>+IF(AF220=0,0,SUM($AF$5:AF220))</f>
        <v>0</v>
      </c>
      <c r="AJ220" t="str">
        <f t="shared" si="32"/>
        <v/>
      </c>
    </row>
    <row r="221" spans="28:36" x14ac:dyDescent="0.35">
      <c r="AB221" s="234" t="str">
        <f t="shared" si="33"/>
        <v/>
      </c>
      <c r="AF221">
        <f t="shared" si="31"/>
        <v>0</v>
      </c>
      <c r="AG221">
        <f>+IF(AF221=0,0,SUM($AF$5:AF221))</f>
        <v>0</v>
      </c>
      <c r="AJ221" t="str">
        <f t="shared" si="32"/>
        <v/>
      </c>
    </row>
    <row r="222" spans="28:36" x14ac:dyDescent="0.35">
      <c r="AB222" s="234" t="str">
        <f t="shared" si="33"/>
        <v/>
      </c>
      <c r="AF222">
        <f t="shared" si="31"/>
        <v>0</v>
      </c>
      <c r="AG222">
        <f>+IF(AF222=0,0,SUM($AF$5:AF222))</f>
        <v>0</v>
      </c>
      <c r="AJ222" t="str">
        <f t="shared" si="32"/>
        <v/>
      </c>
    </row>
    <row r="223" spans="28:36" x14ac:dyDescent="0.35">
      <c r="AB223" s="234" t="str">
        <f t="shared" si="33"/>
        <v/>
      </c>
      <c r="AF223">
        <f t="shared" si="31"/>
        <v>0</v>
      </c>
      <c r="AG223">
        <f>+IF(AF223=0,0,SUM($AF$5:AF223))</f>
        <v>0</v>
      </c>
      <c r="AJ223" t="str">
        <f t="shared" si="32"/>
        <v/>
      </c>
    </row>
    <row r="224" spans="28:36" x14ac:dyDescent="0.35">
      <c r="AB224" s="234" t="str">
        <f t="shared" si="33"/>
        <v/>
      </c>
      <c r="AF224">
        <f t="shared" si="31"/>
        <v>0</v>
      </c>
      <c r="AG224">
        <f>+IF(AF224=0,0,SUM($AF$5:AF224))</f>
        <v>0</v>
      </c>
      <c r="AJ224" t="str">
        <f t="shared" si="32"/>
        <v/>
      </c>
    </row>
    <row r="225" spans="28:36" x14ac:dyDescent="0.35">
      <c r="AB225" s="234" t="str">
        <f t="shared" si="33"/>
        <v/>
      </c>
      <c r="AF225">
        <f t="shared" si="31"/>
        <v>0</v>
      </c>
      <c r="AG225">
        <f>+IF(AF225=0,0,SUM($AF$5:AF225))</f>
        <v>0</v>
      </c>
      <c r="AJ225" t="str">
        <f t="shared" si="32"/>
        <v/>
      </c>
    </row>
    <row r="226" spans="28:36" x14ac:dyDescent="0.35">
      <c r="AB226" s="234" t="str">
        <f t="shared" si="33"/>
        <v/>
      </c>
      <c r="AF226">
        <f t="shared" si="31"/>
        <v>0</v>
      </c>
      <c r="AG226">
        <f>+IF(AF226=0,0,SUM($AF$5:AF226))</f>
        <v>0</v>
      </c>
      <c r="AJ226" t="str">
        <f t="shared" si="32"/>
        <v/>
      </c>
    </row>
    <row r="227" spans="28:36" x14ac:dyDescent="0.35">
      <c r="AB227" s="234" t="str">
        <f t="shared" si="33"/>
        <v/>
      </c>
      <c r="AF227">
        <f t="shared" si="31"/>
        <v>0</v>
      </c>
      <c r="AG227">
        <f>+IF(AF227=0,0,SUM($AF$5:AF227))</f>
        <v>0</v>
      </c>
      <c r="AJ227" t="str">
        <f t="shared" si="32"/>
        <v/>
      </c>
    </row>
    <row r="228" spans="28:36" x14ac:dyDescent="0.35">
      <c r="AB228" s="234" t="str">
        <f t="shared" si="33"/>
        <v/>
      </c>
      <c r="AF228">
        <f t="shared" si="31"/>
        <v>0</v>
      </c>
      <c r="AG228">
        <f>+IF(AF228=0,0,SUM($AF$5:AF228))</f>
        <v>0</v>
      </c>
      <c r="AJ228" t="str">
        <f t="shared" si="32"/>
        <v/>
      </c>
    </row>
    <row r="229" spans="28:36" x14ac:dyDescent="0.35">
      <c r="AB229" s="234" t="str">
        <f t="shared" si="33"/>
        <v/>
      </c>
      <c r="AF229">
        <f t="shared" si="31"/>
        <v>0</v>
      </c>
      <c r="AG229">
        <f>+IF(AF229=0,0,SUM($AF$5:AF229))</f>
        <v>0</v>
      </c>
      <c r="AJ229" t="str">
        <f t="shared" si="32"/>
        <v/>
      </c>
    </row>
    <row r="230" spans="28:36" x14ac:dyDescent="0.35">
      <c r="AB230" s="234" t="str">
        <f t="shared" si="33"/>
        <v/>
      </c>
      <c r="AF230">
        <f t="shared" si="31"/>
        <v>0</v>
      </c>
      <c r="AG230">
        <f>+IF(AF230=0,0,SUM($AF$5:AF230))</f>
        <v>0</v>
      </c>
      <c r="AJ230" t="str">
        <f t="shared" si="32"/>
        <v/>
      </c>
    </row>
    <row r="231" spans="28:36" x14ac:dyDescent="0.35">
      <c r="AB231" s="234" t="str">
        <f t="shared" si="33"/>
        <v/>
      </c>
      <c r="AF231">
        <f t="shared" si="31"/>
        <v>0</v>
      </c>
      <c r="AG231">
        <f>+IF(AF231=0,0,SUM($AF$5:AF231))</f>
        <v>0</v>
      </c>
      <c r="AJ231" t="str">
        <f t="shared" si="32"/>
        <v/>
      </c>
    </row>
    <row r="232" spans="28:36" x14ac:dyDescent="0.35">
      <c r="AB232" s="234" t="str">
        <f t="shared" si="33"/>
        <v/>
      </c>
      <c r="AF232">
        <f t="shared" si="31"/>
        <v>0</v>
      </c>
      <c r="AG232">
        <f>+IF(AF232=0,0,SUM($AF$5:AF232))</f>
        <v>0</v>
      </c>
      <c r="AJ232" t="str">
        <f t="shared" si="32"/>
        <v/>
      </c>
    </row>
    <row r="233" spans="28:36" x14ac:dyDescent="0.35">
      <c r="AB233" s="234" t="str">
        <f t="shared" si="33"/>
        <v/>
      </c>
      <c r="AF233">
        <f t="shared" si="31"/>
        <v>0</v>
      </c>
      <c r="AG233">
        <f>+IF(AF233=0,0,SUM($AF$5:AF233))</f>
        <v>0</v>
      </c>
      <c r="AJ233" t="str">
        <f t="shared" si="32"/>
        <v/>
      </c>
    </row>
    <row r="234" spans="28:36" x14ac:dyDescent="0.35">
      <c r="AB234" s="234" t="str">
        <f t="shared" si="33"/>
        <v/>
      </c>
      <c r="AF234">
        <f t="shared" si="31"/>
        <v>0</v>
      </c>
      <c r="AG234">
        <f>+IF(AF234=0,0,SUM($AF$5:AF234))</f>
        <v>0</v>
      </c>
      <c r="AJ234" t="str">
        <f t="shared" si="32"/>
        <v/>
      </c>
    </row>
    <row r="235" spans="28:36" x14ac:dyDescent="0.35">
      <c r="AB235" s="235" t="str">
        <f t="shared" si="33"/>
        <v/>
      </c>
      <c r="AF235">
        <f t="shared" si="31"/>
        <v>0</v>
      </c>
      <c r="AG235">
        <f>+IF(AF235=0,0,SUM($AF$5:AF235))</f>
        <v>0</v>
      </c>
      <c r="AJ235" t="str">
        <f t="shared" si="32"/>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A01C4-6E0D-4D19-BF0E-30EBED525135}">
  <sheetPr>
    <tabColor theme="4"/>
  </sheetPr>
  <dimension ref="A1:AJ38"/>
  <sheetViews>
    <sheetView showGridLines="0" zoomScale="55" zoomScaleNormal="55" workbookViewId="0">
      <pane xSplit="5" ySplit="8" topLeftCell="F9" activePane="bottomRight" state="frozen"/>
      <selection pane="topRight" activeCell="F1" sqref="F1"/>
      <selection pane="bottomLeft" activeCell="A9" sqref="A9"/>
      <selection pane="bottomRight"/>
    </sheetView>
  </sheetViews>
  <sheetFormatPr defaultColWidth="8.90625" defaultRowHeight="14.5" outlineLevelCol="2" x14ac:dyDescent="0.35"/>
  <cols>
    <col min="1" max="1" width="2.6328125" style="1" customWidth="1"/>
    <col min="2" max="2" width="2.6328125" style="57" customWidth="1"/>
    <col min="3" max="3" width="3.08984375" style="57" bestFit="1" customWidth="1"/>
    <col min="4" max="4" width="30.6328125" style="1" customWidth="1"/>
    <col min="5" max="5" width="33.6328125" style="1" bestFit="1" customWidth="1"/>
    <col min="6" max="7" width="40.6328125" style="1" customWidth="1"/>
    <col min="8" max="8" width="99.6328125" style="1" hidden="1" customWidth="1" outlineLevel="2"/>
    <col min="9" max="9" width="97.36328125" style="1" customWidth="1" collapsed="1"/>
    <col min="10" max="10" width="30.6328125" style="1" customWidth="1"/>
    <col min="11" max="17" width="15.6328125" style="1" customWidth="1"/>
    <col min="18" max="18" width="2.6328125" style="1" customWidth="1"/>
    <col min="19" max="19" width="46.453125" style="51" customWidth="1"/>
    <col min="20" max="20" width="2.6328125" style="1" customWidth="1" outlineLevel="1"/>
    <col min="21" max="26" width="15.6328125" style="1" customWidth="1" outlineLevel="1"/>
    <col min="27" max="27" width="2.6328125" style="1" customWidth="1" outlineLevel="1"/>
    <col min="28" max="31" width="8.90625" style="1"/>
    <col min="32" max="32" width="0" style="1" hidden="1" customWidth="1"/>
    <col min="33" max="34" width="20.6328125" style="1" hidden="1" customWidth="1"/>
    <col min="35" max="35" width="0" style="1" hidden="1" customWidth="1"/>
    <col min="36" max="36" width="20.6328125" style="1" hidden="1" customWidth="1"/>
    <col min="37" max="37" width="0" style="1" hidden="1" customWidth="1"/>
    <col min="38" max="16384" width="8.90625" style="1"/>
  </cols>
  <sheetData>
    <row r="1" spans="1:36" x14ac:dyDescent="0.35">
      <c r="F1" s="240"/>
    </row>
    <row r="2" spans="1:36" ht="18.5" x14ac:dyDescent="0.45">
      <c r="D2" s="58" t="s">
        <v>398</v>
      </c>
      <c r="E2" s="36"/>
      <c r="F2" s="36"/>
      <c r="G2" s="36"/>
      <c r="H2" s="36"/>
      <c r="I2" s="36"/>
      <c r="J2" s="36"/>
      <c r="K2" s="36"/>
      <c r="L2" s="36"/>
      <c r="M2" s="36"/>
      <c r="N2" s="36"/>
      <c r="O2" s="36"/>
      <c r="P2" s="36"/>
      <c r="Q2" s="36"/>
      <c r="R2" s="36"/>
      <c r="S2" s="156"/>
      <c r="T2" s="36"/>
      <c r="U2" s="36"/>
      <c r="V2" s="36"/>
      <c r="W2" s="36"/>
      <c r="X2" s="36"/>
      <c r="Y2" s="36"/>
      <c r="Z2" s="36"/>
      <c r="AA2" s="142"/>
    </row>
    <row r="3" spans="1:36" ht="18.5" x14ac:dyDescent="0.45">
      <c r="D3" s="144" t="s">
        <v>393</v>
      </c>
      <c r="E3" s="145"/>
    </row>
    <row r="5" spans="1:36" ht="18.5" x14ac:dyDescent="0.45">
      <c r="D5" s="47" t="s">
        <v>267</v>
      </c>
      <c r="E5" s="111" t="s">
        <v>824</v>
      </c>
      <c r="I5" s="58" t="s">
        <v>597</v>
      </c>
      <c r="J5" s="174"/>
      <c r="K5" s="175"/>
      <c r="L5" s="175"/>
      <c r="M5" s="175"/>
      <c r="N5" s="175"/>
      <c r="O5" s="176"/>
      <c r="P5" s="176"/>
      <c r="Q5" s="36"/>
      <c r="R5" s="36"/>
      <c r="S5" s="177"/>
      <c r="U5" s="149" t="s">
        <v>854</v>
      </c>
      <c r="V5" s="36"/>
      <c r="W5" s="36"/>
      <c r="X5" s="36"/>
      <c r="Y5" s="36"/>
      <c r="Z5" s="35"/>
    </row>
    <row r="6" spans="1:36" ht="18.5" x14ac:dyDescent="0.45">
      <c r="D6" s="47" t="s">
        <v>796</v>
      </c>
      <c r="E6" s="111" t="s">
        <v>801</v>
      </c>
      <c r="F6" s="111" t="s">
        <v>801</v>
      </c>
      <c r="G6" s="111" t="s">
        <v>801</v>
      </c>
      <c r="I6" s="52" t="s">
        <v>791</v>
      </c>
    </row>
    <row r="7" spans="1:36" ht="55.5" x14ac:dyDescent="0.35">
      <c r="D7" s="49" t="s">
        <v>159</v>
      </c>
      <c r="E7" s="49" t="s">
        <v>196</v>
      </c>
      <c r="F7" s="49" t="s">
        <v>171</v>
      </c>
      <c r="G7" s="49" t="s">
        <v>170</v>
      </c>
      <c r="H7" s="49" t="s">
        <v>346</v>
      </c>
      <c r="I7" s="109" t="s">
        <v>211</v>
      </c>
      <c r="J7" s="116" t="s">
        <v>213</v>
      </c>
      <c r="K7" s="110" t="s">
        <v>191</v>
      </c>
      <c r="L7" s="110" t="s">
        <v>192</v>
      </c>
      <c r="M7" s="110" t="s">
        <v>193</v>
      </c>
      <c r="N7" s="110" t="s">
        <v>194</v>
      </c>
      <c r="O7" s="110" t="s">
        <v>195</v>
      </c>
      <c r="P7" s="110" t="s">
        <v>403</v>
      </c>
      <c r="Q7" s="48" t="s">
        <v>198</v>
      </c>
      <c r="S7" s="141" t="s">
        <v>509</v>
      </c>
      <c r="U7" s="141" t="s">
        <v>191</v>
      </c>
      <c r="V7" s="110" t="s">
        <v>192</v>
      </c>
      <c r="W7" s="110" t="s">
        <v>193</v>
      </c>
      <c r="X7" s="110" t="s">
        <v>194</v>
      </c>
      <c r="Y7" s="110" t="s">
        <v>195</v>
      </c>
      <c r="Z7" s="141" t="s">
        <v>403</v>
      </c>
      <c r="AG7" s="62" t="s">
        <v>438</v>
      </c>
      <c r="AH7" s="62" t="s">
        <v>438</v>
      </c>
    </row>
    <row r="8" spans="1:36" ht="55.5" x14ac:dyDescent="0.35">
      <c r="D8" s="54" t="s">
        <v>826</v>
      </c>
      <c r="E8" s="55"/>
      <c r="F8" s="55"/>
      <c r="G8" s="55"/>
      <c r="H8" s="55"/>
      <c r="I8" s="56" t="s">
        <v>222</v>
      </c>
      <c r="J8" s="54" t="s">
        <v>210</v>
      </c>
      <c r="K8" s="55"/>
      <c r="L8" s="55"/>
      <c r="M8" s="55"/>
      <c r="N8" s="55"/>
      <c r="O8" s="55"/>
      <c r="P8" s="55"/>
      <c r="Q8" s="55"/>
      <c r="S8" s="147" t="s">
        <v>543</v>
      </c>
      <c r="U8" s="159" t="s">
        <v>853</v>
      </c>
      <c r="V8" s="157"/>
      <c r="W8" s="157"/>
      <c r="X8" s="157"/>
      <c r="Y8" s="157"/>
      <c r="Z8" s="158"/>
      <c r="AG8" s="17" t="s">
        <v>437</v>
      </c>
      <c r="AH8" s="17" t="s">
        <v>537</v>
      </c>
      <c r="AJ8" s="17" t="s">
        <v>155</v>
      </c>
    </row>
    <row r="9" spans="1:36" ht="230" customHeight="1" x14ac:dyDescent="0.35">
      <c r="A9" s="57" t="str">
        <f ca="1">+D9&amp;E9</f>
        <v/>
      </c>
      <c r="C9" s="192">
        <v>1</v>
      </c>
      <c r="D9" s="119" t="str">
        <f ca="1">+INDEX('CalcSheet (hide this)'!$AJ:$AJ,MATCH('DD Assessment'!$C9,'CalcSheet (hide this)'!$AI:$AI,0))</f>
        <v/>
      </c>
      <c r="E9" s="119" t="str">
        <f ca="1">+IFERROR(IF(INDEX('SASB DB'!$F:$F,MATCH('DD Assessment'!$D9,'SASB DB'!$C:$C,0))=0,"",INDEX('SASB DB'!$F:$F,MATCH('DD Assessment'!$D9,'SASB DB'!$C:$C,0))),"")</f>
        <v/>
      </c>
      <c r="F9" s="120" t="str">
        <f ca="1">+IFERROR(INDEX('Strategy &amp; KPI DB'!E:E,MATCH('DD Assessment'!$E9,'Strategy &amp; KPI DB'!$C:$C,0)),"")</f>
        <v/>
      </c>
      <c r="G9" s="120" t="str">
        <f ca="1">+IFERROR(INDEX('Strategy &amp; KPI DB'!F:F,MATCH('DD Assessment'!$E9,'Strategy &amp; KPI DB'!$C:$C,0)),"")</f>
        <v/>
      </c>
      <c r="H9" s="120" t="str">
        <f ca="1">+IFERROR(INDEX('SASB DB'!$D:$D,MATCH('DD Assessment'!$D9,'SASB DB'!$C:$C,0)),"")</f>
        <v/>
      </c>
      <c r="I9" s="121"/>
      <c r="J9" s="121"/>
      <c r="K9" s="105"/>
      <c r="L9" s="105"/>
      <c r="M9" s="105"/>
      <c r="N9" s="105"/>
      <c r="O9" s="105"/>
      <c r="P9" s="105"/>
      <c r="Q9" s="179">
        <f ca="1">+ROUND(SUMPRODUCT($K9:$P9,$U9:$Z9),4)</f>
        <v>0</v>
      </c>
      <c r="S9" s="166" t="s">
        <v>439</v>
      </c>
      <c r="U9" s="173" t="str">
        <f ca="1">+IFERROR(INDEX(Weightings!C:C,MATCH('DD Assessment'!$D9,Weightings!$B:$B,0)),"")</f>
        <v/>
      </c>
      <c r="V9" s="173" t="str">
        <f ca="1">+IFERROR(INDEX(Weightings!D:D,MATCH('DD Assessment'!$D9,Weightings!$B:$B,0)),"")</f>
        <v/>
      </c>
      <c r="W9" s="173" t="str">
        <f ca="1">+IFERROR(INDEX(Weightings!E:E,MATCH('DD Assessment'!$D9,Weightings!$B:$B,0)),"")</f>
        <v/>
      </c>
      <c r="X9" s="173" t="str">
        <f ca="1">+IFERROR(INDEX(Weightings!F:F,MATCH('DD Assessment'!$D9,Weightings!$B:$B,0)),"")</f>
        <v/>
      </c>
      <c r="Y9" s="173" t="str">
        <f ca="1">+IFERROR(INDEX(Weightings!G:G,MATCH('DD Assessment'!$D9,Weightings!$B:$B,0)),"")</f>
        <v/>
      </c>
      <c r="Z9" s="173" t="str">
        <f ca="1">+IFERROR(INDEX(Weightings!H:H,MATCH('DD Assessment'!$D9,Weightings!$B:$B,0)),"")</f>
        <v/>
      </c>
      <c r="AG9" s="13">
        <f>IF(S9="Remove",$C9-1,$C9)</f>
        <v>1</v>
      </c>
      <c r="AH9" s="13">
        <f>IF(S9="Remove","N/A",AG9)</f>
        <v>1</v>
      </c>
      <c r="AJ9" s="13" t="s">
        <v>439</v>
      </c>
    </row>
    <row r="10" spans="1:36" ht="230" customHeight="1" x14ac:dyDescent="0.35">
      <c r="A10" s="57" t="str">
        <f t="shared" ref="A10:A34" ca="1" si="0">+D10&amp;E10</f>
        <v/>
      </c>
      <c r="C10" s="192">
        <f>+C9+1</f>
        <v>2</v>
      </c>
      <c r="D10" s="119" t="str">
        <f ca="1">+INDEX('CalcSheet (hide this)'!$AJ:$AJ,MATCH('DD Assessment'!$C10,'CalcSheet (hide this)'!$AI:$AI,0))</f>
        <v/>
      </c>
      <c r="E10" s="119" t="str">
        <f ca="1">+IFERROR(IF(INDEX('SASB DB'!$F:$F,MATCH('DD Assessment'!$D10,'SASB DB'!$C:$C,0))=0,"",INDEX('SASB DB'!$F:$F,MATCH('DD Assessment'!$D10,'SASB DB'!$C:$C,0))),"")</f>
        <v/>
      </c>
      <c r="F10" s="120" t="str">
        <f ca="1">+IFERROR(INDEX('Strategy &amp; KPI DB'!E:E,MATCH('DD Assessment'!$E10,'Strategy &amp; KPI DB'!$C:$C,0)),"")</f>
        <v/>
      </c>
      <c r="G10" s="120" t="str">
        <f ca="1">+IFERROR(INDEX('Strategy &amp; KPI DB'!F:F,MATCH('DD Assessment'!$E10,'Strategy &amp; KPI DB'!$C:$C,0)),"")</f>
        <v/>
      </c>
      <c r="H10" s="120" t="str">
        <f ca="1">+IFERROR(INDEX('SASB DB'!$D:$D,MATCH('DD Assessment'!$D10,'SASB DB'!$C:$C,0)),"")</f>
        <v/>
      </c>
      <c r="I10" s="121"/>
      <c r="J10" s="121"/>
      <c r="K10" s="105"/>
      <c r="L10" s="105"/>
      <c r="M10" s="105"/>
      <c r="N10" s="105"/>
      <c r="O10" s="105"/>
      <c r="P10" s="105"/>
      <c r="Q10" s="179">
        <f t="shared" ref="Q10:Q38" ca="1" si="1">+ROUND(SUMPRODUCT($K10:$P10,$U10:$Z10),4)</f>
        <v>0</v>
      </c>
      <c r="S10" s="166" t="s">
        <v>439</v>
      </c>
      <c r="U10" s="173" t="str">
        <f ca="1">+IFERROR(INDEX(Weightings!C:C,MATCH('DD Assessment'!$D10,Weightings!$B:$B,0)),"")</f>
        <v/>
      </c>
      <c r="V10" s="173" t="str">
        <f ca="1">+IFERROR(INDEX(Weightings!D:D,MATCH('DD Assessment'!$D10,Weightings!$B:$B,0)),"")</f>
        <v/>
      </c>
      <c r="W10" s="173" t="str">
        <f ca="1">+IFERROR(INDEX(Weightings!E:E,MATCH('DD Assessment'!$D10,Weightings!$B:$B,0)),"")</f>
        <v/>
      </c>
      <c r="X10" s="173" t="str">
        <f ca="1">+IFERROR(INDEX(Weightings!F:F,MATCH('DD Assessment'!$D10,Weightings!$B:$B,0)),"")</f>
        <v/>
      </c>
      <c r="Y10" s="173" t="str">
        <f ca="1">+IFERROR(INDEX(Weightings!G:G,MATCH('DD Assessment'!$D10,Weightings!$B:$B,0)),"")</f>
        <v/>
      </c>
      <c r="Z10" s="173" t="str">
        <f ca="1">+IFERROR(INDEX(Weightings!H:H,MATCH('DD Assessment'!$D10,Weightings!$B:$B,0)),"")</f>
        <v/>
      </c>
      <c r="AG10" s="13">
        <f>IF(S10="Remove",AG9,AG9+1)</f>
        <v>2</v>
      </c>
      <c r="AH10" s="13">
        <f>IF(S10="Remove","N/A",AG10)</f>
        <v>2</v>
      </c>
      <c r="AJ10" s="13" t="s">
        <v>435</v>
      </c>
    </row>
    <row r="11" spans="1:36" ht="230" customHeight="1" x14ac:dyDescent="0.35">
      <c r="A11" s="57" t="str">
        <f t="shared" ca="1" si="0"/>
        <v/>
      </c>
      <c r="C11" s="192">
        <f t="shared" ref="C11:C38" si="2">+C10+1</f>
        <v>3</v>
      </c>
      <c r="D11" s="119" t="str">
        <f ca="1">+INDEX('CalcSheet (hide this)'!$AJ:$AJ,MATCH('DD Assessment'!$C11,'CalcSheet (hide this)'!$AI:$AI,0))</f>
        <v/>
      </c>
      <c r="E11" s="119" t="str">
        <f ca="1">+IFERROR(IF(INDEX('SASB DB'!$F:$F,MATCH('DD Assessment'!$D11,'SASB DB'!$C:$C,0))=0,"",INDEX('SASB DB'!$F:$F,MATCH('DD Assessment'!$D11,'SASB DB'!$C:$C,0))),"")</f>
        <v/>
      </c>
      <c r="F11" s="120" t="str">
        <f ca="1">+IFERROR(INDEX('Strategy &amp; KPI DB'!E:E,MATCH('DD Assessment'!$E11,'Strategy &amp; KPI DB'!$C:$C,0)),"")</f>
        <v/>
      </c>
      <c r="G11" s="120" t="str">
        <f ca="1">+IFERROR(INDEX('Strategy &amp; KPI DB'!F:F,MATCH('DD Assessment'!$E11,'Strategy &amp; KPI DB'!$C:$C,0)),"")</f>
        <v/>
      </c>
      <c r="H11" s="120" t="str">
        <f ca="1">+IFERROR(INDEX('SASB DB'!$D:$D,MATCH('DD Assessment'!$D11,'SASB DB'!$C:$C,0)),"")</f>
        <v/>
      </c>
      <c r="I11" s="121"/>
      <c r="J11" s="121"/>
      <c r="K11" s="105"/>
      <c r="L11" s="105"/>
      <c r="M11" s="105"/>
      <c r="N11" s="105"/>
      <c r="O11" s="105"/>
      <c r="P11" s="105"/>
      <c r="Q11" s="179">
        <f t="shared" ca="1" si="1"/>
        <v>0</v>
      </c>
      <c r="S11" s="166" t="s">
        <v>439</v>
      </c>
      <c r="U11" s="173" t="str">
        <f ca="1">+IFERROR(INDEX(Weightings!C:C,MATCH('DD Assessment'!$D11,Weightings!$B:$B,0)),"")</f>
        <v/>
      </c>
      <c r="V11" s="173" t="str">
        <f ca="1">+IFERROR(INDEX(Weightings!D:D,MATCH('DD Assessment'!$D11,Weightings!$B:$B,0)),"")</f>
        <v/>
      </c>
      <c r="W11" s="173" t="str">
        <f ca="1">+IFERROR(INDEX(Weightings!E:E,MATCH('DD Assessment'!$D11,Weightings!$B:$B,0)),"")</f>
        <v/>
      </c>
      <c r="X11" s="173" t="str">
        <f ca="1">+IFERROR(INDEX(Weightings!F:F,MATCH('DD Assessment'!$D11,Weightings!$B:$B,0)),"")</f>
        <v/>
      </c>
      <c r="Y11" s="173" t="str">
        <f ca="1">+IFERROR(INDEX(Weightings!G:G,MATCH('DD Assessment'!$D11,Weightings!$B:$B,0)),"")</f>
        <v/>
      </c>
      <c r="Z11" s="173" t="str">
        <f ca="1">+IFERROR(INDEX(Weightings!H:H,MATCH('DD Assessment'!$D11,Weightings!$B:$B,0)),"")</f>
        <v/>
      </c>
      <c r="AG11" s="13">
        <f t="shared" ref="AG11:AG37" si="3">IF(S11="Remove",AG10,AG10+1)</f>
        <v>3</v>
      </c>
      <c r="AH11" s="13">
        <f t="shared" ref="AH11:AH37" si="4">IF(S11="Remove","N/A",AG11)</f>
        <v>3</v>
      </c>
    </row>
    <row r="12" spans="1:36" ht="230" customHeight="1" x14ac:dyDescent="0.35">
      <c r="A12" s="57" t="str">
        <f t="shared" ca="1" si="0"/>
        <v/>
      </c>
      <c r="C12" s="192">
        <f t="shared" si="2"/>
        <v>4</v>
      </c>
      <c r="D12" s="119" t="str">
        <f ca="1">+INDEX('CalcSheet (hide this)'!$AJ:$AJ,MATCH('DD Assessment'!$C12,'CalcSheet (hide this)'!$AI:$AI,0))</f>
        <v/>
      </c>
      <c r="E12" s="119" t="str">
        <f ca="1">+IFERROR(IF(INDEX('SASB DB'!$F:$F,MATCH('DD Assessment'!$D12,'SASB DB'!$C:$C,0))=0,"",INDEX('SASB DB'!$F:$F,MATCH('DD Assessment'!$D12,'SASB DB'!$C:$C,0))),"")</f>
        <v/>
      </c>
      <c r="F12" s="120" t="str">
        <f ca="1">+IFERROR(INDEX('Strategy &amp; KPI DB'!E:E,MATCH('DD Assessment'!$E12,'Strategy &amp; KPI DB'!$C:$C,0)),"")</f>
        <v/>
      </c>
      <c r="G12" s="120" t="str">
        <f ca="1">+IFERROR(INDEX('Strategy &amp; KPI DB'!F:F,MATCH('DD Assessment'!$E12,'Strategy &amp; KPI DB'!$C:$C,0)),"")</f>
        <v/>
      </c>
      <c r="H12" s="120" t="str">
        <f ca="1">+IFERROR(INDEX('SASB DB'!$D:$D,MATCH('DD Assessment'!$D12,'SASB DB'!$C:$C,0)),"")</f>
        <v/>
      </c>
      <c r="I12" s="121"/>
      <c r="J12" s="121"/>
      <c r="K12" s="105"/>
      <c r="L12" s="105"/>
      <c r="M12" s="105"/>
      <c r="N12" s="105"/>
      <c r="O12" s="105"/>
      <c r="P12" s="105"/>
      <c r="Q12" s="179">
        <f t="shared" ca="1" si="1"/>
        <v>0</v>
      </c>
      <c r="S12" s="166" t="s">
        <v>439</v>
      </c>
      <c r="U12" s="173" t="str">
        <f ca="1">+IFERROR(INDEX(Weightings!C:C,MATCH('DD Assessment'!$D12,Weightings!$B:$B,0)),"")</f>
        <v/>
      </c>
      <c r="V12" s="173" t="str">
        <f ca="1">+IFERROR(INDEX(Weightings!D:D,MATCH('DD Assessment'!$D12,Weightings!$B:$B,0)),"")</f>
        <v/>
      </c>
      <c r="W12" s="173" t="str">
        <f ca="1">+IFERROR(INDEX(Weightings!E:E,MATCH('DD Assessment'!$D12,Weightings!$B:$B,0)),"")</f>
        <v/>
      </c>
      <c r="X12" s="173" t="str">
        <f ca="1">+IFERROR(INDEX(Weightings!F:F,MATCH('DD Assessment'!$D12,Weightings!$B:$B,0)),"")</f>
        <v/>
      </c>
      <c r="Y12" s="173" t="str">
        <f ca="1">+IFERROR(INDEX(Weightings!G:G,MATCH('DD Assessment'!$D12,Weightings!$B:$B,0)),"")</f>
        <v/>
      </c>
      <c r="Z12" s="173" t="str">
        <f ca="1">+IFERROR(INDEX(Weightings!H:H,MATCH('DD Assessment'!$D12,Weightings!$B:$B,0)),"")</f>
        <v/>
      </c>
      <c r="AG12" s="13">
        <f t="shared" si="3"/>
        <v>4</v>
      </c>
      <c r="AH12" s="13">
        <f t="shared" si="4"/>
        <v>4</v>
      </c>
    </row>
    <row r="13" spans="1:36" ht="230" customHeight="1" x14ac:dyDescent="0.35">
      <c r="A13" s="57" t="str">
        <f t="shared" ca="1" si="0"/>
        <v/>
      </c>
      <c r="C13" s="192">
        <f t="shared" si="2"/>
        <v>5</v>
      </c>
      <c r="D13" s="119" t="str">
        <f ca="1">+INDEX('CalcSheet (hide this)'!$AJ:$AJ,MATCH('DD Assessment'!$C13,'CalcSheet (hide this)'!$AI:$AI,0))</f>
        <v/>
      </c>
      <c r="E13" s="119" t="str">
        <f ca="1">+IFERROR(IF(INDEX('SASB DB'!$F:$F,MATCH('DD Assessment'!$D13,'SASB DB'!$C:$C,0))=0,"",INDEX('SASB DB'!$F:$F,MATCH('DD Assessment'!$D13,'SASB DB'!$C:$C,0))),"")</f>
        <v/>
      </c>
      <c r="F13" s="120" t="str">
        <f ca="1">+IFERROR(INDEX('Strategy &amp; KPI DB'!E:E,MATCH('DD Assessment'!$E13,'Strategy &amp; KPI DB'!$C:$C,0)),"")</f>
        <v/>
      </c>
      <c r="G13" s="120" t="str">
        <f ca="1">+IFERROR(INDEX('Strategy &amp; KPI DB'!F:F,MATCH('DD Assessment'!$E13,'Strategy &amp; KPI DB'!$C:$C,0)),"")</f>
        <v/>
      </c>
      <c r="H13" s="120" t="str">
        <f ca="1">+IFERROR(INDEX('SASB DB'!$D:$D,MATCH('DD Assessment'!$D13,'SASB DB'!$C:$C,0)),"")</f>
        <v/>
      </c>
      <c r="I13" s="121"/>
      <c r="J13" s="121"/>
      <c r="K13" s="105"/>
      <c r="L13" s="105"/>
      <c r="M13" s="105"/>
      <c r="N13" s="105"/>
      <c r="O13" s="105"/>
      <c r="P13" s="105"/>
      <c r="Q13" s="179">
        <f t="shared" ca="1" si="1"/>
        <v>0</v>
      </c>
      <c r="S13" s="166" t="s">
        <v>439</v>
      </c>
      <c r="U13" s="173" t="str">
        <f ca="1">+IFERROR(INDEX(Weightings!C:C,MATCH('DD Assessment'!$D13,Weightings!$B:$B,0)),"")</f>
        <v/>
      </c>
      <c r="V13" s="173" t="str">
        <f ca="1">+IFERROR(INDEX(Weightings!D:D,MATCH('DD Assessment'!$D13,Weightings!$B:$B,0)),"")</f>
        <v/>
      </c>
      <c r="W13" s="173" t="str">
        <f ca="1">+IFERROR(INDEX(Weightings!E:E,MATCH('DD Assessment'!$D13,Weightings!$B:$B,0)),"")</f>
        <v/>
      </c>
      <c r="X13" s="173" t="str">
        <f ca="1">+IFERROR(INDEX(Weightings!F:F,MATCH('DD Assessment'!$D13,Weightings!$B:$B,0)),"")</f>
        <v/>
      </c>
      <c r="Y13" s="173" t="str">
        <f ca="1">+IFERROR(INDEX(Weightings!G:G,MATCH('DD Assessment'!$D13,Weightings!$B:$B,0)),"")</f>
        <v/>
      </c>
      <c r="Z13" s="173" t="str">
        <f ca="1">+IFERROR(INDEX(Weightings!H:H,MATCH('DD Assessment'!$D13,Weightings!$B:$B,0)),"")</f>
        <v/>
      </c>
      <c r="AG13" s="13">
        <f t="shared" si="3"/>
        <v>5</v>
      </c>
      <c r="AH13" s="13">
        <f t="shared" si="4"/>
        <v>5</v>
      </c>
    </row>
    <row r="14" spans="1:36" ht="230" customHeight="1" x14ac:dyDescent="0.35">
      <c r="A14" s="57" t="str">
        <f t="shared" ca="1" si="0"/>
        <v/>
      </c>
      <c r="C14" s="192">
        <f t="shared" si="2"/>
        <v>6</v>
      </c>
      <c r="D14" s="119" t="str">
        <f ca="1">+INDEX('CalcSheet (hide this)'!$AJ:$AJ,MATCH('DD Assessment'!$C14,'CalcSheet (hide this)'!$AI:$AI,0))</f>
        <v/>
      </c>
      <c r="E14" s="119" t="str">
        <f ca="1">+IFERROR(IF(INDEX('SASB DB'!$F:$F,MATCH('DD Assessment'!$D14,'SASB DB'!$C:$C,0))=0,"",INDEX('SASB DB'!$F:$F,MATCH('DD Assessment'!$D14,'SASB DB'!$C:$C,0))),"")</f>
        <v/>
      </c>
      <c r="F14" s="120" t="str">
        <f ca="1">+IFERROR(INDEX('Strategy &amp; KPI DB'!E:E,MATCH('DD Assessment'!$E14,'Strategy &amp; KPI DB'!$C:$C,0)),"")</f>
        <v/>
      </c>
      <c r="G14" s="120" t="str">
        <f ca="1">+IFERROR(INDEX('Strategy &amp; KPI DB'!F:F,MATCH('DD Assessment'!$E14,'Strategy &amp; KPI DB'!$C:$C,0)),"")</f>
        <v/>
      </c>
      <c r="H14" s="120" t="str">
        <f ca="1">+IFERROR(INDEX('SASB DB'!$D:$D,MATCH('DD Assessment'!$D14,'SASB DB'!$C:$C,0)),"")</f>
        <v/>
      </c>
      <c r="I14" s="122"/>
      <c r="J14" s="121"/>
      <c r="K14" s="105"/>
      <c r="L14" s="105"/>
      <c r="M14" s="105"/>
      <c r="N14" s="105"/>
      <c r="O14" s="105"/>
      <c r="P14" s="105"/>
      <c r="Q14" s="179">
        <f t="shared" ca="1" si="1"/>
        <v>0</v>
      </c>
      <c r="S14" s="166" t="s">
        <v>439</v>
      </c>
      <c r="U14" s="173" t="str">
        <f ca="1">+IFERROR(INDEX(Weightings!C:C,MATCH('DD Assessment'!$D14,Weightings!$B:$B,0)),"")</f>
        <v/>
      </c>
      <c r="V14" s="173" t="str">
        <f ca="1">+IFERROR(INDEX(Weightings!D:D,MATCH('DD Assessment'!$D14,Weightings!$B:$B,0)),"")</f>
        <v/>
      </c>
      <c r="W14" s="173" t="str">
        <f ca="1">+IFERROR(INDEX(Weightings!E:E,MATCH('DD Assessment'!$D14,Weightings!$B:$B,0)),"")</f>
        <v/>
      </c>
      <c r="X14" s="173" t="str">
        <f ca="1">+IFERROR(INDEX(Weightings!F:F,MATCH('DD Assessment'!$D14,Weightings!$B:$B,0)),"")</f>
        <v/>
      </c>
      <c r="Y14" s="173" t="str">
        <f ca="1">+IFERROR(INDEX(Weightings!G:G,MATCH('DD Assessment'!$D14,Weightings!$B:$B,0)),"")</f>
        <v/>
      </c>
      <c r="Z14" s="173" t="str">
        <f ca="1">+IFERROR(INDEX(Weightings!H:H,MATCH('DD Assessment'!$D14,Weightings!$B:$B,0)),"")</f>
        <v/>
      </c>
      <c r="AG14" s="13">
        <f t="shared" si="3"/>
        <v>6</v>
      </c>
      <c r="AH14" s="13">
        <f t="shared" si="4"/>
        <v>6</v>
      </c>
    </row>
    <row r="15" spans="1:36" ht="230" customHeight="1" x14ac:dyDescent="0.35">
      <c r="A15" s="57" t="str">
        <f t="shared" ca="1" si="0"/>
        <v/>
      </c>
      <c r="C15" s="192">
        <f t="shared" si="2"/>
        <v>7</v>
      </c>
      <c r="D15" s="119" t="str">
        <f ca="1">+INDEX('CalcSheet (hide this)'!$AJ:$AJ,MATCH('DD Assessment'!$C15,'CalcSheet (hide this)'!$AI:$AI,0))</f>
        <v/>
      </c>
      <c r="E15" s="119" t="str">
        <f ca="1">+IFERROR(IF(INDEX('SASB DB'!$F:$F,MATCH('DD Assessment'!$D15,'SASB DB'!$C:$C,0))=0,"",INDEX('SASB DB'!$F:$F,MATCH('DD Assessment'!$D15,'SASB DB'!$C:$C,0))),"")</f>
        <v/>
      </c>
      <c r="F15" s="120" t="str">
        <f ca="1">+IFERROR(INDEX('Strategy &amp; KPI DB'!E:E,MATCH('DD Assessment'!$E15,'Strategy &amp; KPI DB'!$C:$C,0)),"")</f>
        <v/>
      </c>
      <c r="G15" s="120" t="str">
        <f ca="1">+IFERROR(INDEX('Strategy &amp; KPI DB'!F:F,MATCH('DD Assessment'!$E15,'Strategy &amp; KPI DB'!$C:$C,0)),"")</f>
        <v/>
      </c>
      <c r="H15" s="120" t="str">
        <f ca="1">+IFERROR(INDEX('SASB DB'!$D:$D,MATCH('DD Assessment'!$D15,'SASB DB'!$C:$C,0)),"")</f>
        <v/>
      </c>
      <c r="I15" s="121"/>
      <c r="J15" s="121"/>
      <c r="K15" s="105"/>
      <c r="L15" s="105"/>
      <c r="M15" s="105"/>
      <c r="N15" s="105"/>
      <c r="O15" s="105"/>
      <c r="P15" s="105"/>
      <c r="Q15" s="179">
        <f t="shared" ca="1" si="1"/>
        <v>0</v>
      </c>
      <c r="S15" s="166" t="s">
        <v>439</v>
      </c>
      <c r="U15" s="173" t="str">
        <f ca="1">+IFERROR(INDEX(Weightings!C:C,MATCH('DD Assessment'!$D15,Weightings!$B:$B,0)),"")</f>
        <v/>
      </c>
      <c r="V15" s="173" t="str">
        <f ca="1">+IFERROR(INDEX(Weightings!D:D,MATCH('DD Assessment'!$D15,Weightings!$B:$B,0)),"")</f>
        <v/>
      </c>
      <c r="W15" s="173" t="str">
        <f ca="1">+IFERROR(INDEX(Weightings!E:E,MATCH('DD Assessment'!$D15,Weightings!$B:$B,0)),"")</f>
        <v/>
      </c>
      <c r="X15" s="173" t="str">
        <f ca="1">+IFERROR(INDEX(Weightings!F:F,MATCH('DD Assessment'!$D15,Weightings!$B:$B,0)),"")</f>
        <v/>
      </c>
      <c r="Y15" s="173" t="str">
        <f ca="1">+IFERROR(INDEX(Weightings!G:G,MATCH('DD Assessment'!$D15,Weightings!$B:$B,0)),"")</f>
        <v/>
      </c>
      <c r="Z15" s="173" t="str">
        <f ca="1">+IFERROR(INDEX(Weightings!H:H,MATCH('DD Assessment'!$D15,Weightings!$B:$B,0)),"")</f>
        <v/>
      </c>
      <c r="AG15" s="13">
        <f t="shared" si="3"/>
        <v>7</v>
      </c>
      <c r="AH15" s="13">
        <f t="shared" si="4"/>
        <v>7</v>
      </c>
    </row>
    <row r="16" spans="1:36" ht="230" customHeight="1" x14ac:dyDescent="0.35">
      <c r="A16" s="57" t="str">
        <f t="shared" ca="1" si="0"/>
        <v/>
      </c>
      <c r="C16" s="192">
        <f t="shared" si="2"/>
        <v>8</v>
      </c>
      <c r="D16" s="119" t="str">
        <f ca="1">+INDEX('CalcSheet (hide this)'!$AJ:$AJ,MATCH('DD Assessment'!$C16,'CalcSheet (hide this)'!$AI:$AI,0))</f>
        <v/>
      </c>
      <c r="E16" s="119" t="str">
        <f ca="1">+IFERROR(IF(INDEX('SASB DB'!$F:$F,MATCH('DD Assessment'!$D16,'SASB DB'!$C:$C,0))=0,"",INDEX('SASB DB'!$F:$F,MATCH('DD Assessment'!$D16,'SASB DB'!$C:$C,0))),"")</f>
        <v/>
      </c>
      <c r="F16" s="120" t="str">
        <f ca="1">+IFERROR(INDEX('Strategy &amp; KPI DB'!E:E,MATCH('DD Assessment'!$E16,'Strategy &amp; KPI DB'!$C:$C,0)),"")</f>
        <v/>
      </c>
      <c r="G16" s="120" t="str">
        <f ca="1">+IFERROR(INDEX('Strategy &amp; KPI DB'!F:F,MATCH('DD Assessment'!$E16,'Strategy &amp; KPI DB'!$C:$C,0)),"")</f>
        <v/>
      </c>
      <c r="H16" s="120" t="str">
        <f ca="1">+IFERROR(INDEX('SASB DB'!$D:$D,MATCH('DD Assessment'!$D16,'SASB DB'!$C:$C,0)),"")</f>
        <v/>
      </c>
      <c r="I16" s="121"/>
      <c r="J16" s="121"/>
      <c r="K16" s="105"/>
      <c r="L16" s="105"/>
      <c r="M16" s="105"/>
      <c r="N16" s="105"/>
      <c r="O16" s="105"/>
      <c r="P16" s="105"/>
      <c r="Q16" s="179">
        <f t="shared" ca="1" si="1"/>
        <v>0</v>
      </c>
      <c r="S16" s="166" t="s">
        <v>439</v>
      </c>
      <c r="U16" s="173" t="str">
        <f ca="1">+IFERROR(INDEX(Weightings!C:C,MATCH('DD Assessment'!$D16,Weightings!$B:$B,0)),"")</f>
        <v/>
      </c>
      <c r="V16" s="173" t="str">
        <f ca="1">+IFERROR(INDEX(Weightings!D:D,MATCH('DD Assessment'!$D16,Weightings!$B:$B,0)),"")</f>
        <v/>
      </c>
      <c r="W16" s="173" t="str">
        <f ca="1">+IFERROR(INDEX(Weightings!E:E,MATCH('DD Assessment'!$D16,Weightings!$B:$B,0)),"")</f>
        <v/>
      </c>
      <c r="X16" s="173" t="str">
        <f ca="1">+IFERROR(INDEX(Weightings!F:F,MATCH('DD Assessment'!$D16,Weightings!$B:$B,0)),"")</f>
        <v/>
      </c>
      <c r="Y16" s="173" t="str">
        <f ca="1">+IFERROR(INDEX(Weightings!G:G,MATCH('DD Assessment'!$D16,Weightings!$B:$B,0)),"")</f>
        <v/>
      </c>
      <c r="Z16" s="173" t="str">
        <f ca="1">+IFERROR(INDEX(Weightings!H:H,MATCH('DD Assessment'!$D16,Weightings!$B:$B,0)),"")</f>
        <v/>
      </c>
      <c r="AG16" s="13">
        <f t="shared" si="3"/>
        <v>8</v>
      </c>
      <c r="AH16" s="13">
        <f t="shared" si="4"/>
        <v>8</v>
      </c>
    </row>
    <row r="17" spans="1:34" ht="230" customHeight="1" x14ac:dyDescent="0.35">
      <c r="A17" s="57" t="str">
        <f t="shared" ca="1" si="0"/>
        <v/>
      </c>
      <c r="C17" s="192">
        <f t="shared" si="2"/>
        <v>9</v>
      </c>
      <c r="D17" s="119" t="str">
        <f ca="1">+INDEX('CalcSheet (hide this)'!$AJ:$AJ,MATCH('DD Assessment'!$C17,'CalcSheet (hide this)'!$AI:$AI,0))</f>
        <v/>
      </c>
      <c r="E17" s="119" t="str">
        <f ca="1">+IFERROR(IF(INDEX('SASB DB'!$F:$F,MATCH('DD Assessment'!$D17,'SASB DB'!$C:$C,0))=0,"",INDEX('SASB DB'!$F:$F,MATCH('DD Assessment'!$D17,'SASB DB'!$C:$C,0))),"")</f>
        <v/>
      </c>
      <c r="F17" s="120" t="str">
        <f ca="1">+IFERROR(INDEX('Strategy &amp; KPI DB'!E:E,MATCH('DD Assessment'!$E17,'Strategy &amp; KPI DB'!$C:$C,0)),"")</f>
        <v/>
      </c>
      <c r="G17" s="120" t="str">
        <f ca="1">+IFERROR(INDEX('Strategy &amp; KPI DB'!F:F,MATCH('DD Assessment'!$E17,'Strategy &amp; KPI DB'!$C:$C,0)),"")</f>
        <v/>
      </c>
      <c r="H17" s="120" t="str">
        <f ca="1">+IFERROR(INDEX('SASB DB'!$D:$D,MATCH('DD Assessment'!$D17,'SASB DB'!$C:$C,0)),"")</f>
        <v/>
      </c>
      <c r="I17" s="121"/>
      <c r="J17" s="121"/>
      <c r="K17" s="105"/>
      <c r="L17" s="105"/>
      <c r="M17" s="105"/>
      <c r="N17" s="105"/>
      <c r="O17" s="105"/>
      <c r="P17" s="105"/>
      <c r="Q17" s="179">
        <f t="shared" ca="1" si="1"/>
        <v>0</v>
      </c>
      <c r="S17" s="166" t="s">
        <v>439</v>
      </c>
      <c r="U17" s="173" t="str">
        <f ca="1">+IFERROR(INDEX(Weightings!C:C,MATCH('DD Assessment'!$D17,Weightings!$B:$B,0)),"")</f>
        <v/>
      </c>
      <c r="V17" s="173" t="str">
        <f ca="1">+IFERROR(INDEX(Weightings!D:D,MATCH('DD Assessment'!$D17,Weightings!$B:$B,0)),"")</f>
        <v/>
      </c>
      <c r="W17" s="173" t="str">
        <f ca="1">+IFERROR(INDEX(Weightings!E:E,MATCH('DD Assessment'!$D17,Weightings!$B:$B,0)),"")</f>
        <v/>
      </c>
      <c r="X17" s="173" t="str">
        <f ca="1">+IFERROR(INDEX(Weightings!F:F,MATCH('DD Assessment'!$D17,Weightings!$B:$B,0)),"")</f>
        <v/>
      </c>
      <c r="Y17" s="173" t="str">
        <f ca="1">+IFERROR(INDEX(Weightings!G:G,MATCH('DD Assessment'!$D17,Weightings!$B:$B,0)),"")</f>
        <v/>
      </c>
      <c r="Z17" s="173" t="str">
        <f ca="1">+IFERROR(INDEX(Weightings!H:H,MATCH('DD Assessment'!$D17,Weightings!$B:$B,0)),"")</f>
        <v/>
      </c>
      <c r="AG17" s="13">
        <f t="shared" si="3"/>
        <v>9</v>
      </c>
      <c r="AH17" s="13">
        <f t="shared" si="4"/>
        <v>9</v>
      </c>
    </row>
    <row r="18" spans="1:34" ht="230" customHeight="1" x14ac:dyDescent="0.35">
      <c r="A18" s="57" t="str">
        <f t="shared" ca="1" si="0"/>
        <v/>
      </c>
      <c r="C18" s="192">
        <f t="shared" si="2"/>
        <v>10</v>
      </c>
      <c r="D18" s="119" t="str">
        <f ca="1">+INDEX('CalcSheet (hide this)'!$AJ:$AJ,MATCH('DD Assessment'!$C18,'CalcSheet (hide this)'!$AI:$AI,0))</f>
        <v/>
      </c>
      <c r="E18" s="119" t="str">
        <f ca="1">+IFERROR(IF(INDEX('SASB DB'!$F:$F,MATCH('DD Assessment'!$D18,'SASB DB'!$C:$C,0))=0,"",INDEX('SASB DB'!$F:$F,MATCH('DD Assessment'!$D18,'SASB DB'!$C:$C,0))),"")</f>
        <v/>
      </c>
      <c r="F18" s="120" t="str">
        <f ca="1">+IFERROR(INDEX('Strategy &amp; KPI DB'!E:E,MATCH('DD Assessment'!$E18,'Strategy &amp; KPI DB'!$C:$C,0)),"")</f>
        <v/>
      </c>
      <c r="G18" s="120" t="str">
        <f ca="1">+IFERROR(INDEX('Strategy &amp; KPI DB'!F:F,MATCH('DD Assessment'!$E18,'Strategy &amp; KPI DB'!$C:$C,0)),"")</f>
        <v/>
      </c>
      <c r="H18" s="120" t="str">
        <f ca="1">+IFERROR(INDEX('SASB DB'!$D:$D,MATCH('DD Assessment'!$D18,'SASB DB'!$C:$C,0)),"")</f>
        <v/>
      </c>
      <c r="I18" s="121"/>
      <c r="J18" s="121"/>
      <c r="K18" s="105"/>
      <c r="L18" s="105"/>
      <c r="M18" s="105"/>
      <c r="N18" s="105"/>
      <c r="O18" s="105"/>
      <c r="P18" s="105"/>
      <c r="Q18" s="179">
        <f t="shared" ca="1" si="1"/>
        <v>0</v>
      </c>
      <c r="S18" s="166" t="s">
        <v>439</v>
      </c>
      <c r="U18" s="173" t="str">
        <f ca="1">+IFERROR(INDEX(Weightings!C:C,MATCH('DD Assessment'!$D18,Weightings!$B:$B,0)),"")</f>
        <v/>
      </c>
      <c r="V18" s="173" t="str">
        <f ca="1">+IFERROR(INDEX(Weightings!D:D,MATCH('DD Assessment'!$D18,Weightings!$B:$B,0)),"")</f>
        <v/>
      </c>
      <c r="W18" s="173" t="str">
        <f ca="1">+IFERROR(INDEX(Weightings!E:E,MATCH('DD Assessment'!$D18,Weightings!$B:$B,0)),"")</f>
        <v/>
      </c>
      <c r="X18" s="173" t="str">
        <f ca="1">+IFERROR(INDEX(Weightings!F:F,MATCH('DD Assessment'!$D18,Weightings!$B:$B,0)),"")</f>
        <v/>
      </c>
      <c r="Y18" s="173" t="str">
        <f ca="1">+IFERROR(INDEX(Weightings!G:G,MATCH('DD Assessment'!$D18,Weightings!$B:$B,0)),"")</f>
        <v/>
      </c>
      <c r="Z18" s="173" t="str">
        <f ca="1">+IFERROR(INDEX(Weightings!H:H,MATCH('DD Assessment'!$D18,Weightings!$B:$B,0)),"")</f>
        <v/>
      </c>
      <c r="AG18" s="13">
        <f t="shared" si="3"/>
        <v>10</v>
      </c>
      <c r="AH18" s="13">
        <f t="shared" si="4"/>
        <v>10</v>
      </c>
    </row>
    <row r="19" spans="1:34" ht="230" customHeight="1" x14ac:dyDescent="0.35">
      <c r="A19" s="57" t="str">
        <f t="shared" ca="1" si="0"/>
        <v/>
      </c>
      <c r="C19" s="192">
        <f t="shared" si="2"/>
        <v>11</v>
      </c>
      <c r="D19" s="119" t="str">
        <f ca="1">+INDEX('CalcSheet (hide this)'!$AJ:$AJ,MATCH('DD Assessment'!$C19,'CalcSheet (hide this)'!$AI:$AI,0))</f>
        <v/>
      </c>
      <c r="E19" s="119" t="str">
        <f ca="1">+IFERROR(IF(INDEX('SASB DB'!$F:$F,MATCH('DD Assessment'!$D19,'SASB DB'!$C:$C,0))=0,"",INDEX('SASB DB'!$F:$F,MATCH('DD Assessment'!$D19,'SASB DB'!$C:$C,0))),"")</f>
        <v/>
      </c>
      <c r="F19" s="120" t="str">
        <f ca="1">+IFERROR(INDEX('Strategy &amp; KPI DB'!E:E,MATCH('DD Assessment'!$E19,'Strategy &amp; KPI DB'!$C:$C,0)),"")</f>
        <v/>
      </c>
      <c r="G19" s="120" t="str">
        <f ca="1">+IFERROR(INDEX('Strategy &amp; KPI DB'!F:F,MATCH('DD Assessment'!$E19,'Strategy &amp; KPI DB'!$C:$C,0)),"")</f>
        <v/>
      </c>
      <c r="H19" s="120" t="str">
        <f ca="1">+IFERROR(INDEX('SASB DB'!$D:$D,MATCH('DD Assessment'!$D19,'SASB DB'!$C:$C,0)),"")</f>
        <v/>
      </c>
      <c r="I19" s="121"/>
      <c r="J19" s="121"/>
      <c r="K19" s="105"/>
      <c r="L19" s="105"/>
      <c r="M19" s="105"/>
      <c r="N19" s="105"/>
      <c r="O19" s="105"/>
      <c r="P19" s="105"/>
      <c r="Q19" s="179">
        <f t="shared" ca="1" si="1"/>
        <v>0</v>
      </c>
      <c r="S19" s="166" t="s">
        <v>439</v>
      </c>
      <c r="U19" s="173" t="str">
        <f ca="1">+IFERROR(INDEX(Weightings!C:C,MATCH('DD Assessment'!$D19,Weightings!$B:$B,0)),"")</f>
        <v/>
      </c>
      <c r="V19" s="173" t="str">
        <f ca="1">+IFERROR(INDEX(Weightings!D:D,MATCH('DD Assessment'!$D19,Weightings!$B:$B,0)),"")</f>
        <v/>
      </c>
      <c r="W19" s="173" t="str">
        <f ca="1">+IFERROR(INDEX(Weightings!E:E,MATCH('DD Assessment'!$D19,Weightings!$B:$B,0)),"")</f>
        <v/>
      </c>
      <c r="X19" s="173" t="str">
        <f ca="1">+IFERROR(INDEX(Weightings!F:F,MATCH('DD Assessment'!$D19,Weightings!$B:$B,0)),"")</f>
        <v/>
      </c>
      <c r="Y19" s="173" t="str">
        <f ca="1">+IFERROR(INDEX(Weightings!G:G,MATCH('DD Assessment'!$D19,Weightings!$B:$B,0)),"")</f>
        <v/>
      </c>
      <c r="Z19" s="173" t="str">
        <f ca="1">+IFERROR(INDEX(Weightings!H:H,MATCH('DD Assessment'!$D19,Weightings!$B:$B,0)),"")</f>
        <v/>
      </c>
      <c r="AG19" s="13">
        <f t="shared" si="3"/>
        <v>11</v>
      </c>
      <c r="AH19" s="13">
        <f t="shared" si="4"/>
        <v>11</v>
      </c>
    </row>
    <row r="20" spans="1:34" ht="230" customHeight="1" x14ac:dyDescent="0.35">
      <c r="A20" s="57" t="str">
        <f t="shared" ca="1" si="0"/>
        <v/>
      </c>
      <c r="C20" s="192">
        <f t="shared" si="2"/>
        <v>12</v>
      </c>
      <c r="D20" s="119" t="str">
        <f ca="1">+INDEX('CalcSheet (hide this)'!$AJ:$AJ,MATCH('DD Assessment'!$C20,'CalcSheet (hide this)'!$AI:$AI,0))</f>
        <v/>
      </c>
      <c r="E20" s="119" t="str">
        <f ca="1">+IFERROR(IF(INDEX('SASB DB'!$F:$F,MATCH('DD Assessment'!$D20,'SASB DB'!$C:$C,0))=0,"",INDEX('SASB DB'!$F:$F,MATCH('DD Assessment'!$D20,'SASB DB'!$C:$C,0))),"")</f>
        <v/>
      </c>
      <c r="F20" s="120" t="str">
        <f ca="1">+IFERROR(INDEX('Strategy &amp; KPI DB'!E:E,MATCH('DD Assessment'!$E20,'Strategy &amp; KPI DB'!$C:$C,0)),"")</f>
        <v/>
      </c>
      <c r="G20" s="120" t="str">
        <f ca="1">+IFERROR(INDEX('Strategy &amp; KPI DB'!F:F,MATCH('DD Assessment'!$E20,'Strategy &amp; KPI DB'!$C:$C,0)),"")</f>
        <v/>
      </c>
      <c r="H20" s="120" t="str">
        <f ca="1">+IFERROR(INDEX('SASB DB'!$D:$D,MATCH('DD Assessment'!$D20,'SASB DB'!$C:$C,0)),"")</f>
        <v/>
      </c>
      <c r="I20" s="121"/>
      <c r="J20" s="121"/>
      <c r="K20" s="105"/>
      <c r="L20" s="105"/>
      <c r="M20" s="105"/>
      <c r="N20" s="105"/>
      <c r="O20" s="105"/>
      <c r="P20" s="105"/>
      <c r="Q20" s="179">
        <f t="shared" ca="1" si="1"/>
        <v>0</v>
      </c>
      <c r="S20" s="166" t="s">
        <v>439</v>
      </c>
      <c r="U20" s="173" t="str">
        <f ca="1">+IFERROR(INDEX(Weightings!C:C,MATCH('DD Assessment'!$D20,Weightings!$B:$B,0)),"")</f>
        <v/>
      </c>
      <c r="V20" s="173" t="str">
        <f ca="1">+IFERROR(INDEX(Weightings!D:D,MATCH('DD Assessment'!$D20,Weightings!$B:$B,0)),"")</f>
        <v/>
      </c>
      <c r="W20" s="173" t="str">
        <f ca="1">+IFERROR(INDEX(Weightings!E:E,MATCH('DD Assessment'!$D20,Weightings!$B:$B,0)),"")</f>
        <v/>
      </c>
      <c r="X20" s="173" t="str">
        <f ca="1">+IFERROR(INDEX(Weightings!F:F,MATCH('DD Assessment'!$D20,Weightings!$B:$B,0)),"")</f>
        <v/>
      </c>
      <c r="Y20" s="173" t="str">
        <f ca="1">+IFERROR(INDEX(Weightings!G:G,MATCH('DD Assessment'!$D20,Weightings!$B:$B,0)),"")</f>
        <v/>
      </c>
      <c r="Z20" s="173" t="str">
        <f ca="1">+IFERROR(INDEX(Weightings!H:H,MATCH('DD Assessment'!$D20,Weightings!$B:$B,0)),"")</f>
        <v/>
      </c>
      <c r="AG20" s="13">
        <f t="shared" si="3"/>
        <v>12</v>
      </c>
      <c r="AH20" s="13">
        <f t="shared" si="4"/>
        <v>12</v>
      </c>
    </row>
    <row r="21" spans="1:34" ht="230" customHeight="1" x14ac:dyDescent="0.35">
      <c r="A21" s="57" t="str">
        <f t="shared" ca="1" si="0"/>
        <v/>
      </c>
      <c r="C21" s="192">
        <f t="shared" si="2"/>
        <v>13</v>
      </c>
      <c r="D21" s="119" t="str">
        <f ca="1">+INDEX('CalcSheet (hide this)'!$AJ:$AJ,MATCH('DD Assessment'!$C21,'CalcSheet (hide this)'!$AI:$AI,0))</f>
        <v/>
      </c>
      <c r="E21" s="119" t="str">
        <f ca="1">+IFERROR(IF(INDEX('SASB DB'!$F:$F,MATCH('DD Assessment'!$D21,'SASB DB'!$C:$C,0))=0,"",INDEX('SASB DB'!$F:$F,MATCH('DD Assessment'!$D21,'SASB DB'!$C:$C,0))),"")</f>
        <v/>
      </c>
      <c r="F21" s="120" t="str">
        <f ca="1">+IFERROR(INDEX('Strategy &amp; KPI DB'!E:E,MATCH('DD Assessment'!$E21,'Strategy &amp; KPI DB'!$C:$C,0)),"")</f>
        <v/>
      </c>
      <c r="G21" s="120" t="str">
        <f ca="1">+IFERROR(INDEX('Strategy &amp; KPI DB'!F:F,MATCH('DD Assessment'!$E21,'Strategy &amp; KPI DB'!$C:$C,0)),"")</f>
        <v/>
      </c>
      <c r="H21" s="120" t="str">
        <f ca="1">+IFERROR(INDEX('SASB DB'!$D:$D,MATCH('DD Assessment'!$D21,'SASB DB'!$C:$C,0)),"")</f>
        <v/>
      </c>
      <c r="I21" s="121"/>
      <c r="J21" s="121"/>
      <c r="K21" s="105"/>
      <c r="L21" s="105"/>
      <c r="M21" s="105"/>
      <c r="N21" s="105"/>
      <c r="O21" s="105"/>
      <c r="P21" s="105"/>
      <c r="Q21" s="179">
        <f t="shared" ca="1" si="1"/>
        <v>0</v>
      </c>
      <c r="S21" s="166" t="s">
        <v>439</v>
      </c>
      <c r="U21" s="173" t="str">
        <f ca="1">+IFERROR(INDEX(Weightings!C:C,MATCH('DD Assessment'!$D21,Weightings!$B:$B,0)),"")</f>
        <v/>
      </c>
      <c r="V21" s="173" t="str">
        <f ca="1">+IFERROR(INDEX(Weightings!D:D,MATCH('DD Assessment'!$D21,Weightings!$B:$B,0)),"")</f>
        <v/>
      </c>
      <c r="W21" s="173" t="str">
        <f ca="1">+IFERROR(INDEX(Weightings!E:E,MATCH('DD Assessment'!$D21,Weightings!$B:$B,0)),"")</f>
        <v/>
      </c>
      <c r="X21" s="173" t="str">
        <f ca="1">+IFERROR(INDEX(Weightings!F:F,MATCH('DD Assessment'!$D21,Weightings!$B:$B,0)),"")</f>
        <v/>
      </c>
      <c r="Y21" s="173" t="str">
        <f ca="1">+IFERROR(INDEX(Weightings!G:G,MATCH('DD Assessment'!$D21,Weightings!$B:$B,0)),"")</f>
        <v/>
      </c>
      <c r="Z21" s="173" t="str">
        <f ca="1">+IFERROR(INDEX(Weightings!H:H,MATCH('DD Assessment'!$D21,Weightings!$B:$B,0)),"")</f>
        <v/>
      </c>
      <c r="AG21" s="13">
        <f t="shared" si="3"/>
        <v>13</v>
      </c>
      <c r="AH21" s="13">
        <f t="shared" si="4"/>
        <v>13</v>
      </c>
    </row>
    <row r="22" spans="1:34" ht="230" customHeight="1" x14ac:dyDescent="0.35">
      <c r="A22" s="57" t="str">
        <f t="shared" ca="1" si="0"/>
        <v/>
      </c>
      <c r="C22" s="192">
        <f t="shared" si="2"/>
        <v>14</v>
      </c>
      <c r="D22" s="119" t="str">
        <f ca="1">+INDEX('CalcSheet (hide this)'!$AJ:$AJ,MATCH('DD Assessment'!$C22,'CalcSheet (hide this)'!$AI:$AI,0))</f>
        <v/>
      </c>
      <c r="E22" s="119" t="str">
        <f ca="1">+IFERROR(IF(INDEX('SASB DB'!$F:$F,MATCH('DD Assessment'!$D22,'SASB DB'!$C:$C,0))=0,"",INDEX('SASB DB'!$F:$F,MATCH('DD Assessment'!$D22,'SASB DB'!$C:$C,0))),"")</f>
        <v/>
      </c>
      <c r="F22" s="120" t="str">
        <f ca="1">+IFERROR(INDEX('Strategy &amp; KPI DB'!E:E,MATCH('DD Assessment'!$E22,'Strategy &amp; KPI DB'!$C:$C,0)),"")</f>
        <v/>
      </c>
      <c r="G22" s="120" t="str">
        <f ca="1">+IFERROR(INDEX('Strategy &amp; KPI DB'!F:F,MATCH('DD Assessment'!$E22,'Strategy &amp; KPI DB'!$C:$C,0)),"")</f>
        <v/>
      </c>
      <c r="H22" s="120" t="str">
        <f ca="1">+IFERROR(INDEX('SASB DB'!$D:$D,MATCH('DD Assessment'!$D22,'SASB DB'!$C:$C,0)),"")</f>
        <v/>
      </c>
      <c r="I22" s="121"/>
      <c r="J22" s="121"/>
      <c r="K22" s="105"/>
      <c r="L22" s="105"/>
      <c r="M22" s="105"/>
      <c r="N22" s="105"/>
      <c r="O22" s="105"/>
      <c r="P22" s="105"/>
      <c r="Q22" s="179">
        <f t="shared" ca="1" si="1"/>
        <v>0</v>
      </c>
      <c r="S22" s="166" t="s">
        <v>439</v>
      </c>
      <c r="U22" s="173" t="str">
        <f ca="1">+IFERROR(INDEX(Weightings!C:C,MATCH('DD Assessment'!$D22,Weightings!$B:$B,0)),"")</f>
        <v/>
      </c>
      <c r="V22" s="173" t="str">
        <f ca="1">+IFERROR(INDEX(Weightings!D:D,MATCH('DD Assessment'!$D22,Weightings!$B:$B,0)),"")</f>
        <v/>
      </c>
      <c r="W22" s="173" t="str">
        <f ca="1">+IFERROR(INDEX(Weightings!E:E,MATCH('DD Assessment'!$D22,Weightings!$B:$B,0)),"")</f>
        <v/>
      </c>
      <c r="X22" s="173" t="str">
        <f ca="1">+IFERROR(INDEX(Weightings!F:F,MATCH('DD Assessment'!$D22,Weightings!$B:$B,0)),"")</f>
        <v/>
      </c>
      <c r="Y22" s="173" t="str">
        <f ca="1">+IFERROR(INDEX(Weightings!G:G,MATCH('DD Assessment'!$D22,Weightings!$B:$B,0)),"")</f>
        <v/>
      </c>
      <c r="Z22" s="173" t="str">
        <f ca="1">+IFERROR(INDEX(Weightings!H:H,MATCH('DD Assessment'!$D22,Weightings!$B:$B,0)),"")</f>
        <v/>
      </c>
      <c r="AG22" s="13">
        <f t="shared" si="3"/>
        <v>14</v>
      </c>
      <c r="AH22" s="13">
        <f t="shared" si="4"/>
        <v>14</v>
      </c>
    </row>
    <row r="23" spans="1:34" ht="230" customHeight="1" x14ac:dyDescent="0.35">
      <c r="A23" s="57" t="str">
        <f t="shared" ca="1" si="0"/>
        <v/>
      </c>
      <c r="C23" s="192">
        <f t="shared" si="2"/>
        <v>15</v>
      </c>
      <c r="D23" s="119" t="str">
        <f ca="1">+INDEX('CalcSheet (hide this)'!$AJ:$AJ,MATCH('DD Assessment'!$C23,'CalcSheet (hide this)'!$AI:$AI,0))</f>
        <v/>
      </c>
      <c r="E23" s="119" t="str">
        <f ca="1">+IFERROR(IF(INDEX('SASB DB'!$F:$F,MATCH('DD Assessment'!$D23,'SASB DB'!$C:$C,0))=0,"",INDEX('SASB DB'!$F:$F,MATCH('DD Assessment'!$D23,'SASB DB'!$C:$C,0))),"")</f>
        <v/>
      </c>
      <c r="F23" s="120" t="str">
        <f ca="1">+IFERROR(INDEX('Strategy &amp; KPI DB'!E:E,MATCH('DD Assessment'!$E23,'Strategy &amp; KPI DB'!$C:$C,0)),"")</f>
        <v/>
      </c>
      <c r="G23" s="120" t="str">
        <f ca="1">+IFERROR(INDEX('Strategy &amp; KPI DB'!F:F,MATCH('DD Assessment'!$E23,'Strategy &amp; KPI DB'!$C:$C,0)),"")</f>
        <v/>
      </c>
      <c r="H23" s="120" t="str">
        <f ca="1">+IFERROR(INDEX('SASB DB'!$D:$D,MATCH('DD Assessment'!$D23,'SASB DB'!$C:$C,0)),"")</f>
        <v/>
      </c>
      <c r="I23" s="121"/>
      <c r="J23" s="121"/>
      <c r="K23" s="105"/>
      <c r="L23" s="105"/>
      <c r="M23" s="105"/>
      <c r="N23" s="105"/>
      <c r="O23" s="105"/>
      <c r="P23" s="105"/>
      <c r="Q23" s="179">
        <f t="shared" ca="1" si="1"/>
        <v>0</v>
      </c>
      <c r="S23" s="166" t="s">
        <v>439</v>
      </c>
      <c r="U23" s="173" t="str">
        <f ca="1">+IFERROR(INDEX(Weightings!C:C,MATCH('DD Assessment'!$D23,Weightings!$B:$B,0)),"")</f>
        <v/>
      </c>
      <c r="V23" s="173" t="str">
        <f ca="1">+IFERROR(INDEX(Weightings!D:D,MATCH('DD Assessment'!$D23,Weightings!$B:$B,0)),"")</f>
        <v/>
      </c>
      <c r="W23" s="173" t="str">
        <f ca="1">+IFERROR(INDEX(Weightings!E:E,MATCH('DD Assessment'!$D23,Weightings!$B:$B,0)),"")</f>
        <v/>
      </c>
      <c r="X23" s="173" t="str">
        <f ca="1">+IFERROR(INDEX(Weightings!F:F,MATCH('DD Assessment'!$D23,Weightings!$B:$B,0)),"")</f>
        <v/>
      </c>
      <c r="Y23" s="173" t="str">
        <f ca="1">+IFERROR(INDEX(Weightings!G:G,MATCH('DD Assessment'!$D23,Weightings!$B:$B,0)),"")</f>
        <v/>
      </c>
      <c r="Z23" s="173" t="str">
        <f ca="1">+IFERROR(INDEX(Weightings!H:H,MATCH('DD Assessment'!$D23,Weightings!$B:$B,0)),"")</f>
        <v/>
      </c>
      <c r="AG23" s="13">
        <f t="shared" si="3"/>
        <v>15</v>
      </c>
      <c r="AH23" s="13">
        <f t="shared" si="4"/>
        <v>15</v>
      </c>
    </row>
    <row r="24" spans="1:34" ht="230" customHeight="1" x14ac:dyDescent="0.35">
      <c r="A24" s="57" t="str">
        <f t="shared" ca="1" si="0"/>
        <v/>
      </c>
      <c r="C24" s="192">
        <f t="shared" si="2"/>
        <v>16</v>
      </c>
      <c r="D24" s="119" t="str">
        <f ca="1">+INDEX('CalcSheet (hide this)'!$AJ:$AJ,MATCH('DD Assessment'!$C24,'CalcSheet (hide this)'!$AI:$AI,0))</f>
        <v/>
      </c>
      <c r="E24" s="119" t="str">
        <f ca="1">+IFERROR(IF(INDEX('SASB DB'!$F:$F,MATCH('DD Assessment'!$D24,'SASB DB'!$C:$C,0))=0,"",INDEX('SASB DB'!$F:$F,MATCH('DD Assessment'!$D24,'SASB DB'!$C:$C,0))),"")</f>
        <v/>
      </c>
      <c r="F24" s="120" t="str">
        <f ca="1">+IFERROR(INDEX('Strategy &amp; KPI DB'!E:E,MATCH('DD Assessment'!$E24,'Strategy &amp; KPI DB'!$C:$C,0)),"")</f>
        <v/>
      </c>
      <c r="G24" s="120" t="str">
        <f ca="1">+IFERROR(INDEX('Strategy &amp; KPI DB'!F:F,MATCH('DD Assessment'!$E24,'Strategy &amp; KPI DB'!$C:$C,0)),"")</f>
        <v/>
      </c>
      <c r="H24" s="120" t="str">
        <f ca="1">+IFERROR(INDEX('SASB DB'!$D:$D,MATCH('DD Assessment'!$D24,'SASB DB'!$C:$C,0)),"")</f>
        <v/>
      </c>
      <c r="I24" s="121"/>
      <c r="J24" s="121"/>
      <c r="K24" s="105"/>
      <c r="L24" s="105"/>
      <c r="M24" s="105"/>
      <c r="N24" s="105"/>
      <c r="O24" s="105"/>
      <c r="P24" s="105"/>
      <c r="Q24" s="179">
        <f t="shared" ca="1" si="1"/>
        <v>0</v>
      </c>
      <c r="S24" s="166" t="s">
        <v>439</v>
      </c>
      <c r="U24" s="173" t="str">
        <f ca="1">+IFERROR(INDEX(Weightings!C:C,MATCH('DD Assessment'!$D24,Weightings!$B:$B,0)),"")</f>
        <v/>
      </c>
      <c r="V24" s="173" t="str">
        <f ca="1">+IFERROR(INDEX(Weightings!D:D,MATCH('DD Assessment'!$D24,Weightings!$B:$B,0)),"")</f>
        <v/>
      </c>
      <c r="W24" s="173" t="str">
        <f ca="1">+IFERROR(INDEX(Weightings!E:E,MATCH('DD Assessment'!$D24,Weightings!$B:$B,0)),"")</f>
        <v/>
      </c>
      <c r="X24" s="173" t="str">
        <f ca="1">+IFERROR(INDEX(Weightings!F:F,MATCH('DD Assessment'!$D24,Weightings!$B:$B,0)),"")</f>
        <v/>
      </c>
      <c r="Y24" s="173" t="str">
        <f ca="1">+IFERROR(INDEX(Weightings!G:G,MATCH('DD Assessment'!$D24,Weightings!$B:$B,0)),"")</f>
        <v/>
      </c>
      <c r="Z24" s="173" t="str">
        <f ca="1">+IFERROR(INDEX(Weightings!H:H,MATCH('DD Assessment'!$D24,Weightings!$B:$B,0)),"")</f>
        <v/>
      </c>
      <c r="AG24" s="13">
        <f t="shared" si="3"/>
        <v>16</v>
      </c>
      <c r="AH24" s="13">
        <f t="shared" si="4"/>
        <v>16</v>
      </c>
    </row>
    <row r="25" spans="1:34" ht="230" customHeight="1" x14ac:dyDescent="0.35">
      <c r="A25" s="57" t="str">
        <f t="shared" ca="1" si="0"/>
        <v/>
      </c>
      <c r="C25" s="192">
        <f t="shared" si="2"/>
        <v>17</v>
      </c>
      <c r="D25" s="119" t="str">
        <f ca="1">+INDEX('CalcSheet (hide this)'!$AJ:$AJ,MATCH('DD Assessment'!$C25,'CalcSheet (hide this)'!$AI:$AI,0))</f>
        <v/>
      </c>
      <c r="E25" s="119" t="str">
        <f ca="1">+IFERROR(IF(INDEX('SASB DB'!$F:$F,MATCH('DD Assessment'!$D25,'SASB DB'!$C:$C,0))=0,"",INDEX('SASB DB'!$F:$F,MATCH('DD Assessment'!$D25,'SASB DB'!$C:$C,0))),"")</f>
        <v/>
      </c>
      <c r="F25" s="120" t="str">
        <f ca="1">+IFERROR(INDEX('Strategy &amp; KPI DB'!E:E,MATCH('DD Assessment'!$E25,'Strategy &amp; KPI DB'!$C:$C,0)),"")</f>
        <v/>
      </c>
      <c r="G25" s="120" t="str">
        <f ca="1">+IFERROR(INDEX('Strategy &amp; KPI DB'!F:F,MATCH('DD Assessment'!$E25,'Strategy &amp; KPI DB'!$C:$C,0)),"")</f>
        <v/>
      </c>
      <c r="H25" s="120" t="str">
        <f ca="1">+IFERROR(INDEX('SASB DB'!$D:$D,MATCH('DD Assessment'!$D25,'SASB DB'!$C:$C,0)),"")</f>
        <v/>
      </c>
      <c r="I25" s="121"/>
      <c r="J25" s="121"/>
      <c r="K25" s="105"/>
      <c r="L25" s="105"/>
      <c r="M25" s="105"/>
      <c r="N25" s="105"/>
      <c r="O25" s="105"/>
      <c r="P25" s="105"/>
      <c r="Q25" s="179">
        <f t="shared" ca="1" si="1"/>
        <v>0</v>
      </c>
      <c r="S25" s="166" t="s">
        <v>439</v>
      </c>
      <c r="U25" s="173" t="str">
        <f ca="1">+IFERROR(INDEX(Weightings!C:C,MATCH('DD Assessment'!$D25,Weightings!$B:$B,0)),"")</f>
        <v/>
      </c>
      <c r="V25" s="173" t="str">
        <f ca="1">+IFERROR(INDEX(Weightings!D:D,MATCH('DD Assessment'!$D25,Weightings!$B:$B,0)),"")</f>
        <v/>
      </c>
      <c r="W25" s="173" t="str">
        <f ca="1">+IFERROR(INDEX(Weightings!E:E,MATCH('DD Assessment'!$D25,Weightings!$B:$B,0)),"")</f>
        <v/>
      </c>
      <c r="X25" s="173" t="str">
        <f ca="1">+IFERROR(INDEX(Weightings!F:F,MATCH('DD Assessment'!$D25,Weightings!$B:$B,0)),"")</f>
        <v/>
      </c>
      <c r="Y25" s="173" t="str">
        <f ca="1">+IFERROR(INDEX(Weightings!G:G,MATCH('DD Assessment'!$D25,Weightings!$B:$B,0)),"")</f>
        <v/>
      </c>
      <c r="Z25" s="173" t="str">
        <f ca="1">+IFERROR(INDEX(Weightings!H:H,MATCH('DD Assessment'!$D25,Weightings!$B:$B,0)),"")</f>
        <v/>
      </c>
      <c r="AG25" s="13">
        <f t="shared" si="3"/>
        <v>17</v>
      </c>
      <c r="AH25" s="13">
        <f t="shared" si="4"/>
        <v>17</v>
      </c>
    </row>
    <row r="26" spans="1:34" ht="230" customHeight="1" x14ac:dyDescent="0.35">
      <c r="A26" s="57" t="str">
        <f t="shared" ca="1" si="0"/>
        <v/>
      </c>
      <c r="C26" s="192">
        <f t="shared" si="2"/>
        <v>18</v>
      </c>
      <c r="D26" s="119" t="str">
        <f ca="1">+INDEX('CalcSheet (hide this)'!$AJ:$AJ,MATCH('DD Assessment'!$C26,'CalcSheet (hide this)'!$AI:$AI,0))</f>
        <v/>
      </c>
      <c r="E26" s="119" t="str">
        <f ca="1">+IFERROR(IF(INDEX('SASB DB'!$F:$F,MATCH('DD Assessment'!$D26,'SASB DB'!$C:$C,0))=0,"",INDEX('SASB DB'!$F:$F,MATCH('DD Assessment'!$D26,'SASB DB'!$C:$C,0))),"")</f>
        <v/>
      </c>
      <c r="F26" s="120" t="str">
        <f ca="1">+IFERROR(INDEX('Strategy &amp; KPI DB'!E:E,MATCH('DD Assessment'!$E26,'Strategy &amp; KPI DB'!$C:$C,0)),"")</f>
        <v/>
      </c>
      <c r="G26" s="120" t="str">
        <f ca="1">+IFERROR(INDEX('Strategy &amp; KPI DB'!F:F,MATCH('DD Assessment'!$E26,'Strategy &amp; KPI DB'!$C:$C,0)),"")</f>
        <v/>
      </c>
      <c r="H26" s="120" t="str">
        <f ca="1">+IFERROR(INDEX('SASB DB'!$D:$D,MATCH('DD Assessment'!$D26,'SASB DB'!$C:$C,0)),"")</f>
        <v/>
      </c>
      <c r="I26" s="121"/>
      <c r="J26" s="121"/>
      <c r="K26" s="105"/>
      <c r="L26" s="105"/>
      <c r="M26" s="105"/>
      <c r="N26" s="105"/>
      <c r="O26" s="105"/>
      <c r="P26" s="105"/>
      <c r="Q26" s="179">
        <f t="shared" ca="1" si="1"/>
        <v>0</v>
      </c>
      <c r="S26" s="166" t="s">
        <v>435</v>
      </c>
      <c r="U26" s="173" t="str">
        <f ca="1">+IFERROR(INDEX(Weightings!C:C,MATCH('DD Assessment'!$D26,Weightings!$B:$B,0)),"")</f>
        <v/>
      </c>
      <c r="V26" s="173" t="str">
        <f ca="1">+IFERROR(INDEX(Weightings!D:D,MATCH('DD Assessment'!$D26,Weightings!$B:$B,0)),"")</f>
        <v/>
      </c>
      <c r="W26" s="173" t="str">
        <f ca="1">+IFERROR(INDEX(Weightings!E:E,MATCH('DD Assessment'!$D26,Weightings!$B:$B,0)),"")</f>
        <v/>
      </c>
      <c r="X26" s="173" t="str">
        <f ca="1">+IFERROR(INDEX(Weightings!F:F,MATCH('DD Assessment'!$D26,Weightings!$B:$B,0)),"")</f>
        <v/>
      </c>
      <c r="Y26" s="173" t="str">
        <f ca="1">+IFERROR(INDEX(Weightings!G:G,MATCH('DD Assessment'!$D26,Weightings!$B:$B,0)),"")</f>
        <v/>
      </c>
      <c r="Z26" s="173" t="str">
        <f ca="1">+IFERROR(INDEX(Weightings!H:H,MATCH('DD Assessment'!$D26,Weightings!$B:$B,0)),"")</f>
        <v/>
      </c>
      <c r="AG26" s="13">
        <f t="shared" si="3"/>
        <v>17</v>
      </c>
      <c r="AH26" s="13" t="str">
        <f t="shared" si="4"/>
        <v>N/A</v>
      </c>
    </row>
    <row r="27" spans="1:34" ht="230" customHeight="1" x14ac:dyDescent="0.35">
      <c r="A27" s="57" t="str">
        <f t="shared" ca="1" si="0"/>
        <v/>
      </c>
      <c r="C27" s="192">
        <f t="shared" si="2"/>
        <v>19</v>
      </c>
      <c r="D27" s="119" t="str">
        <f ca="1">+INDEX('CalcSheet (hide this)'!$AJ:$AJ,MATCH('DD Assessment'!$C27,'CalcSheet (hide this)'!$AI:$AI,0))</f>
        <v/>
      </c>
      <c r="E27" s="119" t="str">
        <f ca="1">+IFERROR(IF(INDEX('SASB DB'!$F:$F,MATCH('DD Assessment'!$D27,'SASB DB'!$C:$C,0))=0,"",INDEX('SASB DB'!$F:$F,MATCH('DD Assessment'!$D27,'SASB DB'!$C:$C,0))),"")</f>
        <v/>
      </c>
      <c r="F27" s="120" t="str">
        <f ca="1">+IFERROR(INDEX('Strategy &amp; KPI DB'!E:E,MATCH('DD Assessment'!$E27,'Strategy &amp; KPI DB'!$C:$C,0)),"")</f>
        <v/>
      </c>
      <c r="G27" s="120" t="str">
        <f ca="1">+IFERROR(INDEX('Strategy &amp; KPI DB'!F:F,MATCH('DD Assessment'!$E27,'Strategy &amp; KPI DB'!$C:$C,0)),"")</f>
        <v/>
      </c>
      <c r="H27" s="120" t="str">
        <f ca="1">+IFERROR(INDEX('SASB DB'!$D:$D,MATCH('DD Assessment'!$D27,'SASB DB'!$C:$C,0)),"")</f>
        <v/>
      </c>
      <c r="I27" s="121"/>
      <c r="J27" s="121"/>
      <c r="K27" s="105"/>
      <c r="L27" s="105"/>
      <c r="M27" s="105"/>
      <c r="N27" s="105"/>
      <c r="O27" s="105"/>
      <c r="P27" s="105"/>
      <c r="Q27" s="179">
        <f t="shared" ca="1" si="1"/>
        <v>0</v>
      </c>
      <c r="S27" s="166" t="s">
        <v>435</v>
      </c>
      <c r="U27" s="173" t="str">
        <f ca="1">+IFERROR(INDEX(Weightings!C:C,MATCH('DD Assessment'!$D27,Weightings!$B:$B,0)),"")</f>
        <v/>
      </c>
      <c r="V27" s="173" t="str">
        <f ca="1">+IFERROR(INDEX(Weightings!D:D,MATCH('DD Assessment'!$D27,Weightings!$B:$B,0)),"")</f>
        <v/>
      </c>
      <c r="W27" s="173" t="str">
        <f ca="1">+IFERROR(INDEX(Weightings!E:E,MATCH('DD Assessment'!$D27,Weightings!$B:$B,0)),"")</f>
        <v/>
      </c>
      <c r="X27" s="173" t="str">
        <f ca="1">+IFERROR(INDEX(Weightings!F:F,MATCH('DD Assessment'!$D27,Weightings!$B:$B,0)),"")</f>
        <v/>
      </c>
      <c r="Y27" s="173" t="str">
        <f ca="1">+IFERROR(INDEX(Weightings!G:G,MATCH('DD Assessment'!$D27,Weightings!$B:$B,0)),"")</f>
        <v/>
      </c>
      <c r="Z27" s="173" t="str">
        <f ca="1">+IFERROR(INDEX(Weightings!H:H,MATCH('DD Assessment'!$D27,Weightings!$B:$B,0)),"")</f>
        <v/>
      </c>
      <c r="AG27" s="13">
        <f t="shared" si="3"/>
        <v>17</v>
      </c>
      <c r="AH27" s="13" t="str">
        <f t="shared" si="4"/>
        <v>N/A</v>
      </c>
    </row>
    <row r="28" spans="1:34" ht="230" customHeight="1" x14ac:dyDescent="0.35">
      <c r="A28" s="57" t="str">
        <f t="shared" ca="1" si="0"/>
        <v/>
      </c>
      <c r="C28" s="192">
        <f t="shared" si="2"/>
        <v>20</v>
      </c>
      <c r="D28" s="119" t="str">
        <f ca="1">+INDEX('CalcSheet (hide this)'!$AJ:$AJ,MATCH('DD Assessment'!$C28,'CalcSheet (hide this)'!$AI:$AI,0))</f>
        <v/>
      </c>
      <c r="E28" s="119" t="str">
        <f ca="1">+IFERROR(IF(INDEX('SASB DB'!$F:$F,MATCH('DD Assessment'!$D28,'SASB DB'!$C:$C,0))=0,"",INDEX('SASB DB'!$F:$F,MATCH('DD Assessment'!$D28,'SASB DB'!$C:$C,0))),"")</f>
        <v/>
      </c>
      <c r="F28" s="120" t="str">
        <f ca="1">+IFERROR(INDEX('Strategy &amp; KPI DB'!E:E,MATCH('DD Assessment'!$E28,'Strategy &amp; KPI DB'!$C:$C,0)),"")</f>
        <v/>
      </c>
      <c r="G28" s="120" t="str">
        <f ca="1">+IFERROR(INDEX('Strategy &amp; KPI DB'!F:F,MATCH('DD Assessment'!$E28,'Strategy &amp; KPI DB'!$C:$C,0)),"")</f>
        <v/>
      </c>
      <c r="H28" s="120" t="str">
        <f ca="1">+IFERROR(INDEX('SASB DB'!$D:$D,MATCH('DD Assessment'!$D28,'SASB DB'!$C:$C,0)),"")</f>
        <v/>
      </c>
      <c r="I28" s="121"/>
      <c r="J28" s="121"/>
      <c r="K28" s="105"/>
      <c r="L28" s="105"/>
      <c r="M28" s="105"/>
      <c r="N28" s="105"/>
      <c r="O28" s="105"/>
      <c r="P28" s="105"/>
      <c r="Q28" s="179">
        <f t="shared" ca="1" si="1"/>
        <v>0</v>
      </c>
      <c r="S28" s="166" t="s">
        <v>435</v>
      </c>
      <c r="U28" s="173" t="str">
        <f ca="1">+IFERROR(INDEX(Weightings!C:C,MATCH('DD Assessment'!$D28,Weightings!$B:$B,0)),"")</f>
        <v/>
      </c>
      <c r="V28" s="173" t="str">
        <f ca="1">+IFERROR(INDEX(Weightings!D:D,MATCH('DD Assessment'!$D28,Weightings!$B:$B,0)),"")</f>
        <v/>
      </c>
      <c r="W28" s="173" t="str">
        <f ca="1">+IFERROR(INDEX(Weightings!E:E,MATCH('DD Assessment'!$D28,Weightings!$B:$B,0)),"")</f>
        <v/>
      </c>
      <c r="X28" s="173" t="str">
        <f ca="1">+IFERROR(INDEX(Weightings!F:F,MATCH('DD Assessment'!$D28,Weightings!$B:$B,0)),"")</f>
        <v/>
      </c>
      <c r="Y28" s="173" t="str">
        <f ca="1">+IFERROR(INDEX(Weightings!G:G,MATCH('DD Assessment'!$D28,Weightings!$B:$B,0)),"")</f>
        <v/>
      </c>
      <c r="Z28" s="173" t="str">
        <f ca="1">+IFERROR(INDEX(Weightings!H:H,MATCH('DD Assessment'!$D28,Weightings!$B:$B,0)),"")</f>
        <v/>
      </c>
      <c r="AG28" s="13">
        <f t="shared" si="3"/>
        <v>17</v>
      </c>
      <c r="AH28" s="13" t="str">
        <f t="shared" si="4"/>
        <v>N/A</v>
      </c>
    </row>
    <row r="29" spans="1:34" ht="230" customHeight="1" x14ac:dyDescent="0.35">
      <c r="A29" s="57" t="str">
        <f t="shared" ca="1" si="0"/>
        <v/>
      </c>
      <c r="C29" s="192">
        <f t="shared" si="2"/>
        <v>21</v>
      </c>
      <c r="D29" s="119" t="str">
        <f ca="1">+INDEX('CalcSheet (hide this)'!$AJ:$AJ,MATCH('DD Assessment'!$C29,'CalcSheet (hide this)'!$AI:$AI,0))</f>
        <v/>
      </c>
      <c r="E29" s="119" t="str">
        <f ca="1">+IFERROR(IF(INDEX('SASB DB'!$F:$F,MATCH('DD Assessment'!$D29,'SASB DB'!$C:$C,0))=0,"",INDEX('SASB DB'!$F:$F,MATCH('DD Assessment'!$D29,'SASB DB'!$C:$C,0))),"")</f>
        <v/>
      </c>
      <c r="F29" s="120" t="str">
        <f ca="1">+IFERROR(INDEX('Strategy &amp; KPI DB'!E:E,MATCH('DD Assessment'!$E29,'Strategy &amp; KPI DB'!$C:$C,0)),"")</f>
        <v/>
      </c>
      <c r="G29" s="120" t="str">
        <f ca="1">+IFERROR(INDEX('Strategy &amp; KPI DB'!F:F,MATCH('DD Assessment'!$E29,'Strategy &amp; KPI DB'!$C:$C,0)),"")</f>
        <v/>
      </c>
      <c r="H29" s="120" t="str">
        <f ca="1">+IFERROR(INDEX('SASB DB'!$D:$D,MATCH('DD Assessment'!$D29,'SASB DB'!$C:$C,0)),"")</f>
        <v/>
      </c>
      <c r="I29" s="121"/>
      <c r="J29" s="121"/>
      <c r="K29" s="105"/>
      <c r="L29" s="105"/>
      <c r="M29" s="105"/>
      <c r="N29" s="105"/>
      <c r="O29" s="105"/>
      <c r="P29" s="105"/>
      <c r="Q29" s="179">
        <f t="shared" ca="1" si="1"/>
        <v>0</v>
      </c>
      <c r="S29" s="166" t="s">
        <v>435</v>
      </c>
      <c r="U29" s="173" t="str">
        <f ca="1">+IFERROR(INDEX(Weightings!C:C,MATCH('DD Assessment'!$D29,Weightings!$B:$B,0)),"")</f>
        <v/>
      </c>
      <c r="V29" s="173" t="str">
        <f ca="1">+IFERROR(INDEX(Weightings!D:D,MATCH('DD Assessment'!$D29,Weightings!$B:$B,0)),"")</f>
        <v/>
      </c>
      <c r="W29" s="173" t="str">
        <f ca="1">+IFERROR(INDEX(Weightings!E:E,MATCH('DD Assessment'!$D29,Weightings!$B:$B,0)),"")</f>
        <v/>
      </c>
      <c r="X29" s="173" t="str">
        <f ca="1">+IFERROR(INDEX(Weightings!F:F,MATCH('DD Assessment'!$D29,Weightings!$B:$B,0)),"")</f>
        <v/>
      </c>
      <c r="Y29" s="173" t="str">
        <f ca="1">+IFERROR(INDEX(Weightings!G:G,MATCH('DD Assessment'!$D29,Weightings!$B:$B,0)),"")</f>
        <v/>
      </c>
      <c r="Z29" s="173" t="str">
        <f ca="1">+IFERROR(INDEX(Weightings!H:H,MATCH('DD Assessment'!$D29,Weightings!$B:$B,0)),"")</f>
        <v/>
      </c>
      <c r="AG29" s="13">
        <f t="shared" si="3"/>
        <v>17</v>
      </c>
      <c r="AH29" s="13" t="str">
        <f t="shared" si="4"/>
        <v>N/A</v>
      </c>
    </row>
    <row r="30" spans="1:34" ht="230" customHeight="1" x14ac:dyDescent="0.35">
      <c r="A30" s="57" t="str">
        <f t="shared" ca="1" si="0"/>
        <v/>
      </c>
      <c r="C30" s="192">
        <f t="shared" si="2"/>
        <v>22</v>
      </c>
      <c r="D30" s="119" t="str">
        <f ca="1">+INDEX('CalcSheet (hide this)'!$AJ:$AJ,MATCH('DD Assessment'!$C30,'CalcSheet (hide this)'!$AI:$AI,0))</f>
        <v/>
      </c>
      <c r="E30" s="119" t="str">
        <f ca="1">+IFERROR(IF(INDEX('SASB DB'!$F:$F,MATCH('DD Assessment'!$D30,'SASB DB'!$C:$C,0))=0,"",INDEX('SASB DB'!$F:$F,MATCH('DD Assessment'!$D30,'SASB DB'!$C:$C,0))),"")</f>
        <v/>
      </c>
      <c r="F30" s="120" t="str">
        <f ca="1">+IFERROR(INDEX('Strategy &amp; KPI DB'!E:E,MATCH('DD Assessment'!$E30,'Strategy &amp; KPI DB'!$C:$C,0)),"")</f>
        <v/>
      </c>
      <c r="G30" s="120" t="str">
        <f ca="1">+IFERROR(INDEX('Strategy &amp; KPI DB'!F:F,MATCH('DD Assessment'!$E30,'Strategy &amp; KPI DB'!$C:$C,0)),"")</f>
        <v/>
      </c>
      <c r="H30" s="120" t="str">
        <f ca="1">+IFERROR(INDEX('SASB DB'!$D:$D,MATCH('DD Assessment'!$D30,'SASB DB'!$C:$C,0)),"")</f>
        <v/>
      </c>
      <c r="I30" s="121"/>
      <c r="J30" s="121"/>
      <c r="K30" s="105"/>
      <c r="L30" s="105"/>
      <c r="M30" s="105"/>
      <c r="N30" s="105"/>
      <c r="O30" s="105"/>
      <c r="P30" s="105"/>
      <c r="Q30" s="179">
        <f t="shared" ca="1" si="1"/>
        <v>0</v>
      </c>
      <c r="S30" s="166" t="s">
        <v>435</v>
      </c>
      <c r="U30" s="173" t="str">
        <f ca="1">+IFERROR(INDEX(Weightings!C:C,MATCH('DD Assessment'!$D30,Weightings!$B:$B,0)),"")</f>
        <v/>
      </c>
      <c r="V30" s="173" t="str">
        <f ca="1">+IFERROR(INDEX(Weightings!D:D,MATCH('DD Assessment'!$D30,Weightings!$B:$B,0)),"")</f>
        <v/>
      </c>
      <c r="W30" s="173" t="str">
        <f ca="1">+IFERROR(INDEX(Weightings!E:E,MATCH('DD Assessment'!$D30,Weightings!$B:$B,0)),"")</f>
        <v/>
      </c>
      <c r="X30" s="173" t="str">
        <f ca="1">+IFERROR(INDEX(Weightings!F:F,MATCH('DD Assessment'!$D30,Weightings!$B:$B,0)),"")</f>
        <v/>
      </c>
      <c r="Y30" s="173" t="str">
        <f ca="1">+IFERROR(INDEX(Weightings!G:G,MATCH('DD Assessment'!$D30,Weightings!$B:$B,0)),"")</f>
        <v/>
      </c>
      <c r="Z30" s="173" t="str">
        <f ca="1">+IFERROR(INDEX(Weightings!H:H,MATCH('DD Assessment'!$D30,Weightings!$B:$B,0)),"")</f>
        <v/>
      </c>
      <c r="AG30" s="13">
        <f t="shared" si="3"/>
        <v>17</v>
      </c>
      <c r="AH30" s="13" t="str">
        <f t="shared" si="4"/>
        <v>N/A</v>
      </c>
    </row>
    <row r="31" spans="1:34" ht="230" customHeight="1" x14ac:dyDescent="0.35">
      <c r="A31" s="57" t="str">
        <f t="shared" ca="1" si="0"/>
        <v/>
      </c>
      <c r="C31" s="192">
        <f t="shared" si="2"/>
        <v>23</v>
      </c>
      <c r="D31" s="119" t="str">
        <f ca="1">+INDEX('CalcSheet (hide this)'!$AJ:$AJ,MATCH('DD Assessment'!$C31,'CalcSheet (hide this)'!$AI:$AI,0))</f>
        <v/>
      </c>
      <c r="E31" s="119" t="str">
        <f ca="1">+IFERROR(IF(INDEX('SASB DB'!$F:$F,MATCH('DD Assessment'!$D31,'SASB DB'!$C:$C,0))=0,"",INDEX('SASB DB'!$F:$F,MATCH('DD Assessment'!$D31,'SASB DB'!$C:$C,0))),"")</f>
        <v/>
      </c>
      <c r="F31" s="120" t="str">
        <f ca="1">+IFERROR(INDEX('Strategy &amp; KPI DB'!E:E,MATCH('DD Assessment'!$E31,'Strategy &amp; KPI DB'!$C:$C,0)),"")</f>
        <v/>
      </c>
      <c r="G31" s="120" t="str">
        <f ca="1">+IFERROR(INDEX('Strategy &amp; KPI DB'!F:F,MATCH('DD Assessment'!$E31,'Strategy &amp; KPI DB'!$C:$C,0)),"")</f>
        <v/>
      </c>
      <c r="H31" s="120" t="str">
        <f ca="1">+IFERROR(INDEX('SASB DB'!$D:$D,MATCH('DD Assessment'!$D31,'SASB DB'!$C:$C,0)),"")</f>
        <v/>
      </c>
      <c r="I31" s="121"/>
      <c r="J31" s="121"/>
      <c r="K31" s="105"/>
      <c r="L31" s="105"/>
      <c r="M31" s="105"/>
      <c r="N31" s="105"/>
      <c r="O31" s="105"/>
      <c r="P31" s="105"/>
      <c r="Q31" s="179">
        <f t="shared" ca="1" si="1"/>
        <v>0</v>
      </c>
      <c r="S31" s="166" t="s">
        <v>435</v>
      </c>
      <c r="U31" s="173" t="str">
        <f ca="1">+IFERROR(INDEX(Weightings!C:C,MATCH('DD Assessment'!$D31,Weightings!$B:$B,0)),"")</f>
        <v/>
      </c>
      <c r="V31" s="173" t="str">
        <f ca="1">+IFERROR(INDEX(Weightings!D:D,MATCH('DD Assessment'!$D31,Weightings!$B:$B,0)),"")</f>
        <v/>
      </c>
      <c r="W31" s="173" t="str">
        <f ca="1">+IFERROR(INDEX(Weightings!E:E,MATCH('DD Assessment'!$D31,Weightings!$B:$B,0)),"")</f>
        <v/>
      </c>
      <c r="X31" s="173" t="str">
        <f ca="1">+IFERROR(INDEX(Weightings!F:F,MATCH('DD Assessment'!$D31,Weightings!$B:$B,0)),"")</f>
        <v/>
      </c>
      <c r="Y31" s="173" t="str">
        <f ca="1">+IFERROR(INDEX(Weightings!G:G,MATCH('DD Assessment'!$D31,Weightings!$B:$B,0)),"")</f>
        <v/>
      </c>
      <c r="Z31" s="173" t="str">
        <f ca="1">+IFERROR(INDEX(Weightings!H:H,MATCH('DD Assessment'!$D31,Weightings!$B:$B,0)),"")</f>
        <v/>
      </c>
      <c r="AG31" s="13">
        <f t="shared" si="3"/>
        <v>17</v>
      </c>
      <c r="AH31" s="13" t="str">
        <f t="shared" si="4"/>
        <v>N/A</v>
      </c>
    </row>
    <row r="32" spans="1:34" ht="230" customHeight="1" x14ac:dyDescent="0.35">
      <c r="A32" s="57" t="str">
        <f t="shared" ca="1" si="0"/>
        <v/>
      </c>
      <c r="C32" s="192">
        <f t="shared" si="2"/>
        <v>24</v>
      </c>
      <c r="D32" s="119" t="str">
        <f ca="1">+INDEX('CalcSheet (hide this)'!$AJ:$AJ,MATCH('DD Assessment'!$C32,'CalcSheet (hide this)'!$AI:$AI,0))</f>
        <v/>
      </c>
      <c r="E32" s="119" t="str">
        <f ca="1">+IFERROR(IF(INDEX('SASB DB'!$F:$F,MATCH('DD Assessment'!$D32,'SASB DB'!$C:$C,0))=0,"",INDEX('SASB DB'!$F:$F,MATCH('DD Assessment'!$D32,'SASB DB'!$C:$C,0))),"")</f>
        <v/>
      </c>
      <c r="F32" s="120" t="str">
        <f ca="1">+IFERROR(INDEX('Strategy &amp; KPI DB'!E:E,MATCH('DD Assessment'!$E32,'Strategy &amp; KPI DB'!$C:$C,0)),"")</f>
        <v/>
      </c>
      <c r="G32" s="120" t="str">
        <f ca="1">+IFERROR(INDEX('Strategy &amp; KPI DB'!F:F,MATCH('DD Assessment'!$E32,'Strategy &amp; KPI DB'!$C:$C,0)),"")</f>
        <v/>
      </c>
      <c r="H32" s="120" t="str">
        <f ca="1">+IFERROR(INDEX('SASB DB'!$D:$D,MATCH('DD Assessment'!$D32,'SASB DB'!$C:$C,0)),"")</f>
        <v/>
      </c>
      <c r="I32" s="121"/>
      <c r="J32" s="121"/>
      <c r="K32" s="105"/>
      <c r="L32" s="105"/>
      <c r="M32" s="105"/>
      <c r="N32" s="105"/>
      <c r="O32" s="105"/>
      <c r="P32" s="105"/>
      <c r="Q32" s="179">
        <f t="shared" ca="1" si="1"/>
        <v>0</v>
      </c>
      <c r="S32" s="166" t="s">
        <v>435</v>
      </c>
      <c r="U32" s="173" t="str">
        <f ca="1">+IFERROR(INDEX(Weightings!C:C,MATCH('DD Assessment'!$D32,Weightings!$B:$B,0)),"")</f>
        <v/>
      </c>
      <c r="V32" s="173" t="str">
        <f ca="1">+IFERROR(INDEX(Weightings!D:D,MATCH('DD Assessment'!$D32,Weightings!$B:$B,0)),"")</f>
        <v/>
      </c>
      <c r="W32" s="173" t="str">
        <f ca="1">+IFERROR(INDEX(Weightings!E:E,MATCH('DD Assessment'!$D32,Weightings!$B:$B,0)),"")</f>
        <v/>
      </c>
      <c r="X32" s="173" t="str">
        <f ca="1">+IFERROR(INDEX(Weightings!F:F,MATCH('DD Assessment'!$D32,Weightings!$B:$B,0)),"")</f>
        <v/>
      </c>
      <c r="Y32" s="173" t="str">
        <f ca="1">+IFERROR(INDEX(Weightings!G:G,MATCH('DD Assessment'!$D32,Weightings!$B:$B,0)),"")</f>
        <v/>
      </c>
      <c r="Z32" s="173" t="str">
        <f ca="1">+IFERROR(INDEX(Weightings!H:H,MATCH('DD Assessment'!$D32,Weightings!$B:$B,0)),"")</f>
        <v/>
      </c>
      <c r="AG32" s="13">
        <f t="shared" si="3"/>
        <v>17</v>
      </c>
      <c r="AH32" s="13" t="str">
        <f t="shared" si="4"/>
        <v>N/A</v>
      </c>
    </row>
    <row r="33" spans="1:34" ht="230" customHeight="1" x14ac:dyDescent="0.35">
      <c r="A33" s="57" t="str">
        <f t="shared" ca="1" si="0"/>
        <v/>
      </c>
      <c r="C33" s="192">
        <f t="shared" si="2"/>
        <v>25</v>
      </c>
      <c r="D33" s="119" t="str">
        <f ca="1">+INDEX('CalcSheet (hide this)'!$AJ:$AJ,MATCH('DD Assessment'!$C33,'CalcSheet (hide this)'!$AI:$AI,0))</f>
        <v/>
      </c>
      <c r="E33" s="119" t="str">
        <f ca="1">+IFERROR(IF(INDEX('SASB DB'!$F:$F,MATCH('DD Assessment'!$D33,'SASB DB'!$C:$C,0))=0,"",INDEX('SASB DB'!$F:$F,MATCH('DD Assessment'!$D33,'SASB DB'!$C:$C,0))),"")</f>
        <v/>
      </c>
      <c r="F33" s="120" t="str">
        <f ca="1">+IFERROR(INDEX('Strategy &amp; KPI DB'!E:E,MATCH('DD Assessment'!$E33,'Strategy &amp; KPI DB'!$C:$C,0)),"")</f>
        <v/>
      </c>
      <c r="G33" s="120" t="str">
        <f ca="1">+IFERROR(INDEX('Strategy &amp; KPI DB'!F:F,MATCH('DD Assessment'!$E33,'Strategy &amp; KPI DB'!$C:$C,0)),"")</f>
        <v/>
      </c>
      <c r="H33" s="120" t="str">
        <f ca="1">+IFERROR(INDEX('SASB DB'!$D:$D,MATCH('DD Assessment'!$D33,'SASB DB'!$C:$C,0)),"")</f>
        <v/>
      </c>
      <c r="I33" s="121"/>
      <c r="J33" s="121"/>
      <c r="K33" s="105"/>
      <c r="L33" s="105"/>
      <c r="M33" s="105"/>
      <c r="N33" s="105"/>
      <c r="O33" s="105"/>
      <c r="P33" s="105"/>
      <c r="Q33" s="179">
        <f t="shared" ca="1" si="1"/>
        <v>0</v>
      </c>
      <c r="S33" s="166" t="s">
        <v>435</v>
      </c>
      <c r="U33" s="173" t="str">
        <f ca="1">+IFERROR(INDEX(Weightings!C:C,MATCH('DD Assessment'!$D33,Weightings!$B:$B,0)),"")</f>
        <v/>
      </c>
      <c r="V33" s="173" t="str">
        <f ca="1">+IFERROR(INDEX(Weightings!D:D,MATCH('DD Assessment'!$D33,Weightings!$B:$B,0)),"")</f>
        <v/>
      </c>
      <c r="W33" s="173" t="str">
        <f ca="1">+IFERROR(INDEX(Weightings!E:E,MATCH('DD Assessment'!$D33,Weightings!$B:$B,0)),"")</f>
        <v/>
      </c>
      <c r="X33" s="173" t="str">
        <f ca="1">+IFERROR(INDEX(Weightings!F:F,MATCH('DD Assessment'!$D33,Weightings!$B:$B,0)),"")</f>
        <v/>
      </c>
      <c r="Y33" s="173" t="str">
        <f ca="1">+IFERROR(INDEX(Weightings!G:G,MATCH('DD Assessment'!$D33,Weightings!$B:$B,0)),"")</f>
        <v/>
      </c>
      <c r="Z33" s="173" t="str">
        <f ca="1">+IFERROR(INDEX(Weightings!H:H,MATCH('DD Assessment'!$D33,Weightings!$B:$B,0)),"")</f>
        <v/>
      </c>
      <c r="AG33" s="13">
        <f t="shared" si="3"/>
        <v>17</v>
      </c>
      <c r="AH33" s="13" t="str">
        <f t="shared" si="4"/>
        <v>N/A</v>
      </c>
    </row>
    <row r="34" spans="1:34" ht="230" customHeight="1" x14ac:dyDescent="0.35">
      <c r="A34" s="57" t="str">
        <f t="shared" ca="1" si="0"/>
        <v/>
      </c>
      <c r="C34" s="192">
        <f t="shared" si="2"/>
        <v>26</v>
      </c>
      <c r="D34" s="119" t="str">
        <f ca="1">+INDEX('CalcSheet (hide this)'!$AJ:$AJ,MATCH('DD Assessment'!$C34,'CalcSheet (hide this)'!$AI:$AI,0))</f>
        <v/>
      </c>
      <c r="E34" s="119" t="str">
        <f ca="1">+IFERROR(IF(INDEX('SASB DB'!$F:$F,MATCH('DD Assessment'!$D34,'SASB DB'!$C:$C,0))=0,"",INDEX('SASB DB'!$F:$F,MATCH('DD Assessment'!$D34,'SASB DB'!$C:$C,0))),"")</f>
        <v/>
      </c>
      <c r="F34" s="120" t="str">
        <f ca="1">+IFERROR(INDEX('Strategy &amp; KPI DB'!E:E,MATCH('DD Assessment'!$E34,'Strategy &amp; KPI DB'!$C:$C,0)),"")</f>
        <v/>
      </c>
      <c r="G34" s="120" t="str">
        <f ca="1">+IFERROR(INDEX('Strategy &amp; KPI DB'!F:F,MATCH('DD Assessment'!$E34,'Strategy &amp; KPI DB'!$C:$C,0)),"")</f>
        <v/>
      </c>
      <c r="H34" s="120" t="str">
        <f ca="1">+IFERROR(INDEX('SASB DB'!$D:$D,MATCH('DD Assessment'!$D34,'SASB DB'!$C:$C,0)),"")</f>
        <v/>
      </c>
      <c r="I34" s="121"/>
      <c r="J34" s="121"/>
      <c r="K34" s="105"/>
      <c r="L34" s="105"/>
      <c r="M34" s="105"/>
      <c r="N34" s="105"/>
      <c r="O34" s="105"/>
      <c r="P34" s="105"/>
      <c r="Q34" s="179">
        <f t="shared" ca="1" si="1"/>
        <v>0</v>
      </c>
      <c r="S34" s="166" t="s">
        <v>435</v>
      </c>
      <c r="U34" s="173" t="str">
        <f ca="1">+IFERROR(INDEX(Weightings!C:C,MATCH('DD Assessment'!$D34,Weightings!$B:$B,0)),"")</f>
        <v/>
      </c>
      <c r="V34" s="173" t="str">
        <f ca="1">+IFERROR(INDEX(Weightings!D:D,MATCH('DD Assessment'!$D34,Weightings!$B:$B,0)),"")</f>
        <v/>
      </c>
      <c r="W34" s="173" t="str">
        <f ca="1">+IFERROR(INDEX(Weightings!E:E,MATCH('DD Assessment'!$D34,Weightings!$B:$B,0)),"")</f>
        <v/>
      </c>
      <c r="X34" s="173" t="str">
        <f ca="1">+IFERROR(INDEX(Weightings!F:F,MATCH('DD Assessment'!$D34,Weightings!$B:$B,0)),"")</f>
        <v/>
      </c>
      <c r="Y34" s="173" t="str">
        <f ca="1">+IFERROR(INDEX(Weightings!G:G,MATCH('DD Assessment'!$D34,Weightings!$B:$B,0)),"")</f>
        <v/>
      </c>
      <c r="Z34" s="173" t="str">
        <f ca="1">+IFERROR(INDEX(Weightings!H:H,MATCH('DD Assessment'!$D34,Weightings!$B:$B,0)),"")</f>
        <v/>
      </c>
      <c r="AG34" s="13">
        <f t="shared" si="3"/>
        <v>17</v>
      </c>
      <c r="AH34" s="13" t="str">
        <f t="shared" si="4"/>
        <v>N/A</v>
      </c>
    </row>
    <row r="35" spans="1:34" ht="230" customHeight="1" x14ac:dyDescent="0.35">
      <c r="C35" s="192">
        <f t="shared" si="2"/>
        <v>27</v>
      </c>
      <c r="D35" s="119" t="str">
        <f ca="1">+INDEX('CalcSheet (hide this)'!$AJ:$AJ,MATCH('DD Assessment'!$C35,'CalcSheet (hide this)'!$AI:$AI,0))</f>
        <v/>
      </c>
      <c r="E35" s="119" t="str">
        <f ca="1">+IFERROR(IF(INDEX('SASB DB'!$F:$F,MATCH('DD Assessment'!$D35,'SASB DB'!$C:$C,0))=0,"",INDEX('SASB DB'!$F:$F,MATCH('DD Assessment'!$D35,'SASB DB'!$C:$C,0))),"")</f>
        <v/>
      </c>
      <c r="F35" s="120" t="str">
        <f ca="1">+IFERROR(INDEX('Strategy &amp; KPI DB'!E:E,MATCH('DD Assessment'!$E35,'Strategy &amp; KPI DB'!$C:$C,0)),"")</f>
        <v/>
      </c>
      <c r="G35" s="120" t="str">
        <f ca="1">+IFERROR(INDEX('Strategy &amp; KPI DB'!F:F,MATCH('DD Assessment'!$E35,'Strategy &amp; KPI DB'!$C:$C,0)),"")</f>
        <v/>
      </c>
      <c r="H35" s="120" t="str">
        <f ca="1">+IFERROR(INDEX('SASB DB'!$D:$D,MATCH('DD Assessment'!$D35,'SASB DB'!$C:$C,0)),"")</f>
        <v/>
      </c>
      <c r="I35" s="121"/>
      <c r="J35" s="121"/>
      <c r="K35" s="105"/>
      <c r="L35" s="105"/>
      <c r="M35" s="105"/>
      <c r="N35" s="105"/>
      <c r="O35" s="105"/>
      <c r="P35" s="105"/>
      <c r="Q35" s="179">
        <f t="shared" ca="1" si="1"/>
        <v>0</v>
      </c>
      <c r="S35" s="166" t="s">
        <v>435</v>
      </c>
      <c r="U35" s="173" t="str">
        <f ca="1">+IFERROR(INDEX(Weightings!C:C,MATCH('DD Assessment'!$D35,Weightings!$B:$B,0)),"")</f>
        <v/>
      </c>
      <c r="V35" s="173" t="str">
        <f ca="1">+IFERROR(INDEX(Weightings!D:D,MATCH('DD Assessment'!$D35,Weightings!$B:$B,0)),"")</f>
        <v/>
      </c>
      <c r="W35" s="173" t="str">
        <f ca="1">+IFERROR(INDEX(Weightings!E:E,MATCH('DD Assessment'!$D35,Weightings!$B:$B,0)),"")</f>
        <v/>
      </c>
      <c r="X35" s="173" t="str">
        <f ca="1">+IFERROR(INDEX(Weightings!F:F,MATCH('DD Assessment'!$D35,Weightings!$B:$B,0)),"")</f>
        <v/>
      </c>
      <c r="Y35" s="173" t="str">
        <f ca="1">+IFERROR(INDEX(Weightings!G:G,MATCH('DD Assessment'!$D35,Weightings!$B:$B,0)),"")</f>
        <v/>
      </c>
      <c r="Z35" s="173" t="str">
        <f ca="1">+IFERROR(INDEX(Weightings!H:H,MATCH('DD Assessment'!$D35,Weightings!$B:$B,0)),"")</f>
        <v/>
      </c>
      <c r="AG35" s="13">
        <f t="shared" si="3"/>
        <v>17</v>
      </c>
      <c r="AH35" s="13" t="str">
        <f t="shared" si="4"/>
        <v>N/A</v>
      </c>
    </row>
    <row r="36" spans="1:34" ht="230" customHeight="1" x14ac:dyDescent="0.35">
      <c r="C36" s="192">
        <f t="shared" si="2"/>
        <v>28</v>
      </c>
      <c r="D36" s="119" t="str">
        <f ca="1">+INDEX('CalcSheet (hide this)'!$AJ:$AJ,MATCH('DD Assessment'!$C36,'CalcSheet (hide this)'!$AI:$AI,0))</f>
        <v/>
      </c>
      <c r="E36" s="119" t="str">
        <f ca="1">+IFERROR(IF(INDEX('SASB DB'!$F:$F,MATCH('DD Assessment'!$D36,'SASB DB'!$C:$C,0))=0,"",INDEX('SASB DB'!$F:$F,MATCH('DD Assessment'!$D36,'SASB DB'!$C:$C,0))),"")</f>
        <v/>
      </c>
      <c r="F36" s="120" t="str">
        <f ca="1">+IFERROR(INDEX('Strategy &amp; KPI DB'!E:E,MATCH('DD Assessment'!$E36,'Strategy &amp; KPI DB'!$C:$C,0)),"")</f>
        <v/>
      </c>
      <c r="G36" s="120" t="str">
        <f ca="1">+IFERROR(INDEX('Strategy &amp; KPI DB'!F:F,MATCH('DD Assessment'!$E36,'Strategy &amp; KPI DB'!$C:$C,0)),"")</f>
        <v/>
      </c>
      <c r="H36" s="120" t="str">
        <f ca="1">+IFERROR(INDEX('SASB DB'!$D:$D,MATCH('DD Assessment'!$D36,'SASB DB'!$C:$C,0)),"")</f>
        <v/>
      </c>
      <c r="I36" s="121"/>
      <c r="J36" s="121"/>
      <c r="K36" s="105"/>
      <c r="L36" s="105"/>
      <c r="M36" s="105"/>
      <c r="N36" s="105"/>
      <c r="O36" s="105"/>
      <c r="P36" s="105"/>
      <c r="Q36" s="179">
        <f t="shared" ca="1" si="1"/>
        <v>0</v>
      </c>
      <c r="S36" s="166" t="s">
        <v>435</v>
      </c>
      <c r="U36" s="173" t="str">
        <f ca="1">+IFERROR(INDEX(Weightings!C:C,MATCH('DD Assessment'!$D36,Weightings!$B:$B,0)),"")</f>
        <v/>
      </c>
      <c r="V36" s="173" t="str">
        <f ca="1">+IFERROR(INDEX(Weightings!D:D,MATCH('DD Assessment'!$D36,Weightings!$B:$B,0)),"")</f>
        <v/>
      </c>
      <c r="W36" s="173" t="str">
        <f ca="1">+IFERROR(INDEX(Weightings!E:E,MATCH('DD Assessment'!$D36,Weightings!$B:$B,0)),"")</f>
        <v/>
      </c>
      <c r="X36" s="173" t="str">
        <f ca="1">+IFERROR(INDEX(Weightings!F:F,MATCH('DD Assessment'!$D36,Weightings!$B:$B,0)),"")</f>
        <v/>
      </c>
      <c r="Y36" s="173" t="str">
        <f ca="1">+IFERROR(INDEX(Weightings!G:G,MATCH('DD Assessment'!$D36,Weightings!$B:$B,0)),"")</f>
        <v/>
      </c>
      <c r="Z36" s="173" t="str">
        <f ca="1">+IFERROR(INDEX(Weightings!H:H,MATCH('DD Assessment'!$D36,Weightings!$B:$B,0)),"")</f>
        <v/>
      </c>
      <c r="AG36" s="13">
        <f t="shared" si="3"/>
        <v>17</v>
      </c>
      <c r="AH36" s="13" t="str">
        <f t="shared" si="4"/>
        <v>N/A</v>
      </c>
    </row>
    <row r="37" spans="1:34" ht="230" customHeight="1" x14ac:dyDescent="0.35">
      <c r="C37" s="192">
        <f t="shared" si="2"/>
        <v>29</v>
      </c>
      <c r="D37" s="119" t="str">
        <f ca="1">+INDEX('CalcSheet (hide this)'!$AJ:$AJ,MATCH('DD Assessment'!$C37,'CalcSheet (hide this)'!$AI:$AI,0))</f>
        <v/>
      </c>
      <c r="E37" s="119" t="str">
        <f ca="1">+IFERROR(IF(INDEX('SASB DB'!$F:$F,MATCH('DD Assessment'!$D37,'SASB DB'!$C:$C,0))=0,"",INDEX('SASB DB'!$F:$F,MATCH('DD Assessment'!$D37,'SASB DB'!$C:$C,0))),"")</f>
        <v/>
      </c>
      <c r="F37" s="120" t="str">
        <f ca="1">+IFERROR(INDEX('Strategy &amp; KPI DB'!E:E,MATCH('DD Assessment'!$E37,'Strategy &amp; KPI DB'!$C:$C,0)),"")</f>
        <v/>
      </c>
      <c r="G37" s="120" t="str">
        <f ca="1">+IFERROR(INDEX('Strategy &amp; KPI DB'!F:F,MATCH('DD Assessment'!$E37,'Strategy &amp; KPI DB'!$C:$C,0)),"")</f>
        <v/>
      </c>
      <c r="H37" s="120" t="str">
        <f ca="1">+IFERROR(INDEX('SASB DB'!$D:$D,MATCH('DD Assessment'!$D37,'SASB DB'!$C:$C,0)),"")</f>
        <v/>
      </c>
      <c r="I37" s="121"/>
      <c r="J37" s="121"/>
      <c r="K37" s="105"/>
      <c r="L37" s="105"/>
      <c r="M37" s="105"/>
      <c r="N37" s="105"/>
      <c r="O37" s="105"/>
      <c r="P37" s="105"/>
      <c r="Q37" s="179">
        <f t="shared" ca="1" si="1"/>
        <v>0</v>
      </c>
      <c r="S37" s="166" t="s">
        <v>435</v>
      </c>
      <c r="U37" s="173" t="str">
        <f ca="1">+IFERROR(INDEX(Weightings!C:C,MATCH('DD Assessment'!$D37,Weightings!$B:$B,0)),"")</f>
        <v/>
      </c>
      <c r="V37" s="173" t="str">
        <f ca="1">+IFERROR(INDEX(Weightings!D:D,MATCH('DD Assessment'!$D37,Weightings!$B:$B,0)),"")</f>
        <v/>
      </c>
      <c r="W37" s="173" t="str">
        <f ca="1">+IFERROR(INDEX(Weightings!E:E,MATCH('DD Assessment'!$D37,Weightings!$B:$B,0)),"")</f>
        <v/>
      </c>
      <c r="X37" s="173" t="str">
        <f ca="1">+IFERROR(INDEX(Weightings!F:F,MATCH('DD Assessment'!$D37,Weightings!$B:$B,0)),"")</f>
        <v/>
      </c>
      <c r="Y37" s="173" t="str">
        <f ca="1">+IFERROR(INDEX(Weightings!G:G,MATCH('DD Assessment'!$D37,Weightings!$B:$B,0)),"")</f>
        <v/>
      </c>
      <c r="Z37" s="173" t="str">
        <f ca="1">+IFERROR(INDEX(Weightings!H:H,MATCH('DD Assessment'!$D37,Weightings!$B:$B,0)),"")</f>
        <v/>
      </c>
      <c r="AG37" s="13">
        <f t="shared" si="3"/>
        <v>17</v>
      </c>
      <c r="AH37" s="13" t="str">
        <f t="shared" si="4"/>
        <v>N/A</v>
      </c>
    </row>
    <row r="38" spans="1:34" ht="230" customHeight="1" x14ac:dyDescent="0.35">
      <c r="C38" s="192">
        <f t="shared" si="2"/>
        <v>30</v>
      </c>
      <c r="D38" s="119" t="str">
        <f ca="1">+INDEX('CalcSheet (hide this)'!$AJ:$AJ,MATCH('DD Assessment'!$C38,'CalcSheet (hide this)'!$AI:$AI,0))</f>
        <v/>
      </c>
      <c r="E38" s="119" t="str">
        <f ca="1">+IFERROR(IF(INDEX('SASB DB'!$F:$F,MATCH('DD Assessment'!$D38,'SASB DB'!$C:$C,0))=0,"",INDEX('SASB DB'!$F:$F,MATCH('DD Assessment'!$D38,'SASB DB'!$C:$C,0))),"")</f>
        <v/>
      </c>
      <c r="F38" s="120" t="str">
        <f ca="1">+IFERROR(INDEX('Strategy &amp; KPI DB'!E:E,MATCH('DD Assessment'!$E38,'Strategy &amp; KPI DB'!$C:$C,0)),"")</f>
        <v/>
      </c>
      <c r="G38" s="120" t="str">
        <f ca="1">+IFERROR(INDEX('Strategy &amp; KPI DB'!F:F,MATCH('DD Assessment'!$E38,'Strategy &amp; KPI DB'!$C:$C,0)),"")</f>
        <v/>
      </c>
      <c r="H38" s="120" t="str">
        <f ca="1">+IFERROR(INDEX('SASB DB'!$D:$D,MATCH('DD Assessment'!$D38,'SASB DB'!$C:$C,0)),"")</f>
        <v/>
      </c>
      <c r="I38" s="121"/>
      <c r="J38" s="121"/>
      <c r="K38" s="105"/>
      <c r="L38" s="105"/>
      <c r="M38" s="105"/>
      <c r="N38" s="105"/>
      <c r="O38" s="105"/>
      <c r="P38" s="105"/>
      <c r="Q38" s="179">
        <f t="shared" ca="1" si="1"/>
        <v>0</v>
      </c>
      <c r="S38" s="166" t="s">
        <v>435</v>
      </c>
      <c r="U38" s="173" t="str">
        <f ca="1">+IFERROR(INDEX(Weightings!C:C,MATCH('DD Assessment'!$D38,Weightings!$B:$B,0)),"")</f>
        <v/>
      </c>
      <c r="V38" s="173" t="str">
        <f ca="1">+IFERROR(INDEX(Weightings!D:D,MATCH('DD Assessment'!$D38,Weightings!$B:$B,0)),"")</f>
        <v/>
      </c>
      <c r="W38" s="173" t="str">
        <f ca="1">+IFERROR(INDEX(Weightings!E:E,MATCH('DD Assessment'!$D38,Weightings!$B:$B,0)),"")</f>
        <v/>
      </c>
      <c r="X38" s="173" t="str">
        <f ca="1">+IFERROR(INDEX(Weightings!F:F,MATCH('DD Assessment'!$D38,Weightings!$B:$B,0)),"")</f>
        <v/>
      </c>
      <c r="Y38" s="173" t="str">
        <f ca="1">+IFERROR(INDEX(Weightings!G:G,MATCH('DD Assessment'!$D38,Weightings!$B:$B,0)),"")</f>
        <v/>
      </c>
      <c r="Z38" s="173" t="str">
        <f ca="1">+IFERROR(INDEX(Weightings!H:H,MATCH('DD Assessment'!$D38,Weightings!$B:$B,0)),"")</f>
        <v/>
      </c>
      <c r="AG38" s="13">
        <f t="shared" ref="AG38" si="5">IF(S38="Remove",AG37,AG37+1)</f>
        <v>17</v>
      </c>
      <c r="AH38" s="13" t="str">
        <f t="shared" ref="AH38" si="6">IF(S38="Remove","N/A",AG38)</f>
        <v>N/A</v>
      </c>
    </row>
  </sheetData>
  <conditionalFormatting sqref="Q9:Q38">
    <cfRule type="cellIs" dxfId="11" priority="10" operator="lessThan">
      <formula>2</formula>
    </cfRule>
    <cfRule type="cellIs" dxfId="10" priority="11" operator="between">
      <formula>2</formula>
      <formula>4</formula>
    </cfRule>
    <cfRule type="cellIs" dxfId="9" priority="12" operator="greaterThan">
      <formula>4</formula>
    </cfRule>
  </conditionalFormatting>
  <conditionalFormatting sqref="Q10:Q38">
    <cfRule type="cellIs" dxfId="8" priority="9" operator="equal">
      <formula>0</formula>
    </cfRule>
  </conditionalFormatting>
  <dataValidations count="1">
    <dataValidation type="list" allowBlank="1" showInputMessage="1" showErrorMessage="1" sqref="S9:S38" xr:uid="{0E1153F0-0EAF-4C2F-9608-94023C7CCD5B}">
      <formula1>$AJ$9:$AJ$10</formula1>
    </dataValidation>
  </dataValidations>
  <pageMargins left="0.7" right="0.7" top="0.75" bottom="0.75" header="0.3" footer="0.3"/>
  <pageSetup paperSize="9" scale="1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DE03F1-D1A4-4777-B287-ED0BD04E3C9B}">
          <x14:formula1>
            <xm:f>'SASB DB'!$BC$7:$EL$7</xm:f>
          </x14:formula1>
          <xm:sqref>E6:G6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6371-F5E0-4857-B73A-AEEF129EEC18}">
  <sheetPr>
    <tabColor theme="9" tint="0.39997558519241921"/>
  </sheetPr>
  <dimension ref="B2:U12"/>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ColWidth="8.90625" defaultRowHeight="14.5" x14ac:dyDescent="0.35"/>
  <cols>
    <col min="1" max="2" width="2.6328125" style="1" customWidth="1"/>
    <col min="3" max="3" width="19.36328125" style="1" customWidth="1"/>
    <col min="4" max="4" width="44" style="1" customWidth="1"/>
    <col min="5" max="5" width="66.54296875" style="1" customWidth="1"/>
    <col min="6" max="6" width="2.6328125" style="1" customWidth="1"/>
    <col min="7" max="9" width="32.6328125" style="1" customWidth="1"/>
    <col min="10" max="10" width="2.6328125" style="1" customWidth="1"/>
    <col min="11" max="11" width="41.81640625" style="1" customWidth="1"/>
    <col min="22" max="16384" width="8.90625" style="1"/>
  </cols>
  <sheetData>
    <row r="2" spans="2:11" x14ac:dyDescent="0.35">
      <c r="B2" s="83" t="s">
        <v>405</v>
      </c>
      <c r="C2" s="81"/>
      <c r="D2" s="81"/>
      <c r="E2" s="81"/>
      <c r="F2" s="81"/>
      <c r="G2" s="81"/>
      <c r="H2" s="81"/>
      <c r="I2" s="81"/>
      <c r="J2" s="81"/>
      <c r="K2" s="82"/>
    </row>
    <row r="4" spans="2:11" s="1" customFormat="1" ht="72.5" x14ac:dyDescent="0.35">
      <c r="B4" s="124" t="s">
        <v>376</v>
      </c>
      <c r="C4" s="124"/>
      <c r="D4" s="135" t="s">
        <v>440</v>
      </c>
      <c r="E4" s="134"/>
      <c r="F4" s="8"/>
      <c r="G4" s="136" t="s">
        <v>441</v>
      </c>
      <c r="H4" s="137"/>
      <c r="I4" s="138"/>
    </row>
    <row r="5" spans="2:11" s="1" customFormat="1" x14ac:dyDescent="0.35">
      <c r="B5" s="3"/>
      <c r="C5" s="3"/>
      <c r="D5" s="3"/>
    </row>
    <row r="6" spans="2:11" s="51" customFormat="1" x14ac:dyDescent="0.35">
      <c r="B6" s="150" t="s">
        <v>152</v>
      </c>
      <c r="C6" s="151" t="s">
        <v>322</v>
      </c>
      <c r="D6" s="151" t="s">
        <v>190</v>
      </c>
      <c r="E6" s="152" t="s">
        <v>221</v>
      </c>
      <c r="F6" s="153"/>
      <c r="G6" s="148" t="s">
        <v>478</v>
      </c>
      <c r="H6" s="151" t="s">
        <v>479</v>
      </c>
      <c r="I6" s="152" t="s">
        <v>480</v>
      </c>
      <c r="K6" s="124" t="s">
        <v>401</v>
      </c>
    </row>
    <row r="7" spans="2:11" ht="87" x14ac:dyDescent="0.35">
      <c r="B7" s="44">
        <v>1</v>
      </c>
      <c r="C7" s="43" t="s">
        <v>191</v>
      </c>
      <c r="D7" s="45" t="s">
        <v>390</v>
      </c>
      <c r="E7" s="10" t="s">
        <v>391</v>
      </c>
      <c r="F7" s="101"/>
      <c r="G7" s="10" t="s">
        <v>444</v>
      </c>
      <c r="H7" s="10" t="s">
        <v>445</v>
      </c>
      <c r="I7" s="10" t="s">
        <v>446</v>
      </c>
      <c r="K7" s="10" t="s">
        <v>377</v>
      </c>
    </row>
    <row r="8" spans="2:11" ht="101.5" x14ac:dyDescent="0.35">
      <c r="B8" s="44">
        <f>+B7+1</f>
        <v>2</v>
      </c>
      <c r="C8" s="43" t="s">
        <v>192</v>
      </c>
      <c r="D8" s="45" t="s">
        <v>375</v>
      </c>
      <c r="E8" s="10" t="s">
        <v>447</v>
      </c>
      <c r="F8" s="101"/>
      <c r="G8" s="10" t="s">
        <v>448</v>
      </c>
      <c r="H8" s="10" t="s">
        <v>449</v>
      </c>
      <c r="I8" s="10" t="s">
        <v>450</v>
      </c>
      <c r="K8" s="7" t="s">
        <v>377</v>
      </c>
    </row>
    <row r="9" spans="2:11" ht="87" x14ac:dyDescent="0.35">
      <c r="B9" s="44">
        <f>+B8+1</f>
        <v>3</v>
      </c>
      <c r="C9" s="43" t="s">
        <v>193</v>
      </c>
      <c r="D9" s="45" t="s">
        <v>392</v>
      </c>
      <c r="E9" s="10" t="s">
        <v>334</v>
      </c>
      <c r="F9" s="101"/>
      <c r="G9" s="10" t="s">
        <v>430</v>
      </c>
      <c r="H9" s="10" t="s">
        <v>431</v>
      </c>
      <c r="I9" s="10" t="s">
        <v>432</v>
      </c>
      <c r="K9" s="7" t="s">
        <v>384</v>
      </c>
    </row>
    <row r="10" spans="2:11" ht="116" x14ac:dyDescent="0.35">
      <c r="B10" s="44">
        <f>+B9+1</f>
        <v>4</v>
      </c>
      <c r="C10" s="43" t="s">
        <v>194</v>
      </c>
      <c r="D10" s="45" t="s">
        <v>378</v>
      </c>
      <c r="E10" s="10" t="s">
        <v>379</v>
      </c>
      <c r="F10" s="101"/>
      <c r="G10" s="10" t="s">
        <v>428</v>
      </c>
      <c r="H10" s="10" t="s">
        <v>429</v>
      </c>
      <c r="I10" s="10" t="s">
        <v>451</v>
      </c>
      <c r="K10" s="7" t="s">
        <v>385</v>
      </c>
    </row>
    <row r="11" spans="2:11" ht="116" x14ac:dyDescent="0.35">
      <c r="B11" s="44">
        <f>+B10+1</f>
        <v>5</v>
      </c>
      <c r="C11" s="59" t="s">
        <v>195</v>
      </c>
      <c r="D11" s="45" t="s">
        <v>380</v>
      </c>
      <c r="E11" s="10" t="s">
        <v>452</v>
      </c>
      <c r="F11" s="101"/>
      <c r="G11" s="10" t="s">
        <v>456</v>
      </c>
      <c r="H11" s="10" t="s">
        <v>457</v>
      </c>
      <c r="I11" s="10" t="s">
        <v>453</v>
      </c>
      <c r="K11" s="7" t="s">
        <v>386</v>
      </c>
    </row>
    <row r="12" spans="2:11" ht="87" x14ac:dyDescent="0.35">
      <c r="B12" s="44">
        <f>+B11+1</f>
        <v>6</v>
      </c>
      <c r="C12" s="59" t="s">
        <v>403</v>
      </c>
      <c r="D12" s="45" t="s">
        <v>404</v>
      </c>
      <c r="E12" s="10" t="s">
        <v>454</v>
      </c>
      <c r="F12" s="101"/>
      <c r="G12" s="10" t="s">
        <v>433</v>
      </c>
      <c r="H12" s="10" t="s">
        <v>455</v>
      </c>
      <c r="I12" s="10" t="s">
        <v>434</v>
      </c>
      <c r="K12" s="7" t="s">
        <v>387</v>
      </c>
    </row>
  </sheetData>
  <pageMargins left="0.7" right="0.7" top="0.75" bottom="0.75" header="0.3" footer="0.3"/>
  <pageSetup paperSize="9" scale="30" orientation="portrait" r:id="rId1"/>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4550-4FC1-4428-B391-2141D4293031}">
  <sheetPr>
    <tabColor theme="9" tint="0.39997558519241921"/>
  </sheetPr>
  <dimension ref="A1:AQ35"/>
  <sheetViews>
    <sheetView showGridLines="0" zoomScale="55" zoomScaleNormal="55" workbookViewId="0">
      <pane xSplit="5" ySplit="5" topLeftCell="F6" activePane="bottomRight" state="frozen"/>
      <selection pane="topRight" activeCell="F1" sqref="F1"/>
      <selection pane="bottomLeft" activeCell="A6" sqref="A6"/>
      <selection pane="bottomRight"/>
    </sheetView>
  </sheetViews>
  <sheetFormatPr defaultColWidth="8.90625" defaultRowHeight="14.5" outlineLevelRow="1" outlineLevelCol="1" x14ac:dyDescent="0.35"/>
  <cols>
    <col min="1" max="2" width="2.6328125" style="57" customWidth="1"/>
    <col min="3" max="3" width="3.08984375" style="57" bestFit="1" customWidth="1"/>
    <col min="4" max="5" width="30.6328125" style="1" customWidth="1"/>
    <col min="6" max="6" width="2.6328125" style="1" customWidth="1"/>
    <col min="7" max="12" width="15.6328125" style="1" customWidth="1"/>
    <col min="13" max="13" width="2.6328125" style="1" customWidth="1"/>
    <col min="14" max="14" width="15.6328125" style="1" customWidth="1"/>
    <col min="15" max="15" width="2.6328125" style="1" customWidth="1"/>
    <col min="16" max="16" width="61.90625" customWidth="1"/>
    <col min="17" max="17" width="2.6328125" style="1" customWidth="1"/>
    <col min="18" max="18" width="44.6328125" style="1" customWidth="1"/>
    <col min="19" max="21" width="2.6328125" style="1" hidden="1" customWidth="1" outlineLevel="1"/>
    <col min="22" max="23" width="30.6328125" style="1" hidden="1" customWidth="1" outlineLevel="1"/>
    <col min="24" max="24" width="2.6328125" style="1" hidden="1" customWidth="1" outlineLevel="1"/>
    <col min="25" max="30" width="15.6328125" style="1" hidden="1" customWidth="1" outlineLevel="1"/>
    <col min="31" max="31" width="2.6328125" style="1" hidden="1" customWidth="1" outlineLevel="1"/>
    <col min="32" max="32" width="15.6328125" style="1" hidden="1" customWidth="1" outlineLevel="1"/>
    <col min="33" max="33" width="2.6328125" style="1" hidden="1" customWidth="1" outlineLevel="1"/>
    <col min="34" max="34" width="10.1796875" style="1" hidden="1" customWidth="1" outlineLevel="1"/>
    <col min="35" max="35" width="2.6328125" style="1" hidden="1" customWidth="1" outlineLevel="1"/>
    <col min="36" max="36" width="8.90625" style="1" hidden="1" customWidth="1" outlineLevel="1"/>
    <col min="37" max="37" width="2.6328125" style="1" hidden="1" customWidth="1" outlineLevel="1"/>
    <col min="38" max="38" width="24.1796875" style="1" hidden="1" customWidth="1" collapsed="1"/>
    <col min="39" max="39" width="24.1796875" style="1" hidden="1" customWidth="1"/>
    <col min="40" max="40" width="2.6328125" style="1" hidden="1" customWidth="1"/>
    <col min="41" max="41" width="24.1796875" style="1" hidden="1" customWidth="1"/>
    <col min="42" max="42" width="2.6328125" style="1" hidden="1" customWidth="1"/>
    <col min="43" max="43" width="8.90625" style="1" hidden="1" customWidth="1"/>
    <col min="44" max="44" width="8.90625" style="1" customWidth="1"/>
    <col min="45" max="16384" width="8.90625" style="1"/>
  </cols>
  <sheetData>
    <row r="1" spans="1:41" x14ac:dyDescent="0.35">
      <c r="P1" s="1"/>
      <c r="R1"/>
    </row>
    <row r="2" spans="1:41" ht="18.5" x14ac:dyDescent="0.45">
      <c r="D2" s="58" t="s">
        <v>336</v>
      </c>
      <c r="E2" s="36"/>
      <c r="F2" s="36"/>
      <c r="G2" s="36"/>
      <c r="H2" s="36"/>
      <c r="I2" s="36"/>
      <c r="J2" s="36"/>
      <c r="K2" s="36"/>
      <c r="L2" s="36"/>
      <c r="M2" s="36"/>
      <c r="N2" s="36"/>
      <c r="O2" s="36"/>
      <c r="P2" s="36"/>
      <c r="Q2" s="36"/>
      <c r="R2" s="35"/>
      <c r="V2" s="58" t="s">
        <v>402</v>
      </c>
      <c r="W2" s="125"/>
      <c r="X2" s="36"/>
      <c r="Y2" s="36"/>
      <c r="Z2" s="36"/>
      <c r="AA2" s="36"/>
      <c r="AB2" s="36"/>
      <c r="AC2" s="36"/>
      <c r="AD2" s="36"/>
      <c r="AE2" s="36"/>
      <c r="AF2" s="36"/>
      <c r="AG2" s="36"/>
      <c r="AH2" s="36"/>
      <c r="AI2" s="36"/>
      <c r="AJ2" s="36"/>
      <c r="AK2" s="36"/>
      <c r="AL2" s="36"/>
      <c r="AM2" s="36"/>
      <c r="AN2" s="36"/>
      <c r="AO2" s="35"/>
    </row>
    <row r="3" spans="1:41" ht="77.5" x14ac:dyDescent="0.35">
      <c r="D3" s="198" t="str">
        <f>+'DD Assessment'!E5</f>
        <v>FILL OUT TARGET NAME</v>
      </c>
      <c r="P3" s="243" t="s">
        <v>779</v>
      </c>
      <c r="Q3" s="197"/>
      <c r="R3" s="197"/>
      <c r="V3" s="64" t="s">
        <v>538</v>
      </c>
      <c r="W3" s="62"/>
    </row>
    <row r="4" spans="1:41" x14ac:dyDescent="0.35">
      <c r="AL4" s="62" t="s">
        <v>438</v>
      </c>
      <c r="AM4" s="62" t="s">
        <v>438</v>
      </c>
    </row>
    <row r="5" spans="1:41" ht="46.5" x14ac:dyDescent="0.35">
      <c r="D5" s="19" t="s">
        <v>159</v>
      </c>
      <c r="E5" s="19" t="s">
        <v>196</v>
      </c>
      <c r="F5" s="72"/>
      <c r="G5" s="17" t="s">
        <v>191</v>
      </c>
      <c r="H5" s="17" t="s">
        <v>192</v>
      </c>
      <c r="I5" s="17" t="s">
        <v>193</v>
      </c>
      <c r="J5" s="17" t="s">
        <v>194</v>
      </c>
      <c r="K5" s="17" t="s">
        <v>195</v>
      </c>
      <c r="L5" s="17" t="s">
        <v>236</v>
      </c>
      <c r="M5" s="72"/>
      <c r="N5" s="17" t="s">
        <v>214</v>
      </c>
      <c r="O5" s="69"/>
      <c r="P5" s="117" t="s">
        <v>170</v>
      </c>
      <c r="Q5" s="46"/>
      <c r="R5" s="133" t="s">
        <v>776</v>
      </c>
      <c r="V5" s="19" t="s">
        <v>159</v>
      </c>
      <c r="W5" s="19" t="s">
        <v>196</v>
      </c>
      <c r="X5" s="72"/>
      <c r="Y5" s="17" t="s">
        <v>191</v>
      </c>
      <c r="Z5" s="17" t="s">
        <v>192</v>
      </c>
      <c r="AA5" s="17" t="s">
        <v>193</v>
      </c>
      <c r="AB5" s="17" t="s">
        <v>194</v>
      </c>
      <c r="AC5" s="17" t="s">
        <v>195</v>
      </c>
      <c r="AD5" s="17" t="s">
        <v>236</v>
      </c>
      <c r="AE5" s="72"/>
      <c r="AF5" s="17" t="s">
        <v>214</v>
      </c>
      <c r="AH5" s="17" t="s">
        <v>237</v>
      </c>
      <c r="AL5" s="17" t="s">
        <v>437</v>
      </c>
      <c r="AM5" s="17" t="s">
        <v>436</v>
      </c>
      <c r="AO5" s="17" t="s">
        <v>155</v>
      </c>
    </row>
    <row r="6" spans="1:41" ht="60" customHeight="1" x14ac:dyDescent="0.35">
      <c r="A6" s="57" t="str">
        <f ca="1">+D6&amp;E6</f>
        <v/>
      </c>
      <c r="C6" s="192">
        <v>1</v>
      </c>
      <c r="D6" s="73" t="str">
        <f ca="1">+IFERROR(INDEX($V$6:$V$35,MATCH($C6,$AH$6:$AH$35,0)),"")</f>
        <v/>
      </c>
      <c r="E6" s="73" t="str">
        <f ca="1">+IFERROR(INDEX($W$6:$W$35,MATCH($C6,$AH$6:$AH$35,0)),"")</f>
        <v/>
      </c>
      <c r="F6" s="46"/>
      <c r="G6" s="74" t="str">
        <f ca="1">+IF($D6="","",(INDEX('DD Assessment'!K:K,MATCH('Ranked Table'!$D6&amp;'Ranked Table'!$E6,'DD Assessment'!$A:$A,0))))</f>
        <v/>
      </c>
      <c r="H6" s="74" t="str">
        <f ca="1">+IF($D6="","",(INDEX('DD Assessment'!L:L,MATCH('Ranked Table'!$D6&amp;'Ranked Table'!$E6,'DD Assessment'!$A:$A,0))))</f>
        <v/>
      </c>
      <c r="I6" s="74" t="str">
        <f ca="1">+IF($D6="","",(INDEX('DD Assessment'!M:M,MATCH('Ranked Table'!$D6&amp;'Ranked Table'!$E6,'DD Assessment'!$A:$A,0))))</f>
        <v/>
      </c>
      <c r="J6" s="74" t="str">
        <f ca="1">+IF($D6="","",(INDEX('DD Assessment'!N:N,MATCH('Ranked Table'!$D6&amp;'Ranked Table'!$E6,'DD Assessment'!$A:$A,0))))</f>
        <v/>
      </c>
      <c r="K6" s="74" t="str">
        <f ca="1">+IF($D6="","",(INDEX('DD Assessment'!O:O,MATCH('Ranked Table'!$D6&amp;'Ranked Table'!$E6,'DD Assessment'!$A:$A,0))))</f>
        <v/>
      </c>
      <c r="L6" s="74" t="str">
        <f ca="1">+IF($D6="","",(INDEX('DD Assessment'!P:P,MATCH('Ranked Table'!$D6&amp;'Ranked Table'!$E6,'DD Assessment'!$A:$A,0))))</f>
        <v/>
      </c>
      <c r="M6" s="72"/>
      <c r="N6" s="71" t="str">
        <f ca="1">+IF($D6="","",(INDEX('DD Assessment'!Q:Q,MATCH('Ranked Table'!$D6&amp;'Ranked Table'!$E6,'DD Assessment'!$A:$A,0))))</f>
        <v/>
      </c>
      <c r="O6" s="70"/>
      <c r="P6" s="118" t="str">
        <f ca="1">+IFERROR(INDEX('DD Assessment'!$G:$G,MATCH('Ranked Table'!D6&amp;'Ranked Table'!E6,'DD Assessment'!$A:$A,0)),"N/A")</f>
        <v/>
      </c>
      <c r="Q6" s="46"/>
      <c r="R6" s="160" t="s">
        <v>439</v>
      </c>
      <c r="U6" s="51">
        <v>1</v>
      </c>
      <c r="V6" s="73" t="str">
        <f ca="1">+IFERROR(INDEX('DD Assessment'!D:D,MATCH('Ranked Table'!$U6,'DD Assessment'!$AH:$AH,0)),"")</f>
        <v/>
      </c>
      <c r="W6" s="73" t="str">
        <f ca="1">+IFERROR(INDEX('DD Assessment'!E:E,MATCH('Ranked Table'!$U6,'DD Assessment'!$AH:$AH,0)),"")</f>
        <v/>
      </c>
      <c r="X6" s="46"/>
      <c r="Y6" s="74" t="str">
        <f ca="1">+IF($V6="","",(INDEX('DD Assessment'!K:K,MATCH('Ranked Table'!$V6&amp;'Ranked Table'!$W6,'DD Assessment'!$A:$A,0))))</f>
        <v/>
      </c>
      <c r="Z6" s="74" t="str">
        <f ca="1">+IF($V6="","",(INDEX('DD Assessment'!L:L,MATCH('Ranked Table'!$V6&amp;'Ranked Table'!$W6,'DD Assessment'!$A:$A,0))))</f>
        <v/>
      </c>
      <c r="AA6" s="74" t="str">
        <f ca="1">+IF($V6="","",(INDEX('DD Assessment'!M:M,MATCH('Ranked Table'!$V6&amp;'Ranked Table'!$W6,'DD Assessment'!$A:$A,0))))</f>
        <v/>
      </c>
      <c r="AB6" s="74" t="str">
        <f ca="1">+IF($V6="","",(INDEX('DD Assessment'!N:N,MATCH('Ranked Table'!$V6&amp;'Ranked Table'!$W6,'DD Assessment'!$A:$A,0))))</f>
        <v/>
      </c>
      <c r="AC6" s="74" t="str">
        <f ca="1">+IF($V6="","",(INDEX('DD Assessment'!O:O,MATCH('Ranked Table'!$V6&amp;'Ranked Table'!$W6,'DD Assessment'!$A:$A,0))))</f>
        <v/>
      </c>
      <c r="AD6" s="74" t="str">
        <f ca="1">+IF($V6="","",(INDEX('DD Assessment'!P:P,MATCH('Ranked Table'!$V6&amp;'Ranked Table'!$W6,'DD Assessment'!$A:$A,0))))</f>
        <v/>
      </c>
      <c r="AE6" s="72"/>
      <c r="AF6" s="71" t="str">
        <f ca="1">+IF($V6="","",(INDEX('DD Assessment'!Q:Q,MATCH('Ranked Table'!$V6&amp;'Ranked Table'!$W6,'DD Assessment'!$A:$A,0))))</f>
        <v/>
      </c>
      <c r="AH6" s="71" t="str">
        <f ca="1">+IFERROR(RANK(AF6,$AF$6:$AF$35,0)+COUNTIF($AF$6:AF6,AF6)-1,"N/A")</f>
        <v>N/A</v>
      </c>
      <c r="AL6" s="13">
        <f>IF(R6="Remove",$C6-1,C6)</f>
        <v>1</v>
      </c>
      <c r="AM6" s="13">
        <f t="shared" ref="AM6:AM30" si="0">IF(R6="Remove","N/A",AL6)</f>
        <v>1</v>
      </c>
      <c r="AO6" s="13" t="s">
        <v>439</v>
      </c>
    </row>
    <row r="7" spans="1:41" ht="60" customHeight="1" x14ac:dyDescent="0.35">
      <c r="A7" s="57" t="str">
        <f t="shared" ref="A7:A35" ca="1" si="1">+D7&amp;E7</f>
        <v/>
      </c>
      <c r="C7" s="192">
        <f>+C6+1</f>
        <v>2</v>
      </c>
      <c r="D7" s="73" t="str">
        <f t="shared" ref="D7:D35" ca="1" si="2">+IFERROR(INDEX($V$6:$V$35,MATCH($C7,$AH$6:$AH$35,0)),"")</f>
        <v/>
      </c>
      <c r="E7" s="73" t="str">
        <f t="shared" ref="E7:E35" ca="1" si="3">+IFERROR(INDEX($W$6:$W$35,MATCH($C7,$AH$6:$AH$35,0)),"")</f>
        <v/>
      </c>
      <c r="F7" s="46"/>
      <c r="G7" s="74" t="str">
        <f ca="1">+IF($D7="","",(INDEX('DD Assessment'!K:K,MATCH('Ranked Table'!$D7&amp;'Ranked Table'!$E7,'DD Assessment'!$A:$A,0))))</f>
        <v/>
      </c>
      <c r="H7" s="74" t="str">
        <f ca="1">+IF($D7="","",(INDEX('DD Assessment'!L:L,MATCH('Ranked Table'!$D7&amp;'Ranked Table'!$E7,'DD Assessment'!$A:$A,0))))</f>
        <v/>
      </c>
      <c r="I7" s="74" t="str">
        <f ca="1">+IF($D7="","",(INDEX('DD Assessment'!M:M,MATCH('Ranked Table'!$D7&amp;'Ranked Table'!$E7,'DD Assessment'!$A:$A,0))))</f>
        <v/>
      </c>
      <c r="J7" s="74" t="str">
        <f ca="1">+IF($D7="","",(INDEX('DD Assessment'!N:N,MATCH('Ranked Table'!$D7&amp;'Ranked Table'!$E7,'DD Assessment'!$A:$A,0))))</f>
        <v/>
      </c>
      <c r="K7" s="74" t="str">
        <f ca="1">+IF($D7="","",(INDEX('DD Assessment'!O:O,MATCH('Ranked Table'!$D7&amp;'Ranked Table'!$E7,'DD Assessment'!$A:$A,0))))</f>
        <v/>
      </c>
      <c r="L7" s="74" t="str">
        <f ca="1">+IF($D7="","",(INDEX('DD Assessment'!P:P,MATCH('Ranked Table'!$D7&amp;'Ranked Table'!$E7,'DD Assessment'!$A:$A,0))))</f>
        <v/>
      </c>
      <c r="M7" s="72"/>
      <c r="N7" s="71" t="str">
        <f ca="1">+IF($D7="","",(INDEX('DD Assessment'!Q:Q,MATCH('Ranked Table'!$D7&amp;'Ranked Table'!$E7,'DD Assessment'!$A:$A,0))))</f>
        <v/>
      </c>
      <c r="O7" s="70"/>
      <c r="P7" s="118" t="str">
        <f ca="1">+IFERROR(INDEX('DD Assessment'!$G:$G,MATCH('Ranked Table'!D7&amp;'Ranked Table'!E7,'DD Assessment'!$A:$A,0)),"N/A")</f>
        <v/>
      </c>
      <c r="Q7" s="46"/>
      <c r="R7" s="160" t="s">
        <v>439</v>
      </c>
      <c r="U7" s="51">
        <f>+U6+1</f>
        <v>2</v>
      </c>
      <c r="V7" s="73" t="str">
        <f ca="1">+IFERROR(INDEX('DD Assessment'!D:D,MATCH('Ranked Table'!$U7,'DD Assessment'!$AH:$AH,0)),"")</f>
        <v/>
      </c>
      <c r="W7" s="73" t="str">
        <f ca="1">+IFERROR(INDEX('DD Assessment'!E:E,MATCH('Ranked Table'!$U7,'DD Assessment'!$AH:$AH,0)),"")</f>
        <v/>
      </c>
      <c r="X7" s="46"/>
      <c r="Y7" s="74" t="str">
        <f ca="1">+IF($V7="","",(INDEX('DD Assessment'!K:K,MATCH('Ranked Table'!$V7&amp;'Ranked Table'!$W7,'DD Assessment'!$A:$A,0))))</f>
        <v/>
      </c>
      <c r="Z7" s="74" t="str">
        <f ca="1">+IF($V7="","",(INDEX('DD Assessment'!L:L,MATCH('Ranked Table'!$V7&amp;'Ranked Table'!$W7,'DD Assessment'!$A:$A,0))))</f>
        <v/>
      </c>
      <c r="AA7" s="74" t="str">
        <f ca="1">+IF($V7="","",(INDEX('DD Assessment'!M:M,MATCH('Ranked Table'!$V7&amp;'Ranked Table'!$W7,'DD Assessment'!$A:$A,0))))</f>
        <v/>
      </c>
      <c r="AB7" s="74" t="str">
        <f ca="1">+IF($V7="","",(INDEX('DD Assessment'!N:N,MATCH('Ranked Table'!$V7&amp;'Ranked Table'!$W7,'DD Assessment'!$A:$A,0))))</f>
        <v/>
      </c>
      <c r="AC7" s="74" t="str">
        <f ca="1">+IF($V7="","",(INDEX('DD Assessment'!O:O,MATCH('Ranked Table'!$V7&amp;'Ranked Table'!$W7,'DD Assessment'!$A:$A,0))))</f>
        <v/>
      </c>
      <c r="AD7" s="74" t="str">
        <f ca="1">+IF($V7="","",(INDEX('DD Assessment'!P:P,MATCH('Ranked Table'!$V7&amp;'Ranked Table'!$W7,'DD Assessment'!$A:$A,0))))</f>
        <v/>
      </c>
      <c r="AE7" s="72"/>
      <c r="AF7" s="71" t="str">
        <f ca="1">+IF($V7="","",(INDEX('DD Assessment'!Q:Q,MATCH('Ranked Table'!$V7&amp;'Ranked Table'!$W7,'DD Assessment'!$A:$A,0))))</f>
        <v/>
      </c>
      <c r="AH7" s="71" t="str">
        <f ca="1">+IFERROR(RANK(AF7,$AF$6:$AF$35,0)+COUNTIF($AF$6:AF7,AF7)-1,"N/A")</f>
        <v>N/A</v>
      </c>
      <c r="AL7" s="13">
        <f t="shared" ref="AL7:AL30" si="4">IF(R7="Remove",AL6,AL6+1)</f>
        <v>2</v>
      </c>
      <c r="AM7" s="13">
        <f t="shared" si="0"/>
        <v>2</v>
      </c>
      <c r="AO7" s="13" t="s">
        <v>435</v>
      </c>
    </row>
    <row r="8" spans="1:41" ht="60" customHeight="1" x14ac:dyDescent="0.35">
      <c r="A8" s="57" t="str">
        <f t="shared" ca="1" si="1"/>
        <v/>
      </c>
      <c r="C8" s="192">
        <f t="shared" ref="C8:C35" si="5">+C7+1</f>
        <v>3</v>
      </c>
      <c r="D8" s="73" t="str">
        <f t="shared" ca="1" si="2"/>
        <v/>
      </c>
      <c r="E8" s="73" t="str">
        <f t="shared" ca="1" si="3"/>
        <v/>
      </c>
      <c r="F8" s="46"/>
      <c r="G8" s="74" t="str">
        <f ca="1">+IF($D8="","",(INDEX('DD Assessment'!K:K,MATCH('Ranked Table'!$D8&amp;'Ranked Table'!$E8,'DD Assessment'!$A:$A,0))))</f>
        <v/>
      </c>
      <c r="H8" s="74" t="str">
        <f ca="1">+IF($D8="","",(INDEX('DD Assessment'!L:L,MATCH('Ranked Table'!$D8&amp;'Ranked Table'!$E8,'DD Assessment'!$A:$A,0))))</f>
        <v/>
      </c>
      <c r="I8" s="74" t="str">
        <f ca="1">+IF($D8="","",(INDEX('DD Assessment'!M:M,MATCH('Ranked Table'!$D8&amp;'Ranked Table'!$E8,'DD Assessment'!$A:$A,0))))</f>
        <v/>
      </c>
      <c r="J8" s="74" t="str">
        <f ca="1">+IF($D8="","",(INDEX('DD Assessment'!N:N,MATCH('Ranked Table'!$D8&amp;'Ranked Table'!$E8,'DD Assessment'!$A:$A,0))))</f>
        <v/>
      </c>
      <c r="K8" s="74" t="str">
        <f ca="1">+IF($D8="","",(INDEX('DD Assessment'!O:O,MATCH('Ranked Table'!$D8&amp;'Ranked Table'!$E8,'DD Assessment'!$A:$A,0))))</f>
        <v/>
      </c>
      <c r="L8" s="74" t="str">
        <f ca="1">+IF($D8="","",(INDEX('DD Assessment'!P:P,MATCH('Ranked Table'!$D8&amp;'Ranked Table'!$E8,'DD Assessment'!$A:$A,0))))</f>
        <v/>
      </c>
      <c r="M8" s="72"/>
      <c r="N8" s="71" t="str">
        <f ca="1">+IF($D8="","",(INDEX('DD Assessment'!Q:Q,MATCH('Ranked Table'!$D8&amp;'Ranked Table'!$E8,'DD Assessment'!$A:$A,0))))</f>
        <v/>
      </c>
      <c r="O8" s="70"/>
      <c r="P8" s="118" t="str">
        <f ca="1">+IFERROR(INDEX('DD Assessment'!$G:$G,MATCH('Ranked Table'!D8&amp;'Ranked Table'!E8,'DD Assessment'!$A:$A,0)),"N/A")</f>
        <v/>
      </c>
      <c r="Q8" s="46"/>
      <c r="R8" s="160" t="s">
        <v>439</v>
      </c>
      <c r="U8" s="51">
        <f t="shared" ref="U8:U30" si="6">+U7+1</f>
        <v>3</v>
      </c>
      <c r="V8" s="73" t="str">
        <f ca="1">+IFERROR(INDEX('DD Assessment'!D:D,MATCH('Ranked Table'!$U8,'DD Assessment'!$AH:$AH,0)),"")</f>
        <v/>
      </c>
      <c r="W8" s="73" t="str">
        <f ca="1">+IFERROR(INDEX('DD Assessment'!E:E,MATCH('Ranked Table'!$U8,'DD Assessment'!$AH:$AH,0)),"")</f>
        <v/>
      </c>
      <c r="X8" s="46"/>
      <c r="Y8" s="74" t="str">
        <f ca="1">+IF($V8="","",(INDEX('DD Assessment'!K:K,MATCH('Ranked Table'!$V8&amp;'Ranked Table'!$W8,'DD Assessment'!$A:$A,0))))</f>
        <v/>
      </c>
      <c r="Z8" s="74" t="str">
        <f ca="1">+IF($V8="","",(INDEX('DD Assessment'!L:L,MATCH('Ranked Table'!$V8&amp;'Ranked Table'!$W8,'DD Assessment'!$A:$A,0))))</f>
        <v/>
      </c>
      <c r="AA8" s="74" t="str">
        <f ca="1">+IF($V8="","",(INDEX('DD Assessment'!M:M,MATCH('Ranked Table'!$V8&amp;'Ranked Table'!$W8,'DD Assessment'!$A:$A,0))))</f>
        <v/>
      </c>
      <c r="AB8" s="74" t="str">
        <f ca="1">+IF($V8="","",(INDEX('DD Assessment'!N:N,MATCH('Ranked Table'!$V8&amp;'Ranked Table'!$W8,'DD Assessment'!$A:$A,0))))</f>
        <v/>
      </c>
      <c r="AC8" s="74" t="str">
        <f ca="1">+IF($V8="","",(INDEX('DD Assessment'!O:O,MATCH('Ranked Table'!$V8&amp;'Ranked Table'!$W8,'DD Assessment'!$A:$A,0))))</f>
        <v/>
      </c>
      <c r="AD8" s="74" t="str">
        <f ca="1">+IF($V8="","",(INDEX('DD Assessment'!P:P,MATCH('Ranked Table'!$V8&amp;'Ranked Table'!$W8,'DD Assessment'!$A:$A,0))))</f>
        <v/>
      </c>
      <c r="AE8" s="72"/>
      <c r="AF8" s="71" t="str">
        <f ca="1">+IF($V8="","",(INDEX('DD Assessment'!Q:Q,MATCH('Ranked Table'!$V8&amp;'Ranked Table'!$W8,'DD Assessment'!$A:$A,0))))</f>
        <v/>
      </c>
      <c r="AH8" s="71" t="str">
        <f ca="1">+IFERROR(RANK(AF8,$AF$6:$AF$35,0)+COUNTIF($AF$6:AF8,AF8)-1,"N/A")</f>
        <v>N/A</v>
      </c>
      <c r="AL8" s="13">
        <f t="shared" si="4"/>
        <v>3</v>
      </c>
      <c r="AM8" s="13">
        <f t="shared" si="0"/>
        <v>3</v>
      </c>
    </row>
    <row r="9" spans="1:41" ht="60" customHeight="1" x14ac:dyDescent="0.35">
      <c r="A9" s="57" t="str">
        <f t="shared" ca="1" si="1"/>
        <v/>
      </c>
      <c r="C9" s="192">
        <f t="shared" si="5"/>
        <v>4</v>
      </c>
      <c r="D9" s="73" t="str">
        <f t="shared" ca="1" si="2"/>
        <v/>
      </c>
      <c r="E9" s="73" t="str">
        <f t="shared" ca="1" si="3"/>
        <v/>
      </c>
      <c r="F9" s="46"/>
      <c r="G9" s="74" t="str">
        <f ca="1">+IF($D9="","",(INDEX('DD Assessment'!K:K,MATCH('Ranked Table'!$D9&amp;'Ranked Table'!$E9,'DD Assessment'!$A:$A,0))))</f>
        <v/>
      </c>
      <c r="H9" s="74" t="str">
        <f ca="1">+IF($D9="","",(INDEX('DD Assessment'!L:L,MATCH('Ranked Table'!$D9&amp;'Ranked Table'!$E9,'DD Assessment'!$A:$A,0))))</f>
        <v/>
      </c>
      <c r="I9" s="74" t="str">
        <f ca="1">+IF($D9="","",(INDEX('DD Assessment'!M:M,MATCH('Ranked Table'!$D9&amp;'Ranked Table'!$E9,'DD Assessment'!$A:$A,0))))</f>
        <v/>
      </c>
      <c r="J9" s="74" t="str">
        <f ca="1">+IF($D9="","",(INDEX('DD Assessment'!N:N,MATCH('Ranked Table'!$D9&amp;'Ranked Table'!$E9,'DD Assessment'!$A:$A,0))))</f>
        <v/>
      </c>
      <c r="K9" s="74" t="str">
        <f ca="1">+IF($D9="","",(INDEX('DD Assessment'!O:O,MATCH('Ranked Table'!$D9&amp;'Ranked Table'!$E9,'DD Assessment'!$A:$A,0))))</f>
        <v/>
      </c>
      <c r="L9" s="74" t="str">
        <f ca="1">+IF($D9="","",(INDEX('DD Assessment'!P:P,MATCH('Ranked Table'!$D9&amp;'Ranked Table'!$E9,'DD Assessment'!$A:$A,0))))</f>
        <v/>
      </c>
      <c r="M9" s="72"/>
      <c r="N9" s="71" t="str">
        <f ca="1">+IF($D9="","",(INDEX('DD Assessment'!Q:Q,MATCH('Ranked Table'!$D9&amp;'Ranked Table'!$E9,'DD Assessment'!$A:$A,0))))</f>
        <v/>
      </c>
      <c r="O9" s="70"/>
      <c r="P9" s="118" t="str">
        <f ca="1">+IFERROR(INDEX('DD Assessment'!$G:$G,MATCH('Ranked Table'!D9&amp;'Ranked Table'!E9,'DD Assessment'!$A:$A,0)),"N/A")</f>
        <v/>
      </c>
      <c r="Q9" s="46"/>
      <c r="R9" s="160" t="s">
        <v>439</v>
      </c>
      <c r="U9" s="51">
        <f t="shared" si="6"/>
        <v>4</v>
      </c>
      <c r="V9" s="73" t="str">
        <f ca="1">+IFERROR(INDEX('DD Assessment'!D:D,MATCH('Ranked Table'!$U9,'DD Assessment'!$AH:$AH,0)),"")</f>
        <v/>
      </c>
      <c r="W9" s="73" t="str">
        <f ca="1">+IFERROR(INDEX('DD Assessment'!E:E,MATCH('Ranked Table'!$U9,'DD Assessment'!$AH:$AH,0)),"")</f>
        <v/>
      </c>
      <c r="X9" s="46"/>
      <c r="Y9" s="74" t="str">
        <f ca="1">+IF($V9="","",(INDEX('DD Assessment'!K:K,MATCH('Ranked Table'!$V9&amp;'Ranked Table'!$W9,'DD Assessment'!$A:$A,0))))</f>
        <v/>
      </c>
      <c r="Z9" s="74" t="str">
        <f ca="1">+IF($V9="","",(INDEX('DD Assessment'!L:L,MATCH('Ranked Table'!$V9&amp;'Ranked Table'!$W9,'DD Assessment'!$A:$A,0))))</f>
        <v/>
      </c>
      <c r="AA9" s="74" t="str">
        <f ca="1">+IF($V9="","",(INDEX('DD Assessment'!M:M,MATCH('Ranked Table'!$V9&amp;'Ranked Table'!$W9,'DD Assessment'!$A:$A,0))))</f>
        <v/>
      </c>
      <c r="AB9" s="74" t="str">
        <f ca="1">+IF($V9="","",(INDEX('DD Assessment'!N:N,MATCH('Ranked Table'!$V9&amp;'Ranked Table'!$W9,'DD Assessment'!$A:$A,0))))</f>
        <v/>
      </c>
      <c r="AC9" s="74" t="str">
        <f ca="1">+IF($V9="","",(INDEX('DD Assessment'!O:O,MATCH('Ranked Table'!$V9&amp;'Ranked Table'!$W9,'DD Assessment'!$A:$A,0))))</f>
        <v/>
      </c>
      <c r="AD9" s="74" t="str">
        <f ca="1">+IF($V9="","",(INDEX('DD Assessment'!P:P,MATCH('Ranked Table'!$V9&amp;'Ranked Table'!$W9,'DD Assessment'!$A:$A,0))))</f>
        <v/>
      </c>
      <c r="AE9" s="72"/>
      <c r="AF9" s="71" t="str">
        <f ca="1">+IF($V9="","",(INDEX('DD Assessment'!Q:Q,MATCH('Ranked Table'!$V9&amp;'Ranked Table'!$W9,'DD Assessment'!$A:$A,0))))</f>
        <v/>
      </c>
      <c r="AH9" s="71" t="str">
        <f ca="1">+IFERROR(RANK(AF9,$AF$6:$AF$35,0)+COUNTIF($AF$6:AF9,AF9)-1,"N/A")</f>
        <v>N/A</v>
      </c>
      <c r="AL9" s="13">
        <f t="shared" si="4"/>
        <v>4</v>
      </c>
      <c r="AM9" s="13">
        <f t="shared" si="0"/>
        <v>4</v>
      </c>
    </row>
    <row r="10" spans="1:41" ht="60" customHeight="1" x14ac:dyDescent="0.35">
      <c r="A10" s="57" t="str">
        <f t="shared" ca="1" si="1"/>
        <v/>
      </c>
      <c r="C10" s="192">
        <f t="shared" si="5"/>
        <v>5</v>
      </c>
      <c r="D10" s="73" t="str">
        <f t="shared" ca="1" si="2"/>
        <v/>
      </c>
      <c r="E10" s="73" t="str">
        <f t="shared" ca="1" si="3"/>
        <v/>
      </c>
      <c r="F10" s="46"/>
      <c r="G10" s="74" t="str">
        <f ca="1">+IF($D10="","",(INDEX('DD Assessment'!K:K,MATCH('Ranked Table'!$D10&amp;'Ranked Table'!$E10,'DD Assessment'!$A:$A,0))))</f>
        <v/>
      </c>
      <c r="H10" s="74" t="str">
        <f ca="1">+IF($D10="","",(INDEX('DD Assessment'!L:L,MATCH('Ranked Table'!$D10&amp;'Ranked Table'!$E10,'DD Assessment'!$A:$A,0))))</f>
        <v/>
      </c>
      <c r="I10" s="74" t="str">
        <f ca="1">+IF($D10="","",(INDEX('DD Assessment'!M:M,MATCH('Ranked Table'!$D10&amp;'Ranked Table'!$E10,'DD Assessment'!$A:$A,0))))</f>
        <v/>
      </c>
      <c r="J10" s="74" t="str">
        <f ca="1">+IF($D10="","",(INDEX('DD Assessment'!N:N,MATCH('Ranked Table'!$D10&amp;'Ranked Table'!$E10,'DD Assessment'!$A:$A,0))))</f>
        <v/>
      </c>
      <c r="K10" s="74" t="str">
        <f ca="1">+IF($D10="","",(INDEX('DD Assessment'!O:O,MATCH('Ranked Table'!$D10&amp;'Ranked Table'!$E10,'DD Assessment'!$A:$A,0))))</f>
        <v/>
      </c>
      <c r="L10" s="74" t="str">
        <f ca="1">+IF($D10="","",(INDEX('DD Assessment'!P:P,MATCH('Ranked Table'!$D10&amp;'Ranked Table'!$E10,'DD Assessment'!$A:$A,0))))</f>
        <v/>
      </c>
      <c r="M10" s="72"/>
      <c r="N10" s="71" t="str">
        <f ca="1">+IF($D10="","",(INDEX('DD Assessment'!Q:Q,MATCH('Ranked Table'!$D10&amp;'Ranked Table'!$E10,'DD Assessment'!$A:$A,0))))</f>
        <v/>
      </c>
      <c r="O10" s="70"/>
      <c r="P10" s="118" t="str">
        <f ca="1">+IFERROR(INDEX('DD Assessment'!$G:$G,MATCH('Ranked Table'!D10&amp;'Ranked Table'!E10,'DD Assessment'!$A:$A,0)),"N/A")</f>
        <v/>
      </c>
      <c r="Q10" s="46"/>
      <c r="R10" s="160" t="s">
        <v>439</v>
      </c>
      <c r="U10" s="51">
        <f t="shared" si="6"/>
        <v>5</v>
      </c>
      <c r="V10" s="73" t="str">
        <f ca="1">+IFERROR(INDEX('DD Assessment'!D:D,MATCH('Ranked Table'!$U10,'DD Assessment'!$AH:$AH,0)),"")</f>
        <v/>
      </c>
      <c r="W10" s="73" t="str">
        <f ca="1">+IFERROR(INDEX('DD Assessment'!E:E,MATCH('Ranked Table'!$U10,'DD Assessment'!$AH:$AH,0)),"")</f>
        <v/>
      </c>
      <c r="X10" s="46"/>
      <c r="Y10" s="74" t="str">
        <f ca="1">+IF($V10="","",(INDEX('DD Assessment'!K:K,MATCH('Ranked Table'!$V10&amp;'Ranked Table'!$W10,'DD Assessment'!$A:$A,0))))</f>
        <v/>
      </c>
      <c r="Z10" s="74" t="str">
        <f ca="1">+IF($V10="","",(INDEX('DD Assessment'!L:L,MATCH('Ranked Table'!$V10&amp;'Ranked Table'!$W10,'DD Assessment'!$A:$A,0))))</f>
        <v/>
      </c>
      <c r="AA10" s="74" t="str">
        <f ca="1">+IF($V10="","",(INDEX('DD Assessment'!M:M,MATCH('Ranked Table'!$V10&amp;'Ranked Table'!$W10,'DD Assessment'!$A:$A,0))))</f>
        <v/>
      </c>
      <c r="AB10" s="74" t="str">
        <f ca="1">+IF($V10="","",(INDEX('DD Assessment'!N:N,MATCH('Ranked Table'!$V10&amp;'Ranked Table'!$W10,'DD Assessment'!$A:$A,0))))</f>
        <v/>
      </c>
      <c r="AC10" s="74" t="str">
        <f ca="1">+IF($V10="","",(INDEX('DD Assessment'!O:O,MATCH('Ranked Table'!$V10&amp;'Ranked Table'!$W10,'DD Assessment'!$A:$A,0))))</f>
        <v/>
      </c>
      <c r="AD10" s="74" t="str">
        <f ca="1">+IF($V10="","",(INDEX('DD Assessment'!P:P,MATCH('Ranked Table'!$V10&amp;'Ranked Table'!$W10,'DD Assessment'!$A:$A,0))))</f>
        <v/>
      </c>
      <c r="AE10" s="72"/>
      <c r="AF10" s="71" t="str">
        <f ca="1">+IF($V10="","",(INDEX('DD Assessment'!Q:Q,MATCH('Ranked Table'!$V10&amp;'Ranked Table'!$W10,'DD Assessment'!$A:$A,0))))</f>
        <v/>
      </c>
      <c r="AH10" s="71" t="str">
        <f ca="1">+IFERROR(RANK(AF10,$AF$6:$AF$35,0)+COUNTIF($AF$6:AF10,AF10)-1,"N/A")</f>
        <v>N/A</v>
      </c>
      <c r="AL10" s="13">
        <f t="shared" si="4"/>
        <v>5</v>
      </c>
      <c r="AM10" s="13">
        <f t="shared" si="0"/>
        <v>5</v>
      </c>
    </row>
    <row r="11" spans="1:41" ht="60" customHeight="1" x14ac:dyDescent="0.35">
      <c r="A11" s="57" t="str">
        <f t="shared" ca="1" si="1"/>
        <v/>
      </c>
      <c r="C11" s="192">
        <f t="shared" si="5"/>
        <v>6</v>
      </c>
      <c r="D11" s="73" t="str">
        <f t="shared" ca="1" si="2"/>
        <v/>
      </c>
      <c r="E11" s="73" t="str">
        <f t="shared" ca="1" si="3"/>
        <v/>
      </c>
      <c r="F11" s="46"/>
      <c r="G11" s="74" t="str">
        <f ca="1">+IF($D11="","",(INDEX('DD Assessment'!K:K,MATCH('Ranked Table'!$D11&amp;'Ranked Table'!$E11,'DD Assessment'!$A:$A,0))))</f>
        <v/>
      </c>
      <c r="H11" s="74" t="str">
        <f ca="1">+IF($D11="","",(INDEX('DD Assessment'!L:L,MATCH('Ranked Table'!$D11&amp;'Ranked Table'!$E11,'DD Assessment'!$A:$A,0))))</f>
        <v/>
      </c>
      <c r="I11" s="74" t="str">
        <f ca="1">+IF($D11="","",(INDEX('DD Assessment'!M:M,MATCH('Ranked Table'!$D11&amp;'Ranked Table'!$E11,'DD Assessment'!$A:$A,0))))</f>
        <v/>
      </c>
      <c r="J11" s="74" t="str">
        <f ca="1">+IF($D11="","",(INDEX('DD Assessment'!N:N,MATCH('Ranked Table'!$D11&amp;'Ranked Table'!$E11,'DD Assessment'!$A:$A,0))))</f>
        <v/>
      </c>
      <c r="K11" s="74" t="str">
        <f ca="1">+IF($D11="","",(INDEX('DD Assessment'!O:O,MATCH('Ranked Table'!$D11&amp;'Ranked Table'!$E11,'DD Assessment'!$A:$A,0))))</f>
        <v/>
      </c>
      <c r="L11" s="74" t="str">
        <f ca="1">+IF($D11="","",(INDEX('DD Assessment'!P:P,MATCH('Ranked Table'!$D11&amp;'Ranked Table'!$E11,'DD Assessment'!$A:$A,0))))</f>
        <v/>
      </c>
      <c r="M11" s="72"/>
      <c r="N11" s="71" t="str">
        <f ca="1">+IF($D11="","",(INDEX('DD Assessment'!Q:Q,MATCH('Ranked Table'!$D11&amp;'Ranked Table'!$E11,'DD Assessment'!$A:$A,0))))</f>
        <v/>
      </c>
      <c r="O11" s="70"/>
      <c r="P11" s="118" t="str">
        <f ca="1">+IFERROR(INDEX('DD Assessment'!$G:$G,MATCH('Ranked Table'!D11&amp;'Ranked Table'!E11,'DD Assessment'!$A:$A,0)),"N/A")</f>
        <v/>
      </c>
      <c r="Q11" s="46"/>
      <c r="R11" s="160" t="s">
        <v>439</v>
      </c>
      <c r="U11" s="51">
        <f t="shared" si="6"/>
        <v>6</v>
      </c>
      <c r="V11" s="73" t="str">
        <f ca="1">+IFERROR(INDEX('DD Assessment'!D:D,MATCH('Ranked Table'!$U11,'DD Assessment'!$AH:$AH,0)),"")</f>
        <v/>
      </c>
      <c r="W11" s="73" t="str">
        <f ca="1">+IFERROR(INDEX('DD Assessment'!E:E,MATCH('Ranked Table'!$U11,'DD Assessment'!$AH:$AH,0)),"")</f>
        <v/>
      </c>
      <c r="X11" s="46"/>
      <c r="Y11" s="74" t="str">
        <f ca="1">+IF($V11="","",(INDEX('DD Assessment'!K:K,MATCH('Ranked Table'!$V11&amp;'Ranked Table'!$W11,'DD Assessment'!$A:$A,0))))</f>
        <v/>
      </c>
      <c r="Z11" s="74" t="str">
        <f ca="1">+IF($V11="","",(INDEX('DD Assessment'!L:L,MATCH('Ranked Table'!$V11&amp;'Ranked Table'!$W11,'DD Assessment'!$A:$A,0))))</f>
        <v/>
      </c>
      <c r="AA11" s="74" t="str">
        <f ca="1">+IF($V11="","",(INDEX('DD Assessment'!M:M,MATCH('Ranked Table'!$V11&amp;'Ranked Table'!$W11,'DD Assessment'!$A:$A,0))))</f>
        <v/>
      </c>
      <c r="AB11" s="74" t="str">
        <f ca="1">+IF($V11="","",(INDEX('DD Assessment'!N:N,MATCH('Ranked Table'!$V11&amp;'Ranked Table'!$W11,'DD Assessment'!$A:$A,0))))</f>
        <v/>
      </c>
      <c r="AC11" s="74" t="str">
        <f ca="1">+IF($V11="","",(INDEX('DD Assessment'!O:O,MATCH('Ranked Table'!$V11&amp;'Ranked Table'!$W11,'DD Assessment'!$A:$A,0))))</f>
        <v/>
      </c>
      <c r="AD11" s="74" t="str">
        <f ca="1">+IF($V11="","",(INDEX('DD Assessment'!P:P,MATCH('Ranked Table'!$V11&amp;'Ranked Table'!$W11,'DD Assessment'!$A:$A,0))))</f>
        <v/>
      </c>
      <c r="AE11" s="72"/>
      <c r="AF11" s="71" t="str">
        <f ca="1">+IF($V11="","",(INDEX('DD Assessment'!Q:Q,MATCH('Ranked Table'!$V11&amp;'Ranked Table'!$W11,'DD Assessment'!$A:$A,0))))</f>
        <v/>
      </c>
      <c r="AH11" s="71" t="str">
        <f ca="1">+IFERROR(RANK(AF11,$AF$6:$AF$35,0)+COUNTIF($AF$6:AF11,AF11)-1,"N/A")</f>
        <v>N/A</v>
      </c>
      <c r="AL11" s="13">
        <f t="shared" si="4"/>
        <v>6</v>
      </c>
      <c r="AM11" s="13">
        <f t="shared" si="0"/>
        <v>6</v>
      </c>
    </row>
    <row r="12" spans="1:41" ht="60" customHeight="1" x14ac:dyDescent="0.35">
      <c r="A12" s="57" t="str">
        <f t="shared" ca="1" si="1"/>
        <v/>
      </c>
      <c r="C12" s="192">
        <f t="shared" si="5"/>
        <v>7</v>
      </c>
      <c r="D12" s="73" t="str">
        <f t="shared" ca="1" si="2"/>
        <v/>
      </c>
      <c r="E12" s="73" t="str">
        <f t="shared" ca="1" si="3"/>
        <v/>
      </c>
      <c r="F12" s="46"/>
      <c r="G12" s="74" t="str">
        <f ca="1">+IF($D12="","",(INDEX('DD Assessment'!K:K,MATCH('Ranked Table'!$D12&amp;'Ranked Table'!$E12,'DD Assessment'!$A:$A,0))))</f>
        <v/>
      </c>
      <c r="H12" s="74" t="str">
        <f ca="1">+IF($D12="","",(INDEX('DD Assessment'!L:L,MATCH('Ranked Table'!$D12&amp;'Ranked Table'!$E12,'DD Assessment'!$A:$A,0))))</f>
        <v/>
      </c>
      <c r="I12" s="74" t="str">
        <f ca="1">+IF($D12="","",(INDEX('DD Assessment'!M:M,MATCH('Ranked Table'!$D12&amp;'Ranked Table'!$E12,'DD Assessment'!$A:$A,0))))</f>
        <v/>
      </c>
      <c r="J12" s="74" t="str">
        <f ca="1">+IF($D12="","",(INDEX('DD Assessment'!N:N,MATCH('Ranked Table'!$D12&amp;'Ranked Table'!$E12,'DD Assessment'!$A:$A,0))))</f>
        <v/>
      </c>
      <c r="K12" s="74" t="str">
        <f ca="1">+IF($D12="","",(INDEX('DD Assessment'!O:O,MATCH('Ranked Table'!$D12&amp;'Ranked Table'!$E12,'DD Assessment'!$A:$A,0))))</f>
        <v/>
      </c>
      <c r="L12" s="74" t="str">
        <f ca="1">+IF($D12="","",(INDEX('DD Assessment'!P:P,MATCH('Ranked Table'!$D12&amp;'Ranked Table'!$E12,'DD Assessment'!$A:$A,0))))</f>
        <v/>
      </c>
      <c r="M12" s="72"/>
      <c r="N12" s="71" t="str">
        <f ca="1">+IF($D12="","",(INDEX('DD Assessment'!Q:Q,MATCH('Ranked Table'!$D12&amp;'Ranked Table'!$E12,'DD Assessment'!$A:$A,0))))</f>
        <v/>
      </c>
      <c r="O12" s="70"/>
      <c r="P12" s="118" t="str">
        <f ca="1">+IFERROR(INDEX('DD Assessment'!$G:$G,MATCH('Ranked Table'!D12&amp;'Ranked Table'!E12,'DD Assessment'!$A:$A,0)),"N/A")</f>
        <v/>
      </c>
      <c r="Q12" s="46"/>
      <c r="R12" s="160" t="s">
        <v>439</v>
      </c>
      <c r="U12" s="51">
        <f t="shared" si="6"/>
        <v>7</v>
      </c>
      <c r="V12" s="73" t="str">
        <f ca="1">+IFERROR(INDEX('DD Assessment'!D:D,MATCH('Ranked Table'!$U12,'DD Assessment'!$AH:$AH,0)),"")</f>
        <v/>
      </c>
      <c r="W12" s="73" t="str">
        <f ca="1">+IFERROR(INDEX('DD Assessment'!E:E,MATCH('Ranked Table'!$U12,'DD Assessment'!$AH:$AH,0)),"")</f>
        <v/>
      </c>
      <c r="X12" s="46"/>
      <c r="Y12" s="74" t="str">
        <f ca="1">+IF($V12="","",(INDEX('DD Assessment'!K:K,MATCH('Ranked Table'!$V12&amp;'Ranked Table'!$W12,'DD Assessment'!$A:$A,0))))</f>
        <v/>
      </c>
      <c r="Z12" s="74" t="str">
        <f ca="1">+IF($V12="","",(INDEX('DD Assessment'!L:L,MATCH('Ranked Table'!$V12&amp;'Ranked Table'!$W12,'DD Assessment'!$A:$A,0))))</f>
        <v/>
      </c>
      <c r="AA12" s="74" t="str">
        <f ca="1">+IF($V12="","",(INDEX('DD Assessment'!M:M,MATCH('Ranked Table'!$V12&amp;'Ranked Table'!$W12,'DD Assessment'!$A:$A,0))))</f>
        <v/>
      </c>
      <c r="AB12" s="74" t="str">
        <f ca="1">+IF($V12="","",(INDEX('DD Assessment'!N:N,MATCH('Ranked Table'!$V12&amp;'Ranked Table'!$W12,'DD Assessment'!$A:$A,0))))</f>
        <v/>
      </c>
      <c r="AC12" s="74" t="str">
        <f ca="1">+IF($V12="","",(INDEX('DD Assessment'!O:O,MATCH('Ranked Table'!$V12&amp;'Ranked Table'!$W12,'DD Assessment'!$A:$A,0))))</f>
        <v/>
      </c>
      <c r="AD12" s="74" t="str">
        <f ca="1">+IF($V12="","",(INDEX('DD Assessment'!P:P,MATCH('Ranked Table'!$V12&amp;'Ranked Table'!$W12,'DD Assessment'!$A:$A,0))))</f>
        <v/>
      </c>
      <c r="AE12" s="72"/>
      <c r="AF12" s="71" t="str">
        <f ca="1">+IF($V12="","",(INDEX('DD Assessment'!Q:Q,MATCH('Ranked Table'!$V12&amp;'Ranked Table'!$W12,'DD Assessment'!$A:$A,0))))</f>
        <v/>
      </c>
      <c r="AH12" s="71" t="str">
        <f ca="1">+IFERROR(RANK(AF12,$AF$6:$AF$35,0)+COUNTIF($AF$6:AF12,AF12)-1,"N/A")</f>
        <v>N/A</v>
      </c>
      <c r="AL12" s="13">
        <f t="shared" si="4"/>
        <v>7</v>
      </c>
      <c r="AM12" s="13">
        <f t="shared" si="0"/>
        <v>7</v>
      </c>
    </row>
    <row r="13" spans="1:41" ht="60" customHeight="1" x14ac:dyDescent="0.35">
      <c r="A13" s="57" t="str">
        <f t="shared" ca="1" si="1"/>
        <v/>
      </c>
      <c r="C13" s="192">
        <f t="shared" si="5"/>
        <v>8</v>
      </c>
      <c r="D13" s="73" t="str">
        <f t="shared" ca="1" si="2"/>
        <v/>
      </c>
      <c r="E13" s="73" t="str">
        <f t="shared" ca="1" si="3"/>
        <v/>
      </c>
      <c r="F13" s="46"/>
      <c r="G13" s="74" t="str">
        <f ca="1">+IF($D13="","",(INDEX('DD Assessment'!K:K,MATCH('Ranked Table'!$D13&amp;'Ranked Table'!$E13,'DD Assessment'!$A:$A,0))))</f>
        <v/>
      </c>
      <c r="H13" s="74" t="str">
        <f ca="1">+IF($D13="","",(INDEX('DD Assessment'!L:L,MATCH('Ranked Table'!$D13&amp;'Ranked Table'!$E13,'DD Assessment'!$A:$A,0))))</f>
        <v/>
      </c>
      <c r="I13" s="74" t="str">
        <f ca="1">+IF($D13="","",(INDEX('DD Assessment'!M:M,MATCH('Ranked Table'!$D13&amp;'Ranked Table'!$E13,'DD Assessment'!$A:$A,0))))</f>
        <v/>
      </c>
      <c r="J13" s="74" t="str">
        <f ca="1">+IF($D13="","",(INDEX('DD Assessment'!N:N,MATCH('Ranked Table'!$D13&amp;'Ranked Table'!$E13,'DD Assessment'!$A:$A,0))))</f>
        <v/>
      </c>
      <c r="K13" s="74" t="str">
        <f ca="1">+IF($D13="","",(INDEX('DD Assessment'!O:O,MATCH('Ranked Table'!$D13&amp;'Ranked Table'!$E13,'DD Assessment'!$A:$A,0))))</f>
        <v/>
      </c>
      <c r="L13" s="74" t="str">
        <f ca="1">+IF($D13="","",(INDEX('DD Assessment'!P:P,MATCH('Ranked Table'!$D13&amp;'Ranked Table'!$E13,'DD Assessment'!$A:$A,0))))</f>
        <v/>
      </c>
      <c r="M13" s="72"/>
      <c r="N13" s="71" t="str">
        <f ca="1">+IF($D13="","",(INDEX('DD Assessment'!Q:Q,MATCH('Ranked Table'!$D13&amp;'Ranked Table'!$E13,'DD Assessment'!$A:$A,0))))</f>
        <v/>
      </c>
      <c r="O13" s="70"/>
      <c r="P13" s="118" t="str">
        <f ca="1">+IFERROR(INDEX('DD Assessment'!$G:$G,MATCH('Ranked Table'!D13&amp;'Ranked Table'!E13,'DD Assessment'!$A:$A,0)),"N/A")</f>
        <v/>
      </c>
      <c r="Q13" s="46"/>
      <c r="R13" s="160" t="s">
        <v>439</v>
      </c>
      <c r="U13" s="51">
        <f t="shared" si="6"/>
        <v>8</v>
      </c>
      <c r="V13" s="73" t="str">
        <f ca="1">+IFERROR(INDEX('DD Assessment'!D:D,MATCH('Ranked Table'!$U13,'DD Assessment'!$AH:$AH,0)),"")</f>
        <v/>
      </c>
      <c r="W13" s="73" t="str">
        <f ca="1">+IFERROR(INDEX('DD Assessment'!E:E,MATCH('Ranked Table'!$U13,'DD Assessment'!$AH:$AH,0)),"")</f>
        <v/>
      </c>
      <c r="X13" s="46"/>
      <c r="Y13" s="74" t="str">
        <f ca="1">+IF($V13="","",(INDEX('DD Assessment'!K:K,MATCH('Ranked Table'!$V13&amp;'Ranked Table'!$W13,'DD Assessment'!$A:$A,0))))</f>
        <v/>
      </c>
      <c r="Z13" s="74" t="str">
        <f ca="1">+IF($V13="","",(INDEX('DD Assessment'!L:L,MATCH('Ranked Table'!$V13&amp;'Ranked Table'!$W13,'DD Assessment'!$A:$A,0))))</f>
        <v/>
      </c>
      <c r="AA13" s="74" t="str">
        <f ca="1">+IF($V13="","",(INDEX('DD Assessment'!M:M,MATCH('Ranked Table'!$V13&amp;'Ranked Table'!$W13,'DD Assessment'!$A:$A,0))))</f>
        <v/>
      </c>
      <c r="AB13" s="74" t="str">
        <f ca="1">+IF($V13="","",(INDEX('DD Assessment'!N:N,MATCH('Ranked Table'!$V13&amp;'Ranked Table'!$W13,'DD Assessment'!$A:$A,0))))</f>
        <v/>
      </c>
      <c r="AC13" s="74" t="str">
        <f ca="1">+IF($V13="","",(INDEX('DD Assessment'!O:O,MATCH('Ranked Table'!$V13&amp;'Ranked Table'!$W13,'DD Assessment'!$A:$A,0))))</f>
        <v/>
      </c>
      <c r="AD13" s="74" t="str">
        <f ca="1">+IF($V13="","",(INDEX('DD Assessment'!P:P,MATCH('Ranked Table'!$V13&amp;'Ranked Table'!$W13,'DD Assessment'!$A:$A,0))))</f>
        <v/>
      </c>
      <c r="AE13" s="72"/>
      <c r="AF13" s="71" t="str">
        <f ca="1">+IF($V13="","",(INDEX('DD Assessment'!Q:Q,MATCH('Ranked Table'!$V13&amp;'Ranked Table'!$W13,'DD Assessment'!$A:$A,0))))</f>
        <v/>
      </c>
      <c r="AH13" s="71" t="str">
        <f ca="1">+IFERROR(RANK(AF13,$AF$6:$AF$35,0)+COUNTIF($AF$6:AF13,AF13)-1,"N/A")</f>
        <v>N/A</v>
      </c>
      <c r="AL13" s="13">
        <f t="shared" si="4"/>
        <v>8</v>
      </c>
      <c r="AM13" s="13">
        <f t="shared" si="0"/>
        <v>8</v>
      </c>
    </row>
    <row r="14" spans="1:41" ht="60" customHeight="1" x14ac:dyDescent="0.35">
      <c r="A14" s="57" t="str">
        <f t="shared" ca="1" si="1"/>
        <v/>
      </c>
      <c r="C14" s="192">
        <f t="shared" si="5"/>
        <v>9</v>
      </c>
      <c r="D14" s="73" t="str">
        <f t="shared" ca="1" si="2"/>
        <v/>
      </c>
      <c r="E14" s="73" t="str">
        <f t="shared" ca="1" si="3"/>
        <v/>
      </c>
      <c r="F14" s="46"/>
      <c r="G14" s="74" t="str">
        <f ca="1">+IF($D14="","",(INDEX('DD Assessment'!K:K,MATCH('Ranked Table'!$D14&amp;'Ranked Table'!$E14,'DD Assessment'!$A:$A,0))))</f>
        <v/>
      </c>
      <c r="H14" s="74" t="str">
        <f ca="1">+IF($D14="","",(INDEX('DD Assessment'!L:L,MATCH('Ranked Table'!$D14&amp;'Ranked Table'!$E14,'DD Assessment'!$A:$A,0))))</f>
        <v/>
      </c>
      <c r="I14" s="74" t="str">
        <f ca="1">+IF($D14="","",(INDEX('DD Assessment'!M:M,MATCH('Ranked Table'!$D14&amp;'Ranked Table'!$E14,'DD Assessment'!$A:$A,0))))</f>
        <v/>
      </c>
      <c r="J14" s="74" t="str">
        <f ca="1">+IF($D14="","",(INDEX('DD Assessment'!N:N,MATCH('Ranked Table'!$D14&amp;'Ranked Table'!$E14,'DD Assessment'!$A:$A,0))))</f>
        <v/>
      </c>
      <c r="K14" s="74" t="str">
        <f ca="1">+IF($D14="","",(INDEX('DD Assessment'!O:O,MATCH('Ranked Table'!$D14&amp;'Ranked Table'!$E14,'DD Assessment'!$A:$A,0))))</f>
        <v/>
      </c>
      <c r="L14" s="74" t="str">
        <f ca="1">+IF($D14="","",(INDEX('DD Assessment'!P:P,MATCH('Ranked Table'!$D14&amp;'Ranked Table'!$E14,'DD Assessment'!$A:$A,0))))</f>
        <v/>
      </c>
      <c r="M14" s="72"/>
      <c r="N14" s="71" t="str">
        <f ca="1">+IF($D14="","",(INDEX('DD Assessment'!Q:Q,MATCH('Ranked Table'!$D14&amp;'Ranked Table'!$E14,'DD Assessment'!$A:$A,0))))</f>
        <v/>
      </c>
      <c r="O14" s="70"/>
      <c r="P14" s="118" t="str">
        <f ca="1">+IFERROR(INDEX('DD Assessment'!$G:$G,MATCH('Ranked Table'!D14&amp;'Ranked Table'!E14,'DD Assessment'!$A:$A,0)),"N/A")</f>
        <v/>
      </c>
      <c r="Q14" s="46"/>
      <c r="R14" s="160" t="s">
        <v>439</v>
      </c>
      <c r="U14" s="51">
        <f t="shared" si="6"/>
        <v>9</v>
      </c>
      <c r="V14" s="73" t="str">
        <f ca="1">+IFERROR(INDEX('DD Assessment'!D:D,MATCH('Ranked Table'!$U14,'DD Assessment'!$AH:$AH,0)),"")</f>
        <v/>
      </c>
      <c r="W14" s="73" t="str">
        <f ca="1">+IFERROR(INDEX('DD Assessment'!E:E,MATCH('Ranked Table'!$U14,'DD Assessment'!$AH:$AH,0)),"")</f>
        <v/>
      </c>
      <c r="X14" s="46"/>
      <c r="Y14" s="74" t="str">
        <f ca="1">+IF($V14="","",(INDEX('DD Assessment'!K:K,MATCH('Ranked Table'!$V14&amp;'Ranked Table'!$W14,'DD Assessment'!$A:$A,0))))</f>
        <v/>
      </c>
      <c r="Z14" s="74" t="str">
        <f ca="1">+IF($V14="","",(INDEX('DD Assessment'!L:L,MATCH('Ranked Table'!$V14&amp;'Ranked Table'!$W14,'DD Assessment'!$A:$A,0))))</f>
        <v/>
      </c>
      <c r="AA14" s="74" t="str">
        <f ca="1">+IF($V14="","",(INDEX('DD Assessment'!M:M,MATCH('Ranked Table'!$V14&amp;'Ranked Table'!$W14,'DD Assessment'!$A:$A,0))))</f>
        <v/>
      </c>
      <c r="AB14" s="74" t="str">
        <f ca="1">+IF($V14="","",(INDEX('DD Assessment'!N:N,MATCH('Ranked Table'!$V14&amp;'Ranked Table'!$W14,'DD Assessment'!$A:$A,0))))</f>
        <v/>
      </c>
      <c r="AC14" s="74" t="str">
        <f ca="1">+IF($V14="","",(INDEX('DD Assessment'!O:O,MATCH('Ranked Table'!$V14&amp;'Ranked Table'!$W14,'DD Assessment'!$A:$A,0))))</f>
        <v/>
      </c>
      <c r="AD14" s="74" t="str">
        <f ca="1">+IF($V14="","",(INDEX('DD Assessment'!P:P,MATCH('Ranked Table'!$V14&amp;'Ranked Table'!$W14,'DD Assessment'!$A:$A,0))))</f>
        <v/>
      </c>
      <c r="AE14" s="72"/>
      <c r="AF14" s="71" t="str">
        <f ca="1">+IF($V14="","",(INDEX('DD Assessment'!Q:Q,MATCH('Ranked Table'!$V14&amp;'Ranked Table'!$W14,'DD Assessment'!$A:$A,0))))</f>
        <v/>
      </c>
      <c r="AH14" s="71" t="str">
        <f ca="1">+IFERROR(RANK(AF14,$AF$6:$AF$35,0)+COUNTIF($AF$6:AF14,AF14)-1,"N/A")</f>
        <v>N/A</v>
      </c>
      <c r="AL14" s="13">
        <f t="shared" si="4"/>
        <v>9</v>
      </c>
      <c r="AM14" s="13">
        <f t="shared" si="0"/>
        <v>9</v>
      </c>
    </row>
    <row r="15" spans="1:41" ht="60" customHeight="1" x14ac:dyDescent="0.35">
      <c r="A15" s="57" t="str">
        <f t="shared" ca="1" si="1"/>
        <v/>
      </c>
      <c r="C15" s="192">
        <f t="shared" si="5"/>
        <v>10</v>
      </c>
      <c r="D15" s="73" t="str">
        <f t="shared" ca="1" si="2"/>
        <v/>
      </c>
      <c r="E15" s="73" t="str">
        <f t="shared" ca="1" si="3"/>
        <v/>
      </c>
      <c r="F15" s="46"/>
      <c r="G15" s="74" t="str">
        <f ca="1">+IF($D15="","",(INDEX('DD Assessment'!K:K,MATCH('Ranked Table'!$D15&amp;'Ranked Table'!$E15,'DD Assessment'!$A:$A,0))))</f>
        <v/>
      </c>
      <c r="H15" s="74" t="str">
        <f ca="1">+IF($D15="","",(INDEX('DD Assessment'!L:L,MATCH('Ranked Table'!$D15&amp;'Ranked Table'!$E15,'DD Assessment'!$A:$A,0))))</f>
        <v/>
      </c>
      <c r="I15" s="74" t="str">
        <f ca="1">+IF($D15="","",(INDEX('DD Assessment'!M:M,MATCH('Ranked Table'!$D15&amp;'Ranked Table'!$E15,'DD Assessment'!$A:$A,0))))</f>
        <v/>
      </c>
      <c r="J15" s="74" t="str">
        <f ca="1">+IF($D15="","",(INDEX('DD Assessment'!N:N,MATCH('Ranked Table'!$D15&amp;'Ranked Table'!$E15,'DD Assessment'!$A:$A,0))))</f>
        <v/>
      </c>
      <c r="K15" s="74" t="str">
        <f ca="1">+IF($D15="","",(INDEX('DD Assessment'!O:O,MATCH('Ranked Table'!$D15&amp;'Ranked Table'!$E15,'DD Assessment'!$A:$A,0))))</f>
        <v/>
      </c>
      <c r="L15" s="74" t="str">
        <f ca="1">+IF($D15="","",(INDEX('DD Assessment'!P:P,MATCH('Ranked Table'!$D15&amp;'Ranked Table'!$E15,'DD Assessment'!$A:$A,0))))</f>
        <v/>
      </c>
      <c r="M15" s="72"/>
      <c r="N15" s="71" t="str">
        <f ca="1">+IF($D15="","",(INDEX('DD Assessment'!Q:Q,MATCH('Ranked Table'!$D15&amp;'Ranked Table'!$E15,'DD Assessment'!$A:$A,0))))</f>
        <v/>
      </c>
      <c r="O15" s="70"/>
      <c r="P15" s="118" t="str">
        <f ca="1">+IFERROR(INDEX('DD Assessment'!$G:$G,MATCH('Ranked Table'!D15&amp;'Ranked Table'!E15,'DD Assessment'!$A:$A,0)),"N/A")</f>
        <v/>
      </c>
      <c r="Q15" s="46"/>
      <c r="R15" s="160" t="s">
        <v>439</v>
      </c>
      <c r="U15" s="51">
        <f t="shared" si="6"/>
        <v>10</v>
      </c>
      <c r="V15" s="73" t="str">
        <f ca="1">+IFERROR(INDEX('DD Assessment'!D:D,MATCH('Ranked Table'!$U15,'DD Assessment'!$AH:$AH,0)),"")</f>
        <v/>
      </c>
      <c r="W15" s="73" t="str">
        <f ca="1">+IFERROR(INDEX('DD Assessment'!E:E,MATCH('Ranked Table'!$U15,'DD Assessment'!$AH:$AH,0)),"")</f>
        <v/>
      </c>
      <c r="X15" s="46"/>
      <c r="Y15" s="74" t="str">
        <f ca="1">+IF($V15="","",(INDEX('DD Assessment'!K:K,MATCH('Ranked Table'!$V15&amp;'Ranked Table'!$W15,'DD Assessment'!$A:$A,0))))</f>
        <v/>
      </c>
      <c r="Z15" s="74" t="str">
        <f ca="1">+IF($V15="","",(INDEX('DD Assessment'!L:L,MATCH('Ranked Table'!$V15&amp;'Ranked Table'!$W15,'DD Assessment'!$A:$A,0))))</f>
        <v/>
      </c>
      <c r="AA15" s="74" t="str">
        <f ca="1">+IF($V15="","",(INDEX('DD Assessment'!M:M,MATCH('Ranked Table'!$V15&amp;'Ranked Table'!$W15,'DD Assessment'!$A:$A,0))))</f>
        <v/>
      </c>
      <c r="AB15" s="74" t="str">
        <f ca="1">+IF($V15="","",(INDEX('DD Assessment'!N:N,MATCH('Ranked Table'!$V15&amp;'Ranked Table'!$W15,'DD Assessment'!$A:$A,0))))</f>
        <v/>
      </c>
      <c r="AC15" s="74" t="str">
        <f ca="1">+IF($V15="","",(INDEX('DD Assessment'!O:O,MATCH('Ranked Table'!$V15&amp;'Ranked Table'!$W15,'DD Assessment'!$A:$A,0))))</f>
        <v/>
      </c>
      <c r="AD15" s="74" t="str">
        <f ca="1">+IF($V15="","",(INDEX('DD Assessment'!P:P,MATCH('Ranked Table'!$V15&amp;'Ranked Table'!$W15,'DD Assessment'!$A:$A,0))))</f>
        <v/>
      </c>
      <c r="AE15" s="72"/>
      <c r="AF15" s="71" t="str">
        <f ca="1">+IF($V15="","",(INDEX('DD Assessment'!Q:Q,MATCH('Ranked Table'!$V15&amp;'Ranked Table'!$W15,'DD Assessment'!$A:$A,0))))</f>
        <v/>
      </c>
      <c r="AH15" s="71" t="str">
        <f ca="1">+IFERROR(RANK(AF15,$AF$6:$AF$35,0)+COUNTIF($AF$6:AF15,AF15)-1,"N/A")</f>
        <v>N/A</v>
      </c>
      <c r="AL15" s="13">
        <f t="shared" si="4"/>
        <v>10</v>
      </c>
      <c r="AM15" s="13">
        <f t="shared" si="0"/>
        <v>10</v>
      </c>
    </row>
    <row r="16" spans="1:41" ht="60" customHeight="1" x14ac:dyDescent="0.35">
      <c r="A16" s="57" t="str">
        <f t="shared" ca="1" si="1"/>
        <v/>
      </c>
      <c r="C16" s="192">
        <f t="shared" si="5"/>
        <v>11</v>
      </c>
      <c r="D16" s="73" t="str">
        <f t="shared" ca="1" si="2"/>
        <v/>
      </c>
      <c r="E16" s="73" t="str">
        <f t="shared" ca="1" si="3"/>
        <v/>
      </c>
      <c r="F16" s="46"/>
      <c r="G16" s="74" t="str">
        <f ca="1">+IF($D16="","",(INDEX('DD Assessment'!K:K,MATCH('Ranked Table'!$D16&amp;'Ranked Table'!$E16,'DD Assessment'!$A:$A,0))))</f>
        <v/>
      </c>
      <c r="H16" s="74" t="str">
        <f ca="1">+IF($D16="","",(INDEX('DD Assessment'!L:L,MATCH('Ranked Table'!$D16&amp;'Ranked Table'!$E16,'DD Assessment'!$A:$A,0))))</f>
        <v/>
      </c>
      <c r="I16" s="74" t="str">
        <f ca="1">+IF($D16="","",(INDEX('DD Assessment'!M:M,MATCH('Ranked Table'!$D16&amp;'Ranked Table'!$E16,'DD Assessment'!$A:$A,0))))</f>
        <v/>
      </c>
      <c r="J16" s="74" t="str">
        <f ca="1">+IF($D16="","",(INDEX('DD Assessment'!N:N,MATCH('Ranked Table'!$D16&amp;'Ranked Table'!$E16,'DD Assessment'!$A:$A,0))))</f>
        <v/>
      </c>
      <c r="K16" s="74" t="str">
        <f ca="1">+IF($D16="","",(INDEX('DD Assessment'!O:O,MATCH('Ranked Table'!$D16&amp;'Ranked Table'!$E16,'DD Assessment'!$A:$A,0))))</f>
        <v/>
      </c>
      <c r="L16" s="74" t="str">
        <f ca="1">+IF($D16="","",(INDEX('DD Assessment'!P:P,MATCH('Ranked Table'!$D16&amp;'Ranked Table'!$E16,'DD Assessment'!$A:$A,0))))</f>
        <v/>
      </c>
      <c r="M16" s="72"/>
      <c r="N16" s="71" t="str">
        <f ca="1">+IF($D16="","",(INDEX('DD Assessment'!Q:Q,MATCH('Ranked Table'!$D16&amp;'Ranked Table'!$E16,'DD Assessment'!$A:$A,0))))</f>
        <v/>
      </c>
      <c r="O16" s="70"/>
      <c r="P16" s="118" t="str">
        <f ca="1">+IFERROR(INDEX('DD Assessment'!$G:$G,MATCH('Ranked Table'!D16&amp;'Ranked Table'!E16,'DD Assessment'!$A:$A,0)),"N/A")</f>
        <v/>
      </c>
      <c r="Q16" s="46"/>
      <c r="R16" s="160" t="s">
        <v>439</v>
      </c>
      <c r="U16" s="51">
        <f t="shared" si="6"/>
        <v>11</v>
      </c>
      <c r="V16" s="73" t="str">
        <f ca="1">+IFERROR(INDEX('DD Assessment'!D:D,MATCH('Ranked Table'!$U16,'DD Assessment'!$AH:$AH,0)),"")</f>
        <v/>
      </c>
      <c r="W16" s="73" t="str">
        <f ca="1">+IFERROR(INDEX('DD Assessment'!E:E,MATCH('Ranked Table'!$U16,'DD Assessment'!$AH:$AH,0)),"")</f>
        <v/>
      </c>
      <c r="X16" s="46"/>
      <c r="Y16" s="74" t="str">
        <f ca="1">+IF($V16="","",(INDEX('DD Assessment'!K:K,MATCH('Ranked Table'!$V16&amp;'Ranked Table'!$W16,'DD Assessment'!$A:$A,0))))</f>
        <v/>
      </c>
      <c r="Z16" s="74" t="str">
        <f ca="1">+IF($V16="","",(INDEX('DD Assessment'!L:L,MATCH('Ranked Table'!$V16&amp;'Ranked Table'!$W16,'DD Assessment'!$A:$A,0))))</f>
        <v/>
      </c>
      <c r="AA16" s="74" t="str">
        <f ca="1">+IF($V16="","",(INDEX('DD Assessment'!M:M,MATCH('Ranked Table'!$V16&amp;'Ranked Table'!$W16,'DD Assessment'!$A:$A,0))))</f>
        <v/>
      </c>
      <c r="AB16" s="74" t="str">
        <f ca="1">+IF($V16="","",(INDEX('DD Assessment'!N:N,MATCH('Ranked Table'!$V16&amp;'Ranked Table'!$W16,'DD Assessment'!$A:$A,0))))</f>
        <v/>
      </c>
      <c r="AC16" s="74" t="str">
        <f ca="1">+IF($V16="","",(INDEX('DD Assessment'!O:O,MATCH('Ranked Table'!$V16&amp;'Ranked Table'!$W16,'DD Assessment'!$A:$A,0))))</f>
        <v/>
      </c>
      <c r="AD16" s="74" t="str">
        <f ca="1">+IF($V16="","",(INDEX('DD Assessment'!P:P,MATCH('Ranked Table'!$V16&amp;'Ranked Table'!$W16,'DD Assessment'!$A:$A,0))))</f>
        <v/>
      </c>
      <c r="AE16" s="72"/>
      <c r="AF16" s="71" t="str">
        <f ca="1">+IF($V16="","",(INDEX('DD Assessment'!Q:Q,MATCH('Ranked Table'!$V16&amp;'Ranked Table'!$W16,'DD Assessment'!$A:$A,0))))</f>
        <v/>
      </c>
      <c r="AH16" s="71" t="str">
        <f ca="1">+IFERROR(RANK(AF16,$AF$6:$AF$35,0)+COUNTIF($AF$6:AF16,AF16)-1,"N/A")</f>
        <v>N/A</v>
      </c>
      <c r="AL16" s="13">
        <f t="shared" si="4"/>
        <v>11</v>
      </c>
      <c r="AM16" s="13">
        <f t="shared" si="0"/>
        <v>11</v>
      </c>
    </row>
    <row r="17" spans="1:39" ht="60" customHeight="1" x14ac:dyDescent="0.35">
      <c r="A17" s="57" t="str">
        <f t="shared" ca="1" si="1"/>
        <v/>
      </c>
      <c r="C17" s="192">
        <f t="shared" si="5"/>
        <v>12</v>
      </c>
      <c r="D17" s="73" t="str">
        <f t="shared" ca="1" si="2"/>
        <v/>
      </c>
      <c r="E17" s="73" t="str">
        <f t="shared" ca="1" si="3"/>
        <v/>
      </c>
      <c r="F17" s="46"/>
      <c r="G17" s="74" t="str">
        <f ca="1">+IF($D17="","",(INDEX('DD Assessment'!K:K,MATCH('Ranked Table'!$D17&amp;'Ranked Table'!$E17,'DD Assessment'!$A:$A,0))))</f>
        <v/>
      </c>
      <c r="H17" s="74" t="str">
        <f ca="1">+IF($D17="","",(INDEX('DD Assessment'!L:L,MATCH('Ranked Table'!$D17&amp;'Ranked Table'!$E17,'DD Assessment'!$A:$A,0))))</f>
        <v/>
      </c>
      <c r="I17" s="74" t="str">
        <f ca="1">+IF($D17="","",(INDEX('DD Assessment'!M:M,MATCH('Ranked Table'!$D17&amp;'Ranked Table'!$E17,'DD Assessment'!$A:$A,0))))</f>
        <v/>
      </c>
      <c r="J17" s="74" t="str">
        <f ca="1">+IF($D17="","",(INDEX('DD Assessment'!N:N,MATCH('Ranked Table'!$D17&amp;'Ranked Table'!$E17,'DD Assessment'!$A:$A,0))))</f>
        <v/>
      </c>
      <c r="K17" s="74" t="str">
        <f ca="1">+IF($D17="","",(INDEX('DD Assessment'!O:O,MATCH('Ranked Table'!$D17&amp;'Ranked Table'!$E17,'DD Assessment'!$A:$A,0))))</f>
        <v/>
      </c>
      <c r="L17" s="74" t="str">
        <f ca="1">+IF($D17="","",(INDEX('DD Assessment'!P:P,MATCH('Ranked Table'!$D17&amp;'Ranked Table'!$E17,'DD Assessment'!$A:$A,0))))</f>
        <v/>
      </c>
      <c r="M17" s="72"/>
      <c r="N17" s="71" t="str">
        <f ca="1">+IF($D17="","",(INDEX('DD Assessment'!Q:Q,MATCH('Ranked Table'!$D17&amp;'Ranked Table'!$E17,'DD Assessment'!$A:$A,0))))</f>
        <v/>
      </c>
      <c r="O17" s="70"/>
      <c r="P17" s="118" t="str">
        <f ca="1">+IFERROR(INDEX('DD Assessment'!$G:$G,MATCH('Ranked Table'!D17&amp;'Ranked Table'!E17,'DD Assessment'!$A:$A,0)),"N/A")</f>
        <v/>
      </c>
      <c r="Q17" s="46"/>
      <c r="R17" s="160" t="s">
        <v>439</v>
      </c>
      <c r="U17" s="51">
        <f t="shared" si="6"/>
        <v>12</v>
      </c>
      <c r="V17" s="73" t="str">
        <f ca="1">+IFERROR(INDEX('DD Assessment'!D:D,MATCH('Ranked Table'!$U17,'DD Assessment'!$AH:$AH,0)),"")</f>
        <v/>
      </c>
      <c r="W17" s="73" t="str">
        <f ca="1">+IFERROR(INDEX('DD Assessment'!E:E,MATCH('Ranked Table'!$U17,'DD Assessment'!$AH:$AH,0)),"")</f>
        <v/>
      </c>
      <c r="X17" s="46"/>
      <c r="Y17" s="74" t="str">
        <f ca="1">+IF($V17="","",(INDEX('DD Assessment'!K:K,MATCH('Ranked Table'!$V17&amp;'Ranked Table'!$W17,'DD Assessment'!$A:$A,0))))</f>
        <v/>
      </c>
      <c r="Z17" s="74" t="str">
        <f ca="1">+IF($V17="","",(INDEX('DD Assessment'!L:L,MATCH('Ranked Table'!$V17&amp;'Ranked Table'!$W17,'DD Assessment'!$A:$A,0))))</f>
        <v/>
      </c>
      <c r="AA17" s="74" t="str">
        <f ca="1">+IF($V17="","",(INDEX('DD Assessment'!M:M,MATCH('Ranked Table'!$V17&amp;'Ranked Table'!$W17,'DD Assessment'!$A:$A,0))))</f>
        <v/>
      </c>
      <c r="AB17" s="74" t="str">
        <f ca="1">+IF($V17="","",(INDEX('DD Assessment'!N:N,MATCH('Ranked Table'!$V17&amp;'Ranked Table'!$W17,'DD Assessment'!$A:$A,0))))</f>
        <v/>
      </c>
      <c r="AC17" s="74" t="str">
        <f ca="1">+IF($V17="","",(INDEX('DD Assessment'!O:O,MATCH('Ranked Table'!$V17&amp;'Ranked Table'!$W17,'DD Assessment'!$A:$A,0))))</f>
        <v/>
      </c>
      <c r="AD17" s="74" t="str">
        <f ca="1">+IF($V17="","",(INDEX('DD Assessment'!P:P,MATCH('Ranked Table'!$V17&amp;'Ranked Table'!$W17,'DD Assessment'!$A:$A,0))))</f>
        <v/>
      </c>
      <c r="AE17" s="72"/>
      <c r="AF17" s="71" t="str">
        <f ca="1">+IF($V17="","",(INDEX('DD Assessment'!Q:Q,MATCH('Ranked Table'!$V17&amp;'Ranked Table'!$W17,'DD Assessment'!$A:$A,0))))</f>
        <v/>
      </c>
      <c r="AH17" s="71" t="str">
        <f ca="1">+IFERROR(RANK(AF17,$AF$6:$AF$35,0)+COUNTIF($AF$6:AF17,AF17)-1,"N/A")</f>
        <v>N/A</v>
      </c>
      <c r="AL17" s="13">
        <f t="shared" si="4"/>
        <v>12</v>
      </c>
      <c r="AM17" s="13">
        <f t="shared" si="0"/>
        <v>12</v>
      </c>
    </row>
    <row r="18" spans="1:39" ht="60" customHeight="1" x14ac:dyDescent="0.35">
      <c r="A18" s="57" t="str">
        <f t="shared" ca="1" si="1"/>
        <v/>
      </c>
      <c r="C18" s="192">
        <f t="shared" si="5"/>
        <v>13</v>
      </c>
      <c r="D18" s="73" t="str">
        <f t="shared" ca="1" si="2"/>
        <v/>
      </c>
      <c r="E18" s="73" t="str">
        <f t="shared" ca="1" si="3"/>
        <v/>
      </c>
      <c r="F18" s="46"/>
      <c r="G18" s="74" t="str">
        <f ca="1">+IF($D18="","",(INDEX('DD Assessment'!K:K,MATCH('Ranked Table'!$D18&amp;'Ranked Table'!$E18,'DD Assessment'!$A:$A,0))))</f>
        <v/>
      </c>
      <c r="H18" s="74" t="str">
        <f ca="1">+IF($D18="","",(INDEX('DD Assessment'!L:L,MATCH('Ranked Table'!$D18&amp;'Ranked Table'!$E18,'DD Assessment'!$A:$A,0))))</f>
        <v/>
      </c>
      <c r="I18" s="74" t="str">
        <f ca="1">+IF($D18="","",(INDEX('DD Assessment'!M:M,MATCH('Ranked Table'!$D18&amp;'Ranked Table'!$E18,'DD Assessment'!$A:$A,0))))</f>
        <v/>
      </c>
      <c r="J18" s="74" t="str">
        <f ca="1">+IF($D18="","",(INDEX('DD Assessment'!N:N,MATCH('Ranked Table'!$D18&amp;'Ranked Table'!$E18,'DD Assessment'!$A:$A,0))))</f>
        <v/>
      </c>
      <c r="K18" s="74" t="str">
        <f ca="1">+IF($D18="","",(INDEX('DD Assessment'!O:O,MATCH('Ranked Table'!$D18&amp;'Ranked Table'!$E18,'DD Assessment'!$A:$A,0))))</f>
        <v/>
      </c>
      <c r="L18" s="74" t="str">
        <f ca="1">+IF($D18="","",(INDEX('DD Assessment'!P:P,MATCH('Ranked Table'!$D18&amp;'Ranked Table'!$E18,'DD Assessment'!$A:$A,0))))</f>
        <v/>
      </c>
      <c r="M18" s="72"/>
      <c r="N18" s="71" t="str">
        <f ca="1">+IF($D18="","",(INDEX('DD Assessment'!Q:Q,MATCH('Ranked Table'!$D18&amp;'Ranked Table'!$E18,'DD Assessment'!$A:$A,0))))</f>
        <v/>
      </c>
      <c r="O18" s="70"/>
      <c r="P18" s="118" t="str">
        <f ca="1">+IFERROR(INDEX('DD Assessment'!$G:$G,MATCH('Ranked Table'!D18&amp;'Ranked Table'!E18,'DD Assessment'!$A:$A,0)),"N/A")</f>
        <v/>
      </c>
      <c r="Q18" s="46"/>
      <c r="R18" s="160" t="s">
        <v>439</v>
      </c>
      <c r="U18" s="51">
        <f t="shared" si="6"/>
        <v>13</v>
      </c>
      <c r="V18" s="73" t="str">
        <f ca="1">+IFERROR(INDEX('DD Assessment'!D:D,MATCH('Ranked Table'!$U18,'DD Assessment'!$AH:$AH,0)),"")</f>
        <v/>
      </c>
      <c r="W18" s="73" t="str">
        <f ca="1">+IFERROR(INDEX('DD Assessment'!E:E,MATCH('Ranked Table'!$U18,'DD Assessment'!$AH:$AH,0)),"")</f>
        <v/>
      </c>
      <c r="X18" s="46"/>
      <c r="Y18" s="74" t="str">
        <f ca="1">+IF($V18="","",(INDEX('DD Assessment'!K:K,MATCH('Ranked Table'!$V18&amp;'Ranked Table'!$W18,'DD Assessment'!$A:$A,0))))</f>
        <v/>
      </c>
      <c r="Z18" s="74" t="str">
        <f ca="1">+IF($V18="","",(INDEX('DD Assessment'!L:L,MATCH('Ranked Table'!$V18&amp;'Ranked Table'!$W18,'DD Assessment'!$A:$A,0))))</f>
        <v/>
      </c>
      <c r="AA18" s="74" t="str">
        <f ca="1">+IF($V18="","",(INDEX('DD Assessment'!M:M,MATCH('Ranked Table'!$V18&amp;'Ranked Table'!$W18,'DD Assessment'!$A:$A,0))))</f>
        <v/>
      </c>
      <c r="AB18" s="74" t="str">
        <f ca="1">+IF($V18="","",(INDEX('DD Assessment'!N:N,MATCH('Ranked Table'!$V18&amp;'Ranked Table'!$W18,'DD Assessment'!$A:$A,0))))</f>
        <v/>
      </c>
      <c r="AC18" s="74" t="str">
        <f ca="1">+IF($V18="","",(INDEX('DD Assessment'!O:O,MATCH('Ranked Table'!$V18&amp;'Ranked Table'!$W18,'DD Assessment'!$A:$A,0))))</f>
        <v/>
      </c>
      <c r="AD18" s="74" t="str">
        <f ca="1">+IF($V18="","",(INDEX('DD Assessment'!P:P,MATCH('Ranked Table'!$V18&amp;'Ranked Table'!$W18,'DD Assessment'!$A:$A,0))))</f>
        <v/>
      </c>
      <c r="AE18" s="72"/>
      <c r="AF18" s="71" t="str">
        <f ca="1">+IF($V18="","",(INDEX('DD Assessment'!Q:Q,MATCH('Ranked Table'!$V18&amp;'Ranked Table'!$W18,'DD Assessment'!$A:$A,0))))</f>
        <v/>
      </c>
      <c r="AH18" s="71" t="str">
        <f ca="1">+IFERROR(RANK(AF18,$AF$6:$AF$35,0)+COUNTIF($AF$6:AF18,AF18)-1,"N/A")</f>
        <v>N/A</v>
      </c>
      <c r="AL18" s="13">
        <f t="shared" si="4"/>
        <v>13</v>
      </c>
      <c r="AM18" s="13">
        <f t="shared" si="0"/>
        <v>13</v>
      </c>
    </row>
    <row r="19" spans="1:39" ht="60" customHeight="1" x14ac:dyDescent="0.35">
      <c r="A19" s="57" t="str">
        <f t="shared" ca="1" si="1"/>
        <v/>
      </c>
      <c r="C19" s="192">
        <f t="shared" si="5"/>
        <v>14</v>
      </c>
      <c r="D19" s="73" t="str">
        <f t="shared" ca="1" si="2"/>
        <v/>
      </c>
      <c r="E19" s="73" t="str">
        <f t="shared" ca="1" si="3"/>
        <v/>
      </c>
      <c r="F19" s="46"/>
      <c r="G19" s="74" t="str">
        <f ca="1">+IF($D19="","",(INDEX('DD Assessment'!K:K,MATCH('Ranked Table'!$D19&amp;'Ranked Table'!$E19,'DD Assessment'!$A:$A,0))))</f>
        <v/>
      </c>
      <c r="H19" s="74" t="str">
        <f ca="1">+IF($D19="","",(INDEX('DD Assessment'!L:L,MATCH('Ranked Table'!$D19&amp;'Ranked Table'!$E19,'DD Assessment'!$A:$A,0))))</f>
        <v/>
      </c>
      <c r="I19" s="74" t="str">
        <f ca="1">+IF($D19="","",(INDEX('DD Assessment'!M:M,MATCH('Ranked Table'!$D19&amp;'Ranked Table'!$E19,'DD Assessment'!$A:$A,0))))</f>
        <v/>
      </c>
      <c r="J19" s="74" t="str">
        <f ca="1">+IF($D19="","",(INDEX('DD Assessment'!N:N,MATCH('Ranked Table'!$D19&amp;'Ranked Table'!$E19,'DD Assessment'!$A:$A,0))))</f>
        <v/>
      </c>
      <c r="K19" s="74" t="str">
        <f ca="1">+IF($D19="","",(INDEX('DD Assessment'!O:O,MATCH('Ranked Table'!$D19&amp;'Ranked Table'!$E19,'DD Assessment'!$A:$A,0))))</f>
        <v/>
      </c>
      <c r="L19" s="74" t="str">
        <f ca="1">+IF($D19="","",(INDEX('DD Assessment'!P:P,MATCH('Ranked Table'!$D19&amp;'Ranked Table'!$E19,'DD Assessment'!$A:$A,0))))</f>
        <v/>
      </c>
      <c r="M19" s="72"/>
      <c r="N19" s="71" t="str">
        <f ca="1">+IF($D19="","",(INDEX('DD Assessment'!Q:Q,MATCH('Ranked Table'!$D19&amp;'Ranked Table'!$E19,'DD Assessment'!$A:$A,0))))</f>
        <v/>
      </c>
      <c r="O19" s="70"/>
      <c r="P19" s="118" t="str">
        <f ca="1">+IFERROR(INDEX('DD Assessment'!$G:$G,MATCH('Ranked Table'!D19&amp;'Ranked Table'!E19,'DD Assessment'!$A:$A,0)),"N/A")</f>
        <v/>
      </c>
      <c r="Q19" s="46"/>
      <c r="R19" s="160" t="s">
        <v>439</v>
      </c>
      <c r="U19" s="51">
        <f t="shared" si="6"/>
        <v>14</v>
      </c>
      <c r="V19" s="73" t="str">
        <f ca="1">+IFERROR(INDEX('DD Assessment'!D:D,MATCH('Ranked Table'!$U19,'DD Assessment'!$AH:$AH,0)),"")</f>
        <v/>
      </c>
      <c r="W19" s="73" t="str">
        <f ca="1">+IFERROR(INDEX('DD Assessment'!E:E,MATCH('Ranked Table'!$U19,'DD Assessment'!$AH:$AH,0)),"")</f>
        <v/>
      </c>
      <c r="X19" s="46"/>
      <c r="Y19" s="74" t="str">
        <f ca="1">+IF($V19="","",(INDEX('DD Assessment'!K:K,MATCH('Ranked Table'!$V19&amp;'Ranked Table'!$W19,'DD Assessment'!$A:$A,0))))</f>
        <v/>
      </c>
      <c r="Z19" s="74" t="str">
        <f ca="1">+IF($V19="","",(INDEX('DD Assessment'!L:L,MATCH('Ranked Table'!$V19&amp;'Ranked Table'!$W19,'DD Assessment'!$A:$A,0))))</f>
        <v/>
      </c>
      <c r="AA19" s="74" t="str">
        <f ca="1">+IF($V19="","",(INDEX('DD Assessment'!M:M,MATCH('Ranked Table'!$V19&amp;'Ranked Table'!$W19,'DD Assessment'!$A:$A,0))))</f>
        <v/>
      </c>
      <c r="AB19" s="74" t="str">
        <f ca="1">+IF($V19="","",(INDEX('DD Assessment'!N:N,MATCH('Ranked Table'!$V19&amp;'Ranked Table'!$W19,'DD Assessment'!$A:$A,0))))</f>
        <v/>
      </c>
      <c r="AC19" s="74" t="str">
        <f ca="1">+IF($V19="","",(INDEX('DD Assessment'!O:O,MATCH('Ranked Table'!$V19&amp;'Ranked Table'!$W19,'DD Assessment'!$A:$A,0))))</f>
        <v/>
      </c>
      <c r="AD19" s="74" t="str">
        <f ca="1">+IF($V19="","",(INDEX('DD Assessment'!P:P,MATCH('Ranked Table'!$V19&amp;'Ranked Table'!$W19,'DD Assessment'!$A:$A,0))))</f>
        <v/>
      </c>
      <c r="AE19" s="72"/>
      <c r="AF19" s="71" t="str">
        <f ca="1">+IF($V19="","",(INDEX('DD Assessment'!Q:Q,MATCH('Ranked Table'!$V19&amp;'Ranked Table'!$W19,'DD Assessment'!$A:$A,0))))</f>
        <v/>
      </c>
      <c r="AH19" s="71" t="str">
        <f ca="1">+IFERROR(RANK(AF19,$AF$6:$AF$35,0)+COUNTIF($AF$6:AF19,AF19)-1,"N/A")</f>
        <v>N/A</v>
      </c>
      <c r="AL19" s="13">
        <f t="shared" si="4"/>
        <v>14</v>
      </c>
      <c r="AM19" s="13">
        <f t="shared" si="0"/>
        <v>14</v>
      </c>
    </row>
    <row r="20" spans="1:39" ht="60" customHeight="1" x14ac:dyDescent="0.35">
      <c r="A20" s="57" t="str">
        <f t="shared" ca="1" si="1"/>
        <v/>
      </c>
      <c r="C20" s="192">
        <f t="shared" si="5"/>
        <v>15</v>
      </c>
      <c r="D20" s="73" t="str">
        <f t="shared" ca="1" si="2"/>
        <v/>
      </c>
      <c r="E20" s="73" t="str">
        <f t="shared" ca="1" si="3"/>
        <v/>
      </c>
      <c r="F20" s="46"/>
      <c r="G20" s="74" t="str">
        <f ca="1">+IF($D20="","",(INDEX('DD Assessment'!K:K,MATCH('Ranked Table'!$D20&amp;'Ranked Table'!$E20,'DD Assessment'!$A:$A,0))))</f>
        <v/>
      </c>
      <c r="H20" s="74" t="str">
        <f ca="1">+IF($D20="","",(INDEX('DD Assessment'!L:L,MATCH('Ranked Table'!$D20&amp;'Ranked Table'!$E20,'DD Assessment'!$A:$A,0))))</f>
        <v/>
      </c>
      <c r="I20" s="74" t="str">
        <f ca="1">+IF($D20="","",(INDEX('DD Assessment'!M:M,MATCH('Ranked Table'!$D20&amp;'Ranked Table'!$E20,'DD Assessment'!$A:$A,0))))</f>
        <v/>
      </c>
      <c r="J20" s="74" t="str">
        <f ca="1">+IF($D20="","",(INDEX('DD Assessment'!N:N,MATCH('Ranked Table'!$D20&amp;'Ranked Table'!$E20,'DD Assessment'!$A:$A,0))))</f>
        <v/>
      </c>
      <c r="K20" s="74" t="str">
        <f ca="1">+IF($D20="","",(INDEX('DD Assessment'!O:O,MATCH('Ranked Table'!$D20&amp;'Ranked Table'!$E20,'DD Assessment'!$A:$A,0))))</f>
        <v/>
      </c>
      <c r="L20" s="74" t="str">
        <f ca="1">+IF($D20="","",(INDEX('DD Assessment'!P:P,MATCH('Ranked Table'!$D20&amp;'Ranked Table'!$E20,'DD Assessment'!$A:$A,0))))</f>
        <v/>
      </c>
      <c r="M20" s="72"/>
      <c r="N20" s="71" t="str">
        <f ca="1">+IF($D20="","",(INDEX('DD Assessment'!Q:Q,MATCH('Ranked Table'!$D20&amp;'Ranked Table'!$E20,'DD Assessment'!$A:$A,0))))</f>
        <v/>
      </c>
      <c r="O20" s="70"/>
      <c r="P20" s="118" t="str">
        <f ca="1">+IFERROR(INDEX('DD Assessment'!$G:$G,MATCH('Ranked Table'!D20&amp;'Ranked Table'!E20,'DD Assessment'!$A:$A,0)),"N/A")</f>
        <v/>
      </c>
      <c r="Q20" s="46"/>
      <c r="R20" s="160" t="s">
        <v>439</v>
      </c>
      <c r="U20" s="51">
        <f t="shared" si="6"/>
        <v>15</v>
      </c>
      <c r="V20" s="73" t="str">
        <f ca="1">+IFERROR(INDEX('DD Assessment'!D:D,MATCH('Ranked Table'!$U20,'DD Assessment'!$AH:$AH,0)),"")</f>
        <v/>
      </c>
      <c r="W20" s="73" t="str">
        <f ca="1">+IFERROR(INDEX('DD Assessment'!E:E,MATCH('Ranked Table'!$U20,'DD Assessment'!$AH:$AH,0)),"")</f>
        <v/>
      </c>
      <c r="X20" s="46"/>
      <c r="Y20" s="74" t="str">
        <f ca="1">+IF($V20="","",(INDEX('DD Assessment'!K:K,MATCH('Ranked Table'!$V20&amp;'Ranked Table'!$W20,'DD Assessment'!$A:$A,0))))</f>
        <v/>
      </c>
      <c r="Z20" s="74" t="str">
        <f ca="1">+IF($V20="","",(INDEX('DD Assessment'!L:L,MATCH('Ranked Table'!$V20&amp;'Ranked Table'!$W20,'DD Assessment'!$A:$A,0))))</f>
        <v/>
      </c>
      <c r="AA20" s="74" t="str">
        <f ca="1">+IF($V20="","",(INDEX('DD Assessment'!M:M,MATCH('Ranked Table'!$V20&amp;'Ranked Table'!$W20,'DD Assessment'!$A:$A,0))))</f>
        <v/>
      </c>
      <c r="AB20" s="74" t="str">
        <f ca="1">+IF($V20="","",(INDEX('DD Assessment'!N:N,MATCH('Ranked Table'!$V20&amp;'Ranked Table'!$W20,'DD Assessment'!$A:$A,0))))</f>
        <v/>
      </c>
      <c r="AC20" s="74" t="str">
        <f ca="1">+IF($V20="","",(INDEX('DD Assessment'!O:O,MATCH('Ranked Table'!$V20&amp;'Ranked Table'!$W20,'DD Assessment'!$A:$A,0))))</f>
        <v/>
      </c>
      <c r="AD20" s="74" t="str">
        <f ca="1">+IF($V20="","",(INDEX('DD Assessment'!P:P,MATCH('Ranked Table'!$V20&amp;'Ranked Table'!$W20,'DD Assessment'!$A:$A,0))))</f>
        <v/>
      </c>
      <c r="AE20" s="72"/>
      <c r="AF20" s="71" t="str">
        <f ca="1">+IF($V20="","",(INDEX('DD Assessment'!Q:Q,MATCH('Ranked Table'!$V20&amp;'Ranked Table'!$W20,'DD Assessment'!$A:$A,0))))</f>
        <v/>
      </c>
      <c r="AH20" s="71" t="str">
        <f ca="1">+IFERROR(RANK(AF20,$AF$6:$AF$35,0)+COUNTIF($AF$6:AF20,AF20)-1,"N/A")</f>
        <v>N/A</v>
      </c>
      <c r="AL20" s="13">
        <f t="shared" si="4"/>
        <v>15</v>
      </c>
      <c r="AM20" s="13">
        <f t="shared" si="0"/>
        <v>15</v>
      </c>
    </row>
    <row r="21" spans="1:39" ht="60" customHeight="1" x14ac:dyDescent="0.35">
      <c r="A21" s="57" t="str">
        <f t="shared" ca="1" si="1"/>
        <v/>
      </c>
      <c r="C21" s="192">
        <f t="shared" si="5"/>
        <v>16</v>
      </c>
      <c r="D21" s="73" t="str">
        <f t="shared" ca="1" si="2"/>
        <v/>
      </c>
      <c r="E21" s="73" t="str">
        <f t="shared" ca="1" si="3"/>
        <v/>
      </c>
      <c r="F21" s="46"/>
      <c r="G21" s="74" t="str">
        <f ca="1">+IF($D21="","",(INDEX('DD Assessment'!K:K,MATCH('Ranked Table'!$D21&amp;'Ranked Table'!$E21,'DD Assessment'!$A:$A,0))))</f>
        <v/>
      </c>
      <c r="H21" s="74" t="str">
        <f ca="1">+IF($D21="","",(INDEX('DD Assessment'!L:L,MATCH('Ranked Table'!$D21&amp;'Ranked Table'!$E21,'DD Assessment'!$A:$A,0))))</f>
        <v/>
      </c>
      <c r="I21" s="74" t="str">
        <f ca="1">+IF($D21="","",(INDEX('DD Assessment'!M:M,MATCH('Ranked Table'!$D21&amp;'Ranked Table'!$E21,'DD Assessment'!$A:$A,0))))</f>
        <v/>
      </c>
      <c r="J21" s="74" t="str">
        <f ca="1">+IF($D21="","",(INDEX('DD Assessment'!N:N,MATCH('Ranked Table'!$D21&amp;'Ranked Table'!$E21,'DD Assessment'!$A:$A,0))))</f>
        <v/>
      </c>
      <c r="K21" s="74" t="str">
        <f ca="1">+IF($D21="","",(INDEX('DD Assessment'!O:O,MATCH('Ranked Table'!$D21&amp;'Ranked Table'!$E21,'DD Assessment'!$A:$A,0))))</f>
        <v/>
      </c>
      <c r="L21" s="74" t="str">
        <f ca="1">+IF($D21="","",(INDEX('DD Assessment'!P:P,MATCH('Ranked Table'!$D21&amp;'Ranked Table'!$E21,'DD Assessment'!$A:$A,0))))</f>
        <v/>
      </c>
      <c r="M21" s="72"/>
      <c r="N21" s="71" t="str">
        <f ca="1">+IF($D21="","",(INDEX('DD Assessment'!Q:Q,MATCH('Ranked Table'!$D21&amp;'Ranked Table'!$E21,'DD Assessment'!$A:$A,0))))</f>
        <v/>
      </c>
      <c r="O21" s="70"/>
      <c r="P21" s="118" t="str">
        <f ca="1">+IFERROR(INDEX('DD Assessment'!$G:$G,MATCH('Ranked Table'!D21&amp;'Ranked Table'!E21,'DD Assessment'!$A:$A,0)),"N/A")</f>
        <v/>
      </c>
      <c r="Q21" s="46"/>
      <c r="R21" s="160" t="s">
        <v>439</v>
      </c>
      <c r="U21" s="51">
        <f t="shared" si="6"/>
        <v>16</v>
      </c>
      <c r="V21" s="73" t="str">
        <f ca="1">+IFERROR(INDEX('DD Assessment'!D:D,MATCH('Ranked Table'!$U21,'DD Assessment'!$AH:$AH,0)),"")</f>
        <v/>
      </c>
      <c r="W21" s="73" t="str">
        <f ca="1">+IFERROR(INDEX('DD Assessment'!E:E,MATCH('Ranked Table'!$U21,'DD Assessment'!$AH:$AH,0)),"")</f>
        <v/>
      </c>
      <c r="X21" s="46"/>
      <c r="Y21" s="74" t="str">
        <f ca="1">+IF($V21="","",(INDEX('DD Assessment'!K:K,MATCH('Ranked Table'!$V21&amp;'Ranked Table'!$W21,'DD Assessment'!$A:$A,0))))</f>
        <v/>
      </c>
      <c r="Z21" s="74" t="str">
        <f ca="1">+IF($V21="","",(INDEX('DD Assessment'!L:L,MATCH('Ranked Table'!$V21&amp;'Ranked Table'!$W21,'DD Assessment'!$A:$A,0))))</f>
        <v/>
      </c>
      <c r="AA21" s="74" t="str">
        <f ca="1">+IF($V21="","",(INDEX('DD Assessment'!M:M,MATCH('Ranked Table'!$V21&amp;'Ranked Table'!$W21,'DD Assessment'!$A:$A,0))))</f>
        <v/>
      </c>
      <c r="AB21" s="74" t="str">
        <f ca="1">+IF($V21="","",(INDEX('DD Assessment'!N:N,MATCH('Ranked Table'!$V21&amp;'Ranked Table'!$W21,'DD Assessment'!$A:$A,0))))</f>
        <v/>
      </c>
      <c r="AC21" s="74" t="str">
        <f ca="1">+IF($V21="","",(INDEX('DD Assessment'!O:O,MATCH('Ranked Table'!$V21&amp;'Ranked Table'!$W21,'DD Assessment'!$A:$A,0))))</f>
        <v/>
      </c>
      <c r="AD21" s="74" t="str">
        <f ca="1">+IF($V21="","",(INDEX('DD Assessment'!P:P,MATCH('Ranked Table'!$V21&amp;'Ranked Table'!$W21,'DD Assessment'!$A:$A,0))))</f>
        <v/>
      </c>
      <c r="AE21" s="72"/>
      <c r="AF21" s="71" t="str">
        <f ca="1">+IF($V21="","",(INDEX('DD Assessment'!Q:Q,MATCH('Ranked Table'!$V21&amp;'Ranked Table'!$W21,'DD Assessment'!$A:$A,0))))</f>
        <v/>
      </c>
      <c r="AH21" s="71" t="str">
        <f ca="1">+IFERROR(RANK(AF21,$AF$6:$AF$35,0)+COUNTIF($AF$6:AF21,AF21)-1,"N/A")</f>
        <v>N/A</v>
      </c>
      <c r="AL21" s="13">
        <f t="shared" si="4"/>
        <v>16</v>
      </c>
      <c r="AM21" s="13">
        <f t="shared" si="0"/>
        <v>16</v>
      </c>
    </row>
    <row r="22" spans="1:39" ht="60" customHeight="1" x14ac:dyDescent="0.35">
      <c r="A22" s="57" t="str">
        <f t="shared" ca="1" si="1"/>
        <v/>
      </c>
      <c r="C22" s="192">
        <f t="shared" si="5"/>
        <v>17</v>
      </c>
      <c r="D22" s="73" t="str">
        <f t="shared" ca="1" si="2"/>
        <v/>
      </c>
      <c r="E22" s="73" t="str">
        <f t="shared" ca="1" si="3"/>
        <v/>
      </c>
      <c r="F22" s="46"/>
      <c r="G22" s="74" t="str">
        <f ca="1">+IF($D22="","",(INDEX('DD Assessment'!K:K,MATCH('Ranked Table'!$D22&amp;'Ranked Table'!$E22,'DD Assessment'!$A:$A,0))))</f>
        <v/>
      </c>
      <c r="H22" s="74" t="str">
        <f ca="1">+IF($D22="","",(INDEX('DD Assessment'!L:L,MATCH('Ranked Table'!$D22&amp;'Ranked Table'!$E22,'DD Assessment'!$A:$A,0))))</f>
        <v/>
      </c>
      <c r="I22" s="74" t="str">
        <f ca="1">+IF($D22="","",(INDEX('DD Assessment'!M:M,MATCH('Ranked Table'!$D22&amp;'Ranked Table'!$E22,'DD Assessment'!$A:$A,0))))</f>
        <v/>
      </c>
      <c r="J22" s="74" t="str">
        <f ca="1">+IF($D22="","",(INDEX('DD Assessment'!N:N,MATCH('Ranked Table'!$D22&amp;'Ranked Table'!$E22,'DD Assessment'!$A:$A,0))))</f>
        <v/>
      </c>
      <c r="K22" s="74" t="str">
        <f ca="1">+IF($D22="","",(INDEX('DD Assessment'!O:O,MATCH('Ranked Table'!$D22&amp;'Ranked Table'!$E22,'DD Assessment'!$A:$A,0))))</f>
        <v/>
      </c>
      <c r="L22" s="74" t="str">
        <f ca="1">+IF($D22="","",(INDEX('DD Assessment'!P:P,MATCH('Ranked Table'!$D22&amp;'Ranked Table'!$E22,'DD Assessment'!$A:$A,0))))</f>
        <v/>
      </c>
      <c r="M22" s="72"/>
      <c r="N22" s="71" t="str">
        <f ca="1">+IF($D22="","",(INDEX('DD Assessment'!Q:Q,MATCH('Ranked Table'!$D22&amp;'Ranked Table'!$E22,'DD Assessment'!$A:$A,0))))</f>
        <v/>
      </c>
      <c r="O22" s="70"/>
      <c r="P22" s="118" t="str">
        <f ca="1">+IFERROR(INDEX('DD Assessment'!$G:$G,MATCH('Ranked Table'!D22&amp;'Ranked Table'!E22,'DD Assessment'!$A:$A,0)),"N/A")</f>
        <v/>
      </c>
      <c r="Q22" s="46"/>
      <c r="R22" s="160" t="s">
        <v>439</v>
      </c>
      <c r="U22" s="51">
        <f t="shared" si="6"/>
        <v>17</v>
      </c>
      <c r="V22" s="73" t="str">
        <f ca="1">+IFERROR(INDEX('DD Assessment'!D:D,MATCH('Ranked Table'!$U22,'DD Assessment'!$AH:$AH,0)),"")</f>
        <v/>
      </c>
      <c r="W22" s="73" t="str">
        <f ca="1">+IFERROR(INDEX('DD Assessment'!E:E,MATCH('Ranked Table'!$U22,'DD Assessment'!$AH:$AH,0)),"")</f>
        <v/>
      </c>
      <c r="X22" s="46"/>
      <c r="Y22" s="74" t="str">
        <f ca="1">+IF($V22="","",(INDEX('DD Assessment'!K:K,MATCH('Ranked Table'!$V22&amp;'Ranked Table'!$W22,'DD Assessment'!$A:$A,0))))</f>
        <v/>
      </c>
      <c r="Z22" s="74" t="str">
        <f ca="1">+IF($V22="","",(INDEX('DD Assessment'!L:L,MATCH('Ranked Table'!$V22&amp;'Ranked Table'!$W22,'DD Assessment'!$A:$A,0))))</f>
        <v/>
      </c>
      <c r="AA22" s="74" t="str">
        <f ca="1">+IF($V22="","",(INDEX('DD Assessment'!M:M,MATCH('Ranked Table'!$V22&amp;'Ranked Table'!$W22,'DD Assessment'!$A:$A,0))))</f>
        <v/>
      </c>
      <c r="AB22" s="74" t="str">
        <f ca="1">+IF($V22="","",(INDEX('DD Assessment'!N:N,MATCH('Ranked Table'!$V22&amp;'Ranked Table'!$W22,'DD Assessment'!$A:$A,0))))</f>
        <v/>
      </c>
      <c r="AC22" s="74" t="str">
        <f ca="1">+IF($V22="","",(INDEX('DD Assessment'!O:O,MATCH('Ranked Table'!$V22&amp;'Ranked Table'!$W22,'DD Assessment'!$A:$A,0))))</f>
        <v/>
      </c>
      <c r="AD22" s="74" t="str">
        <f ca="1">+IF($V22="","",(INDEX('DD Assessment'!P:P,MATCH('Ranked Table'!$V22&amp;'Ranked Table'!$W22,'DD Assessment'!$A:$A,0))))</f>
        <v/>
      </c>
      <c r="AE22" s="72"/>
      <c r="AF22" s="71" t="str">
        <f ca="1">+IF($V22="","",(INDEX('DD Assessment'!Q:Q,MATCH('Ranked Table'!$V22&amp;'Ranked Table'!$W22,'DD Assessment'!$A:$A,0))))</f>
        <v/>
      </c>
      <c r="AH22" s="71" t="str">
        <f ca="1">+IFERROR(RANK(AF22,$AF$6:$AF$35,0)+COUNTIF($AF$6:AF22,AF22)-1,"N/A")</f>
        <v>N/A</v>
      </c>
      <c r="AL22" s="13">
        <f t="shared" si="4"/>
        <v>17</v>
      </c>
      <c r="AM22" s="13">
        <f t="shared" si="0"/>
        <v>17</v>
      </c>
    </row>
    <row r="23" spans="1:39" ht="21" x14ac:dyDescent="0.35">
      <c r="A23" s="57" t="str">
        <f t="shared" ca="1" si="1"/>
        <v/>
      </c>
      <c r="C23" s="192">
        <f t="shared" si="5"/>
        <v>18</v>
      </c>
      <c r="D23" s="73" t="str">
        <f t="shared" ca="1" si="2"/>
        <v/>
      </c>
      <c r="E23" s="73" t="str">
        <f t="shared" ca="1" si="3"/>
        <v/>
      </c>
      <c r="F23" s="46"/>
      <c r="G23" s="74" t="str">
        <f ca="1">+IF($D23="","",(INDEX('DD Assessment'!K:K,MATCH('Ranked Table'!$D23&amp;'Ranked Table'!$E23,'DD Assessment'!$A:$A,0))))</f>
        <v/>
      </c>
      <c r="H23" s="74" t="str">
        <f ca="1">+IF($D23="","",(INDEX('DD Assessment'!L:L,MATCH('Ranked Table'!$D23&amp;'Ranked Table'!$E23,'DD Assessment'!$A:$A,0))))</f>
        <v/>
      </c>
      <c r="I23" s="74" t="str">
        <f ca="1">+IF($D23="","",(INDEX('DD Assessment'!M:M,MATCH('Ranked Table'!$D23&amp;'Ranked Table'!$E23,'DD Assessment'!$A:$A,0))))</f>
        <v/>
      </c>
      <c r="J23" s="74" t="str">
        <f ca="1">+IF($D23="","",(INDEX('DD Assessment'!N:N,MATCH('Ranked Table'!$D23&amp;'Ranked Table'!$E23,'DD Assessment'!$A:$A,0))))</f>
        <v/>
      </c>
      <c r="K23" s="74" t="str">
        <f ca="1">+IF($D23="","",(INDEX('DD Assessment'!O:O,MATCH('Ranked Table'!$D23&amp;'Ranked Table'!$E23,'DD Assessment'!$A:$A,0))))</f>
        <v/>
      </c>
      <c r="L23" s="74" t="str">
        <f ca="1">+IF($D23="","",(INDEX('DD Assessment'!P:P,MATCH('Ranked Table'!$D23&amp;'Ranked Table'!$E23,'DD Assessment'!$A:$A,0))))</f>
        <v/>
      </c>
      <c r="M23" s="46"/>
      <c r="N23" s="71" t="str">
        <f ca="1">+IF($D23="","",(INDEX('DD Assessment'!Q:Q,MATCH('Ranked Table'!$D23&amp;'Ranked Table'!$E23,'DD Assessment'!$A:$A,0))))</f>
        <v/>
      </c>
      <c r="O23" s="70"/>
      <c r="P23" s="118" t="str">
        <f ca="1">+IFERROR(INDEX('DD Assessment'!$G:$G,MATCH('Ranked Table'!D23&amp;'Ranked Table'!E23,'DD Assessment'!$A:$A,0)),"N/A")</f>
        <v/>
      </c>
      <c r="Q23" s="46"/>
      <c r="R23" s="160" t="s">
        <v>435</v>
      </c>
      <c r="U23" s="51">
        <f t="shared" si="6"/>
        <v>18</v>
      </c>
      <c r="V23" s="73" t="str">
        <f>+IFERROR(INDEX('DD Assessment'!D:D,MATCH('Ranked Table'!$U23,'DD Assessment'!$AH:$AH,0)),"")</f>
        <v/>
      </c>
      <c r="W23" s="73" t="str">
        <f>+IFERROR(INDEX('DD Assessment'!E:E,MATCH('Ranked Table'!$U23,'DD Assessment'!$AH:$AH,0)),"")</f>
        <v/>
      </c>
      <c r="X23" s="46"/>
      <c r="Y23" s="74" t="str">
        <f>+IF($V23="","",(INDEX('DD Assessment'!K:K,MATCH('Ranked Table'!$V23&amp;'Ranked Table'!$W23,'DD Assessment'!$A:$A,0))))</f>
        <v/>
      </c>
      <c r="Z23" s="74" t="str">
        <f>+IF($V23="","",(INDEX('DD Assessment'!L:L,MATCH('Ranked Table'!$V23&amp;'Ranked Table'!$W23,'DD Assessment'!$A:$A,0))))</f>
        <v/>
      </c>
      <c r="AA23" s="74" t="str">
        <f>+IF($V23="","",(INDEX('DD Assessment'!M:M,MATCH('Ranked Table'!$V23&amp;'Ranked Table'!$W23,'DD Assessment'!$A:$A,0))))</f>
        <v/>
      </c>
      <c r="AB23" s="74" t="str">
        <f>+IF($V23="","",(INDEX('DD Assessment'!N:N,MATCH('Ranked Table'!$V23&amp;'Ranked Table'!$W23,'DD Assessment'!$A:$A,0))))</f>
        <v/>
      </c>
      <c r="AC23" s="74" t="str">
        <f>+IF($V23="","",(INDEX('DD Assessment'!O:O,MATCH('Ranked Table'!$V23&amp;'Ranked Table'!$W23,'DD Assessment'!$A:$A,0))))</f>
        <v/>
      </c>
      <c r="AD23" s="74" t="str">
        <f>+IF($V23="","",(INDEX('DD Assessment'!P:P,MATCH('Ranked Table'!$V23&amp;'Ranked Table'!$W23,'DD Assessment'!$A:$A,0))))</f>
        <v/>
      </c>
      <c r="AE23" s="46"/>
      <c r="AF23" s="71" t="str">
        <f>+IF($V23="","",(INDEX('DD Assessment'!Q:Q,MATCH('Ranked Table'!$V23&amp;'Ranked Table'!$W23,'DD Assessment'!$A:$A,0))))</f>
        <v/>
      </c>
      <c r="AH23" s="71" t="str">
        <f ca="1">+IFERROR(RANK(AF23,$AF$6:$AF$35,0)+COUNTIF($AF$6:AF23,AF23)-1,"N/A")</f>
        <v>N/A</v>
      </c>
      <c r="AL23" s="13">
        <f t="shared" si="4"/>
        <v>17</v>
      </c>
      <c r="AM23" s="13" t="str">
        <f t="shared" si="0"/>
        <v>N/A</v>
      </c>
    </row>
    <row r="24" spans="1:39" ht="21" x14ac:dyDescent="0.35">
      <c r="A24" s="57" t="str">
        <f t="shared" ca="1" si="1"/>
        <v/>
      </c>
      <c r="C24" s="192">
        <f t="shared" si="5"/>
        <v>19</v>
      </c>
      <c r="D24" s="73" t="str">
        <f t="shared" ca="1" si="2"/>
        <v/>
      </c>
      <c r="E24" s="73" t="str">
        <f t="shared" ca="1" si="3"/>
        <v/>
      </c>
      <c r="F24" s="46"/>
      <c r="G24" s="74" t="str">
        <f ca="1">+IF($D24="","",(INDEX('DD Assessment'!K:K,MATCH('Ranked Table'!$D24&amp;'Ranked Table'!$E24,'DD Assessment'!$A:$A,0))))</f>
        <v/>
      </c>
      <c r="H24" s="74" t="str">
        <f ca="1">+IF($D24="","",(INDEX('DD Assessment'!L:L,MATCH('Ranked Table'!$D24&amp;'Ranked Table'!$E24,'DD Assessment'!$A:$A,0))))</f>
        <v/>
      </c>
      <c r="I24" s="74" t="str">
        <f ca="1">+IF($D24="","",(INDEX('DD Assessment'!M:M,MATCH('Ranked Table'!$D24&amp;'Ranked Table'!$E24,'DD Assessment'!$A:$A,0))))</f>
        <v/>
      </c>
      <c r="J24" s="74" t="str">
        <f ca="1">+IF($D24="","",(INDEX('DD Assessment'!N:N,MATCH('Ranked Table'!$D24&amp;'Ranked Table'!$E24,'DD Assessment'!$A:$A,0))))</f>
        <v/>
      </c>
      <c r="K24" s="74" t="str">
        <f ca="1">+IF($D24="","",(INDEX('DD Assessment'!O:O,MATCH('Ranked Table'!$D24&amp;'Ranked Table'!$E24,'DD Assessment'!$A:$A,0))))</f>
        <v/>
      </c>
      <c r="L24" s="74" t="str">
        <f ca="1">+IF($D24="","",(INDEX('DD Assessment'!P:P,MATCH('Ranked Table'!$D24&amp;'Ranked Table'!$E24,'DD Assessment'!$A:$A,0))))</f>
        <v/>
      </c>
      <c r="M24" s="46"/>
      <c r="N24" s="71" t="str">
        <f ca="1">+IF($D24="","",(INDEX('DD Assessment'!Q:Q,MATCH('Ranked Table'!$D24&amp;'Ranked Table'!$E24,'DD Assessment'!$A:$A,0))))</f>
        <v/>
      </c>
      <c r="O24" s="70"/>
      <c r="P24" s="118" t="str">
        <f ca="1">+IFERROR(INDEX('DD Assessment'!$G:$G,MATCH('Ranked Table'!D24&amp;'Ranked Table'!E24,'DD Assessment'!$A:$A,0)),"N/A")</f>
        <v/>
      </c>
      <c r="Q24" s="46"/>
      <c r="R24" s="160" t="s">
        <v>435</v>
      </c>
      <c r="U24" s="51">
        <f t="shared" si="6"/>
        <v>19</v>
      </c>
      <c r="V24" s="73" t="str">
        <f>+IFERROR(INDEX('DD Assessment'!D:D,MATCH('Ranked Table'!$U24,'DD Assessment'!$AH:$AH,0)),"")</f>
        <v/>
      </c>
      <c r="W24" s="73" t="str">
        <f>+IFERROR(INDEX('DD Assessment'!E:E,MATCH('Ranked Table'!$U24,'DD Assessment'!$AH:$AH,0)),"")</f>
        <v/>
      </c>
      <c r="X24" s="46"/>
      <c r="Y24" s="74" t="str">
        <f>+IF($V24="","",(INDEX('DD Assessment'!K:K,MATCH('Ranked Table'!$V24&amp;'Ranked Table'!$W24,'DD Assessment'!$A:$A,0))))</f>
        <v/>
      </c>
      <c r="Z24" s="74" t="str">
        <f>+IF($V24="","",(INDEX('DD Assessment'!L:L,MATCH('Ranked Table'!$V24&amp;'Ranked Table'!$W24,'DD Assessment'!$A:$A,0))))</f>
        <v/>
      </c>
      <c r="AA24" s="74" t="str">
        <f>+IF($V24="","",(INDEX('DD Assessment'!M:M,MATCH('Ranked Table'!$V24&amp;'Ranked Table'!$W24,'DD Assessment'!$A:$A,0))))</f>
        <v/>
      </c>
      <c r="AB24" s="74" t="str">
        <f>+IF($V24="","",(INDEX('DD Assessment'!N:N,MATCH('Ranked Table'!$V24&amp;'Ranked Table'!$W24,'DD Assessment'!$A:$A,0))))</f>
        <v/>
      </c>
      <c r="AC24" s="74" t="str">
        <f>+IF($V24="","",(INDEX('DD Assessment'!O:O,MATCH('Ranked Table'!$V24&amp;'Ranked Table'!$W24,'DD Assessment'!$A:$A,0))))</f>
        <v/>
      </c>
      <c r="AD24" s="74" t="str">
        <f>+IF($V24="","",(INDEX('DD Assessment'!P:P,MATCH('Ranked Table'!$V24&amp;'Ranked Table'!$W24,'DD Assessment'!$A:$A,0))))</f>
        <v/>
      </c>
      <c r="AE24" s="46"/>
      <c r="AF24" s="71" t="str">
        <f>+IF($V24="","",(INDEX('DD Assessment'!Q:Q,MATCH('Ranked Table'!$V24&amp;'Ranked Table'!$W24,'DD Assessment'!$A:$A,0))))</f>
        <v/>
      </c>
      <c r="AH24" s="71" t="str">
        <f ca="1">+IFERROR(RANK(AF24,$AF$6:$AF$35,0)+COUNTIF($AF$6:AF24,AF24)-1,"N/A")</f>
        <v>N/A</v>
      </c>
      <c r="AL24" s="13">
        <f t="shared" si="4"/>
        <v>17</v>
      </c>
      <c r="AM24" s="13" t="str">
        <f t="shared" si="0"/>
        <v>N/A</v>
      </c>
    </row>
    <row r="25" spans="1:39" ht="21" x14ac:dyDescent="0.35">
      <c r="A25" s="57" t="str">
        <f t="shared" ca="1" si="1"/>
        <v/>
      </c>
      <c r="C25" s="192">
        <f t="shared" si="5"/>
        <v>20</v>
      </c>
      <c r="D25" s="73" t="str">
        <f t="shared" ca="1" si="2"/>
        <v/>
      </c>
      <c r="E25" s="73" t="str">
        <f t="shared" ca="1" si="3"/>
        <v/>
      </c>
      <c r="F25" s="46"/>
      <c r="G25" s="74" t="str">
        <f ca="1">+IF($D25="","",(INDEX('DD Assessment'!K:K,MATCH('Ranked Table'!$D25&amp;'Ranked Table'!$E25,'DD Assessment'!$A:$A,0))))</f>
        <v/>
      </c>
      <c r="H25" s="74" t="str">
        <f ca="1">+IF($D25="","",(INDEX('DD Assessment'!L:L,MATCH('Ranked Table'!$D25&amp;'Ranked Table'!$E25,'DD Assessment'!$A:$A,0))))</f>
        <v/>
      </c>
      <c r="I25" s="74" t="str">
        <f ca="1">+IF($D25="","",(INDEX('DD Assessment'!M:M,MATCH('Ranked Table'!$D25&amp;'Ranked Table'!$E25,'DD Assessment'!$A:$A,0))))</f>
        <v/>
      </c>
      <c r="J25" s="74" t="str">
        <f ca="1">+IF($D25="","",(INDEX('DD Assessment'!N:N,MATCH('Ranked Table'!$D25&amp;'Ranked Table'!$E25,'DD Assessment'!$A:$A,0))))</f>
        <v/>
      </c>
      <c r="K25" s="74" t="str">
        <f ca="1">+IF($D25="","",(INDEX('DD Assessment'!O:O,MATCH('Ranked Table'!$D25&amp;'Ranked Table'!$E25,'DD Assessment'!$A:$A,0))))</f>
        <v/>
      </c>
      <c r="L25" s="74" t="str">
        <f ca="1">+IF($D25="","",(INDEX('DD Assessment'!P:P,MATCH('Ranked Table'!$D25&amp;'Ranked Table'!$E25,'DD Assessment'!$A:$A,0))))</f>
        <v/>
      </c>
      <c r="M25" s="46"/>
      <c r="N25" s="71" t="str">
        <f ca="1">+IF($D25="","",(INDEX('DD Assessment'!Q:Q,MATCH('Ranked Table'!$D25&amp;'Ranked Table'!$E25,'DD Assessment'!$A:$A,0))))</f>
        <v/>
      </c>
      <c r="O25" s="70"/>
      <c r="P25" s="118" t="str">
        <f ca="1">+IFERROR(INDEX('DD Assessment'!$G:$G,MATCH('Ranked Table'!D25&amp;'Ranked Table'!E25,'DD Assessment'!$A:$A,0)),"N/A")</f>
        <v/>
      </c>
      <c r="Q25" s="46"/>
      <c r="R25" s="160" t="s">
        <v>435</v>
      </c>
      <c r="U25" s="51">
        <f t="shared" si="6"/>
        <v>20</v>
      </c>
      <c r="V25" s="73" t="str">
        <f>+IFERROR(INDEX('DD Assessment'!D:D,MATCH('Ranked Table'!$U25,'DD Assessment'!$AH:$AH,0)),"")</f>
        <v/>
      </c>
      <c r="W25" s="73" t="str">
        <f>+IFERROR(INDEX('DD Assessment'!E:E,MATCH('Ranked Table'!$U25,'DD Assessment'!$AH:$AH,0)),"")</f>
        <v/>
      </c>
      <c r="X25" s="46"/>
      <c r="Y25" s="74" t="str">
        <f>+IF($V25="","",(INDEX('DD Assessment'!K:K,MATCH('Ranked Table'!$V25&amp;'Ranked Table'!$W25,'DD Assessment'!$A:$A,0))))</f>
        <v/>
      </c>
      <c r="Z25" s="74" t="str">
        <f>+IF($V25="","",(INDEX('DD Assessment'!L:L,MATCH('Ranked Table'!$V25&amp;'Ranked Table'!$W25,'DD Assessment'!$A:$A,0))))</f>
        <v/>
      </c>
      <c r="AA25" s="74" t="str">
        <f>+IF($V25="","",(INDEX('DD Assessment'!M:M,MATCH('Ranked Table'!$V25&amp;'Ranked Table'!$W25,'DD Assessment'!$A:$A,0))))</f>
        <v/>
      </c>
      <c r="AB25" s="74" t="str">
        <f>+IF($V25="","",(INDEX('DD Assessment'!N:N,MATCH('Ranked Table'!$V25&amp;'Ranked Table'!$W25,'DD Assessment'!$A:$A,0))))</f>
        <v/>
      </c>
      <c r="AC25" s="74" t="str">
        <f>+IF($V25="","",(INDEX('DD Assessment'!O:O,MATCH('Ranked Table'!$V25&amp;'Ranked Table'!$W25,'DD Assessment'!$A:$A,0))))</f>
        <v/>
      </c>
      <c r="AD25" s="74" t="str">
        <f>+IF($V25="","",(INDEX('DD Assessment'!P:P,MATCH('Ranked Table'!$V25&amp;'Ranked Table'!$W25,'DD Assessment'!$A:$A,0))))</f>
        <v/>
      </c>
      <c r="AE25" s="46"/>
      <c r="AF25" s="71" t="str">
        <f>+IF($V25="","",(INDEX('DD Assessment'!Q:Q,MATCH('Ranked Table'!$V25&amp;'Ranked Table'!$W25,'DD Assessment'!$A:$A,0))))</f>
        <v/>
      </c>
      <c r="AH25" s="71" t="str">
        <f ca="1">+IFERROR(RANK(AF25,$AF$6:$AF$35,0)+COUNTIF($AF$6:AF25,AF25)-1,"N/A")</f>
        <v>N/A</v>
      </c>
      <c r="AL25" s="13">
        <f t="shared" si="4"/>
        <v>17</v>
      </c>
      <c r="AM25" s="13" t="str">
        <f t="shared" si="0"/>
        <v>N/A</v>
      </c>
    </row>
    <row r="26" spans="1:39" ht="21" outlineLevel="1" x14ac:dyDescent="0.35">
      <c r="A26" s="57" t="str">
        <f t="shared" ca="1" si="1"/>
        <v/>
      </c>
      <c r="C26" s="192">
        <f t="shared" si="5"/>
        <v>21</v>
      </c>
      <c r="D26" s="73" t="str">
        <f t="shared" ca="1" si="2"/>
        <v/>
      </c>
      <c r="E26" s="73" t="str">
        <f t="shared" ca="1" si="3"/>
        <v/>
      </c>
      <c r="F26" s="46"/>
      <c r="G26" s="74" t="str">
        <f ca="1">+IF($D26="","",(INDEX('DD Assessment'!K:K,MATCH('Ranked Table'!$D26&amp;'Ranked Table'!$E26,'DD Assessment'!$A:$A,0))))</f>
        <v/>
      </c>
      <c r="H26" s="74" t="str">
        <f ca="1">+IF($D26="","",(INDEX('DD Assessment'!L:L,MATCH('Ranked Table'!$D26&amp;'Ranked Table'!$E26,'DD Assessment'!$A:$A,0))))</f>
        <v/>
      </c>
      <c r="I26" s="74" t="str">
        <f ca="1">+IF($D26="","",(INDEX('DD Assessment'!M:M,MATCH('Ranked Table'!$D26&amp;'Ranked Table'!$E26,'DD Assessment'!$A:$A,0))))</f>
        <v/>
      </c>
      <c r="J26" s="74" t="str">
        <f ca="1">+IF($D26="","",(INDEX('DD Assessment'!N:N,MATCH('Ranked Table'!$D26&amp;'Ranked Table'!$E26,'DD Assessment'!$A:$A,0))))</f>
        <v/>
      </c>
      <c r="K26" s="74" t="str">
        <f ca="1">+IF($D26="","",(INDEX('DD Assessment'!O:O,MATCH('Ranked Table'!$D26&amp;'Ranked Table'!$E26,'DD Assessment'!$A:$A,0))))</f>
        <v/>
      </c>
      <c r="L26" s="74" t="str">
        <f ca="1">+IF($D26="","",(INDEX('DD Assessment'!P:P,MATCH('Ranked Table'!$D26&amp;'Ranked Table'!$E26,'DD Assessment'!$A:$A,0))))</f>
        <v/>
      </c>
      <c r="M26" s="46"/>
      <c r="N26" s="71" t="str">
        <f ca="1">+IF($D26="","",(INDEX('DD Assessment'!Q:Q,MATCH('Ranked Table'!$D26&amp;'Ranked Table'!$E26,'DD Assessment'!$A:$A,0))))</f>
        <v/>
      </c>
      <c r="O26" s="70"/>
      <c r="P26" s="118" t="str">
        <f ca="1">+IFERROR(INDEX('DD Assessment'!$G:$G,MATCH('Ranked Table'!D26&amp;'Ranked Table'!E26,'DD Assessment'!$A:$A,0)),"N/A")</f>
        <v/>
      </c>
      <c r="Q26" s="46"/>
      <c r="R26" s="160" t="s">
        <v>435</v>
      </c>
      <c r="U26" s="51">
        <f t="shared" si="6"/>
        <v>21</v>
      </c>
      <c r="V26" s="73" t="str">
        <f>+IFERROR(INDEX('DD Assessment'!D:D,MATCH('Ranked Table'!$U26,'DD Assessment'!$AH:$AH,0)),"")</f>
        <v/>
      </c>
      <c r="W26" s="73" t="str">
        <f>+IFERROR(INDEX('DD Assessment'!E:E,MATCH('Ranked Table'!$U26,'DD Assessment'!$AH:$AH,0)),"")</f>
        <v/>
      </c>
      <c r="X26" s="46"/>
      <c r="Y26" s="74" t="str">
        <f>+IF($V26="","",(INDEX('DD Assessment'!K:K,MATCH('Ranked Table'!$V26&amp;'Ranked Table'!$W26,'DD Assessment'!$A:$A,0))))</f>
        <v/>
      </c>
      <c r="Z26" s="74" t="str">
        <f>+IF($V26="","",(INDEX('DD Assessment'!L:L,MATCH('Ranked Table'!$V26&amp;'Ranked Table'!$W26,'DD Assessment'!$A:$A,0))))</f>
        <v/>
      </c>
      <c r="AA26" s="74" t="str">
        <f>+IF($V26="","",(INDEX('DD Assessment'!M:M,MATCH('Ranked Table'!$V26&amp;'Ranked Table'!$W26,'DD Assessment'!$A:$A,0))))</f>
        <v/>
      </c>
      <c r="AB26" s="74" t="str">
        <f>+IF($V26="","",(INDEX('DD Assessment'!N:N,MATCH('Ranked Table'!$V26&amp;'Ranked Table'!$W26,'DD Assessment'!$A:$A,0))))</f>
        <v/>
      </c>
      <c r="AC26" s="74" t="str">
        <f>+IF($V26="","",(INDEX('DD Assessment'!O:O,MATCH('Ranked Table'!$V26&amp;'Ranked Table'!$W26,'DD Assessment'!$A:$A,0))))</f>
        <v/>
      </c>
      <c r="AD26" s="74" t="str">
        <f>+IF($V26="","",(INDEX('DD Assessment'!P:P,MATCH('Ranked Table'!$V26&amp;'Ranked Table'!$W26,'DD Assessment'!$A:$A,0))))</f>
        <v/>
      </c>
      <c r="AE26" s="46"/>
      <c r="AF26" s="71" t="str">
        <f>+IF($V26="","",(INDEX('DD Assessment'!Q:Q,MATCH('Ranked Table'!$V26&amp;'Ranked Table'!$W26,'DD Assessment'!$A:$A,0))))</f>
        <v/>
      </c>
      <c r="AH26" s="71" t="str">
        <f ca="1">+IFERROR(RANK(AF26,$AF$6:$AF$35,0)+COUNTIF($AF$6:AF26,AF26)-1,"N/A")</f>
        <v>N/A</v>
      </c>
      <c r="AL26" s="13">
        <f t="shared" si="4"/>
        <v>17</v>
      </c>
      <c r="AM26" s="13" t="str">
        <f t="shared" si="0"/>
        <v>N/A</v>
      </c>
    </row>
    <row r="27" spans="1:39" ht="21" outlineLevel="1" x14ac:dyDescent="0.35">
      <c r="A27" s="57" t="str">
        <f t="shared" ca="1" si="1"/>
        <v/>
      </c>
      <c r="C27" s="192">
        <f t="shared" si="5"/>
        <v>22</v>
      </c>
      <c r="D27" s="73" t="str">
        <f t="shared" ca="1" si="2"/>
        <v/>
      </c>
      <c r="E27" s="73" t="str">
        <f t="shared" ca="1" si="3"/>
        <v/>
      </c>
      <c r="F27" s="46"/>
      <c r="G27" s="74" t="str">
        <f ca="1">+IF($D27="","",(INDEX('DD Assessment'!K:K,MATCH('Ranked Table'!$D27&amp;'Ranked Table'!$E27,'DD Assessment'!$A:$A,0))))</f>
        <v/>
      </c>
      <c r="H27" s="74" t="str">
        <f ca="1">+IF($D27="","",(INDEX('DD Assessment'!L:L,MATCH('Ranked Table'!$D27&amp;'Ranked Table'!$E27,'DD Assessment'!$A:$A,0))))</f>
        <v/>
      </c>
      <c r="I27" s="74" t="str">
        <f ca="1">+IF($D27="","",(INDEX('DD Assessment'!M:M,MATCH('Ranked Table'!$D27&amp;'Ranked Table'!$E27,'DD Assessment'!$A:$A,0))))</f>
        <v/>
      </c>
      <c r="J27" s="74" t="str">
        <f ca="1">+IF($D27="","",(INDEX('DD Assessment'!N:N,MATCH('Ranked Table'!$D27&amp;'Ranked Table'!$E27,'DD Assessment'!$A:$A,0))))</f>
        <v/>
      </c>
      <c r="K27" s="74" t="str">
        <f ca="1">+IF($D27="","",(INDEX('DD Assessment'!O:O,MATCH('Ranked Table'!$D27&amp;'Ranked Table'!$E27,'DD Assessment'!$A:$A,0))))</f>
        <v/>
      </c>
      <c r="L27" s="74" t="str">
        <f ca="1">+IF($D27="","",(INDEX('DD Assessment'!P:P,MATCH('Ranked Table'!$D27&amp;'Ranked Table'!$E27,'DD Assessment'!$A:$A,0))))</f>
        <v/>
      </c>
      <c r="M27" s="46"/>
      <c r="N27" s="71" t="str">
        <f ca="1">+IF($D27="","",(INDEX('DD Assessment'!Q:Q,MATCH('Ranked Table'!$D27&amp;'Ranked Table'!$E27,'DD Assessment'!$A:$A,0))))</f>
        <v/>
      </c>
      <c r="O27" s="70"/>
      <c r="P27" s="118" t="str">
        <f ca="1">+IFERROR(INDEX('DD Assessment'!$G:$G,MATCH('Ranked Table'!D27&amp;'Ranked Table'!E27,'DD Assessment'!$A:$A,0)),"N/A")</f>
        <v/>
      </c>
      <c r="Q27" s="46"/>
      <c r="R27" s="160" t="s">
        <v>435</v>
      </c>
      <c r="U27" s="51">
        <f t="shared" si="6"/>
        <v>22</v>
      </c>
      <c r="V27" s="73" t="str">
        <f>+IFERROR(INDEX('DD Assessment'!D:D,MATCH('Ranked Table'!$U27,'DD Assessment'!$AH:$AH,0)),"")</f>
        <v/>
      </c>
      <c r="W27" s="73" t="str">
        <f>+IFERROR(INDEX('DD Assessment'!E:E,MATCH('Ranked Table'!$U27,'DD Assessment'!$AH:$AH,0)),"")</f>
        <v/>
      </c>
      <c r="X27" s="46"/>
      <c r="Y27" s="74" t="str">
        <f>+IF($V27="","",(INDEX('DD Assessment'!K:K,MATCH('Ranked Table'!$V27&amp;'Ranked Table'!$W27,'DD Assessment'!$A:$A,0))))</f>
        <v/>
      </c>
      <c r="Z27" s="74" t="str">
        <f>+IF($V27="","",(INDEX('DD Assessment'!L:L,MATCH('Ranked Table'!$V27&amp;'Ranked Table'!$W27,'DD Assessment'!$A:$A,0))))</f>
        <v/>
      </c>
      <c r="AA27" s="74" t="str">
        <f>+IF($V27="","",(INDEX('DD Assessment'!M:M,MATCH('Ranked Table'!$V27&amp;'Ranked Table'!$W27,'DD Assessment'!$A:$A,0))))</f>
        <v/>
      </c>
      <c r="AB27" s="74" t="str">
        <f>+IF($V27="","",(INDEX('DD Assessment'!N:N,MATCH('Ranked Table'!$V27&amp;'Ranked Table'!$W27,'DD Assessment'!$A:$A,0))))</f>
        <v/>
      </c>
      <c r="AC27" s="74" t="str">
        <f>+IF($V27="","",(INDEX('DD Assessment'!O:O,MATCH('Ranked Table'!$V27&amp;'Ranked Table'!$W27,'DD Assessment'!$A:$A,0))))</f>
        <v/>
      </c>
      <c r="AD27" s="74" t="str">
        <f>+IF($V27="","",(INDEX('DD Assessment'!P:P,MATCH('Ranked Table'!$V27&amp;'Ranked Table'!$W27,'DD Assessment'!$A:$A,0))))</f>
        <v/>
      </c>
      <c r="AE27" s="46"/>
      <c r="AF27" s="71" t="str">
        <f>+IF($V27="","",(INDEX('DD Assessment'!Q:Q,MATCH('Ranked Table'!$V27&amp;'Ranked Table'!$W27,'DD Assessment'!$A:$A,0))))</f>
        <v/>
      </c>
      <c r="AH27" s="71" t="str">
        <f ca="1">+IFERROR(RANK(AF27,$AF$6:$AF$35,0)+COUNTIF($AF$6:AF27,AF27)-1,"N/A")</f>
        <v>N/A</v>
      </c>
      <c r="AL27" s="13">
        <f t="shared" si="4"/>
        <v>17</v>
      </c>
      <c r="AM27" s="13" t="str">
        <f t="shared" si="0"/>
        <v>N/A</v>
      </c>
    </row>
    <row r="28" spans="1:39" ht="21" outlineLevel="1" x14ac:dyDescent="0.35">
      <c r="A28" s="57" t="str">
        <f t="shared" ca="1" si="1"/>
        <v/>
      </c>
      <c r="C28" s="192">
        <f t="shared" si="5"/>
        <v>23</v>
      </c>
      <c r="D28" s="73" t="str">
        <f t="shared" ca="1" si="2"/>
        <v/>
      </c>
      <c r="E28" s="73" t="str">
        <f t="shared" ca="1" si="3"/>
        <v/>
      </c>
      <c r="F28" s="46"/>
      <c r="G28" s="74" t="str">
        <f ca="1">+IF($D28="","",(INDEX('DD Assessment'!K:K,MATCH('Ranked Table'!$D28&amp;'Ranked Table'!$E28,'DD Assessment'!$A:$A,0))))</f>
        <v/>
      </c>
      <c r="H28" s="74" t="str">
        <f ca="1">+IF($D28="","",(INDEX('DD Assessment'!L:L,MATCH('Ranked Table'!$D28&amp;'Ranked Table'!$E28,'DD Assessment'!$A:$A,0))))</f>
        <v/>
      </c>
      <c r="I28" s="74" t="str">
        <f ca="1">+IF($D28="","",(INDEX('DD Assessment'!M:M,MATCH('Ranked Table'!$D28&amp;'Ranked Table'!$E28,'DD Assessment'!$A:$A,0))))</f>
        <v/>
      </c>
      <c r="J28" s="74" t="str">
        <f ca="1">+IF($D28="","",(INDEX('DD Assessment'!N:N,MATCH('Ranked Table'!$D28&amp;'Ranked Table'!$E28,'DD Assessment'!$A:$A,0))))</f>
        <v/>
      </c>
      <c r="K28" s="74" t="str">
        <f ca="1">+IF($D28="","",(INDEX('DD Assessment'!O:O,MATCH('Ranked Table'!$D28&amp;'Ranked Table'!$E28,'DD Assessment'!$A:$A,0))))</f>
        <v/>
      </c>
      <c r="L28" s="74" t="str">
        <f ca="1">+IF($D28="","",(INDEX('DD Assessment'!P:P,MATCH('Ranked Table'!$D28&amp;'Ranked Table'!$E28,'DD Assessment'!$A:$A,0))))</f>
        <v/>
      </c>
      <c r="M28" s="46"/>
      <c r="N28" s="71" t="str">
        <f ca="1">+IF($D28="","",(INDEX('DD Assessment'!Q:Q,MATCH('Ranked Table'!$D28&amp;'Ranked Table'!$E28,'DD Assessment'!$A:$A,0))))</f>
        <v/>
      </c>
      <c r="O28" s="70"/>
      <c r="P28" s="118" t="str">
        <f ca="1">+IFERROR(INDEX('DD Assessment'!$G:$G,MATCH('Ranked Table'!D28&amp;'Ranked Table'!E28,'DD Assessment'!$A:$A,0)),"N/A")</f>
        <v/>
      </c>
      <c r="Q28" s="46"/>
      <c r="R28" s="160" t="s">
        <v>435</v>
      </c>
      <c r="U28" s="51">
        <f t="shared" si="6"/>
        <v>23</v>
      </c>
      <c r="V28" s="73" t="str">
        <f>+IFERROR(INDEX('DD Assessment'!D:D,MATCH('Ranked Table'!$U28,'DD Assessment'!$AH:$AH,0)),"")</f>
        <v/>
      </c>
      <c r="W28" s="73" t="str">
        <f>+IFERROR(INDEX('DD Assessment'!E:E,MATCH('Ranked Table'!$U28,'DD Assessment'!$AH:$AH,0)),"")</f>
        <v/>
      </c>
      <c r="X28" s="46"/>
      <c r="Y28" s="74" t="str">
        <f>+IF($V28="","",(INDEX('DD Assessment'!K:K,MATCH('Ranked Table'!$V28&amp;'Ranked Table'!$W28,'DD Assessment'!$A:$A,0))))</f>
        <v/>
      </c>
      <c r="Z28" s="74" t="str">
        <f>+IF($V28="","",(INDEX('DD Assessment'!L:L,MATCH('Ranked Table'!$V28&amp;'Ranked Table'!$W28,'DD Assessment'!$A:$A,0))))</f>
        <v/>
      </c>
      <c r="AA28" s="74" t="str">
        <f>+IF($V28="","",(INDEX('DD Assessment'!M:M,MATCH('Ranked Table'!$V28&amp;'Ranked Table'!$W28,'DD Assessment'!$A:$A,0))))</f>
        <v/>
      </c>
      <c r="AB28" s="74" t="str">
        <f>+IF($V28="","",(INDEX('DD Assessment'!N:N,MATCH('Ranked Table'!$V28&amp;'Ranked Table'!$W28,'DD Assessment'!$A:$A,0))))</f>
        <v/>
      </c>
      <c r="AC28" s="74" t="str">
        <f>+IF($V28="","",(INDEX('DD Assessment'!O:O,MATCH('Ranked Table'!$V28&amp;'Ranked Table'!$W28,'DD Assessment'!$A:$A,0))))</f>
        <v/>
      </c>
      <c r="AD28" s="74" t="str">
        <f>+IF($V28="","",(INDEX('DD Assessment'!P:P,MATCH('Ranked Table'!$V28&amp;'Ranked Table'!$W28,'DD Assessment'!$A:$A,0))))</f>
        <v/>
      </c>
      <c r="AE28" s="46"/>
      <c r="AF28" s="71" t="str">
        <f>+IF($V28="","",(INDEX('DD Assessment'!Q:Q,MATCH('Ranked Table'!$V28&amp;'Ranked Table'!$W28,'DD Assessment'!$A:$A,0))))</f>
        <v/>
      </c>
      <c r="AH28" s="71" t="str">
        <f ca="1">+IFERROR(RANK(AF28,$AF$6:$AF$35,0)+COUNTIF($AF$6:AF28,AF28)-1,"N/A")</f>
        <v>N/A</v>
      </c>
      <c r="AL28" s="13">
        <f t="shared" si="4"/>
        <v>17</v>
      </c>
      <c r="AM28" s="13" t="str">
        <f t="shared" si="0"/>
        <v>N/A</v>
      </c>
    </row>
    <row r="29" spans="1:39" ht="21" outlineLevel="1" x14ac:dyDescent="0.35">
      <c r="A29" s="57" t="str">
        <f t="shared" ca="1" si="1"/>
        <v/>
      </c>
      <c r="C29" s="192">
        <f t="shared" si="5"/>
        <v>24</v>
      </c>
      <c r="D29" s="73" t="str">
        <f t="shared" ca="1" si="2"/>
        <v/>
      </c>
      <c r="E29" s="73" t="str">
        <f t="shared" ca="1" si="3"/>
        <v/>
      </c>
      <c r="F29" s="46"/>
      <c r="G29" s="74" t="str">
        <f ca="1">+IF($D29="","",(INDEX('DD Assessment'!K:K,MATCH('Ranked Table'!$D29&amp;'Ranked Table'!$E29,'DD Assessment'!$A:$A,0))))</f>
        <v/>
      </c>
      <c r="H29" s="74" t="str">
        <f ca="1">+IF($D29="","",(INDEX('DD Assessment'!L:L,MATCH('Ranked Table'!$D29&amp;'Ranked Table'!$E29,'DD Assessment'!$A:$A,0))))</f>
        <v/>
      </c>
      <c r="I29" s="74" t="str">
        <f ca="1">+IF($D29="","",(INDEX('DD Assessment'!M:M,MATCH('Ranked Table'!$D29&amp;'Ranked Table'!$E29,'DD Assessment'!$A:$A,0))))</f>
        <v/>
      </c>
      <c r="J29" s="74" t="str">
        <f ca="1">+IF($D29="","",(INDEX('DD Assessment'!N:N,MATCH('Ranked Table'!$D29&amp;'Ranked Table'!$E29,'DD Assessment'!$A:$A,0))))</f>
        <v/>
      </c>
      <c r="K29" s="74" t="str">
        <f ca="1">+IF($D29="","",(INDEX('DD Assessment'!O:O,MATCH('Ranked Table'!$D29&amp;'Ranked Table'!$E29,'DD Assessment'!$A:$A,0))))</f>
        <v/>
      </c>
      <c r="L29" s="74" t="str">
        <f ca="1">+IF($D29="","",(INDEX('DD Assessment'!P:P,MATCH('Ranked Table'!$D29&amp;'Ranked Table'!$E29,'DD Assessment'!$A:$A,0))))</f>
        <v/>
      </c>
      <c r="M29" s="46"/>
      <c r="N29" s="71" t="str">
        <f ca="1">+IF($D29="","",(INDEX('DD Assessment'!Q:Q,MATCH('Ranked Table'!$D29&amp;'Ranked Table'!$E29,'DD Assessment'!$A:$A,0))))</f>
        <v/>
      </c>
      <c r="O29" s="70"/>
      <c r="P29" s="118" t="str">
        <f ca="1">+IFERROR(INDEX('DD Assessment'!$G:$G,MATCH('Ranked Table'!D29&amp;'Ranked Table'!E29,'DD Assessment'!$A:$A,0)),"N/A")</f>
        <v/>
      </c>
      <c r="Q29" s="46"/>
      <c r="R29" s="160" t="s">
        <v>435</v>
      </c>
      <c r="U29" s="51">
        <f t="shared" si="6"/>
        <v>24</v>
      </c>
      <c r="V29" s="73" t="str">
        <f>+IFERROR(INDEX('DD Assessment'!D:D,MATCH('Ranked Table'!$U29,'DD Assessment'!$AH:$AH,0)),"")</f>
        <v/>
      </c>
      <c r="W29" s="73" t="str">
        <f>+IFERROR(INDEX('DD Assessment'!E:E,MATCH('Ranked Table'!$U29,'DD Assessment'!$AH:$AH,0)),"")</f>
        <v/>
      </c>
      <c r="X29" s="46"/>
      <c r="Y29" s="74" t="str">
        <f>+IF($V29="","",(INDEX('DD Assessment'!K:K,MATCH('Ranked Table'!$V29&amp;'Ranked Table'!$W29,'DD Assessment'!$A:$A,0))))</f>
        <v/>
      </c>
      <c r="Z29" s="74" t="str">
        <f>+IF($V29="","",(INDEX('DD Assessment'!L:L,MATCH('Ranked Table'!$V29&amp;'Ranked Table'!$W29,'DD Assessment'!$A:$A,0))))</f>
        <v/>
      </c>
      <c r="AA29" s="74" t="str">
        <f>+IF($V29="","",(INDEX('DD Assessment'!M:M,MATCH('Ranked Table'!$V29&amp;'Ranked Table'!$W29,'DD Assessment'!$A:$A,0))))</f>
        <v/>
      </c>
      <c r="AB29" s="74" t="str">
        <f>+IF($V29="","",(INDEX('DD Assessment'!N:N,MATCH('Ranked Table'!$V29&amp;'Ranked Table'!$W29,'DD Assessment'!$A:$A,0))))</f>
        <v/>
      </c>
      <c r="AC29" s="74" t="str">
        <f>+IF($V29="","",(INDEX('DD Assessment'!O:O,MATCH('Ranked Table'!$V29&amp;'Ranked Table'!$W29,'DD Assessment'!$A:$A,0))))</f>
        <v/>
      </c>
      <c r="AD29" s="74" t="str">
        <f>+IF($V29="","",(INDEX('DD Assessment'!P:P,MATCH('Ranked Table'!$V29&amp;'Ranked Table'!$W29,'DD Assessment'!$A:$A,0))))</f>
        <v/>
      </c>
      <c r="AE29" s="46"/>
      <c r="AF29" s="71" t="str">
        <f>+IF($V29="","",(INDEX('DD Assessment'!Q:Q,MATCH('Ranked Table'!$V29&amp;'Ranked Table'!$W29,'DD Assessment'!$A:$A,0))))</f>
        <v/>
      </c>
      <c r="AH29" s="71" t="str">
        <f ca="1">+IFERROR(RANK(AF29,$AF$6:$AF$35,0)+COUNTIF($AF$6:AF29,AF29)-1,"N/A")</f>
        <v>N/A</v>
      </c>
      <c r="AL29" s="13">
        <f t="shared" si="4"/>
        <v>17</v>
      </c>
      <c r="AM29" s="13" t="str">
        <f t="shared" si="0"/>
        <v>N/A</v>
      </c>
    </row>
    <row r="30" spans="1:39" ht="21" outlineLevel="1" x14ac:dyDescent="0.35">
      <c r="A30" s="57" t="str">
        <f t="shared" ca="1" si="1"/>
        <v/>
      </c>
      <c r="C30" s="192">
        <f t="shared" si="5"/>
        <v>25</v>
      </c>
      <c r="D30" s="73" t="str">
        <f t="shared" ca="1" si="2"/>
        <v/>
      </c>
      <c r="E30" s="73" t="str">
        <f t="shared" ca="1" si="3"/>
        <v/>
      </c>
      <c r="F30" s="46"/>
      <c r="G30" s="74" t="str">
        <f ca="1">+IF($D30="","",(INDEX('DD Assessment'!K:K,MATCH('Ranked Table'!$D30&amp;'Ranked Table'!$E30,'DD Assessment'!$A:$A,0))))</f>
        <v/>
      </c>
      <c r="H30" s="74" t="str">
        <f ca="1">+IF($D30="","",(INDEX('DD Assessment'!L:L,MATCH('Ranked Table'!$D30&amp;'Ranked Table'!$E30,'DD Assessment'!$A:$A,0))))</f>
        <v/>
      </c>
      <c r="I30" s="74" t="str">
        <f ca="1">+IF($D30="","",(INDEX('DD Assessment'!M:M,MATCH('Ranked Table'!$D30&amp;'Ranked Table'!$E30,'DD Assessment'!$A:$A,0))))</f>
        <v/>
      </c>
      <c r="J30" s="74" t="str">
        <f ca="1">+IF($D30="","",(INDEX('DD Assessment'!N:N,MATCH('Ranked Table'!$D30&amp;'Ranked Table'!$E30,'DD Assessment'!$A:$A,0))))</f>
        <v/>
      </c>
      <c r="K30" s="74" t="str">
        <f ca="1">+IF($D30="","",(INDEX('DD Assessment'!O:O,MATCH('Ranked Table'!$D30&amp;'Ranked Table'!$E30,'DD Assessment'!$A:$A,0))))</f>
        <v/>
      </c>
      <c r="L30" s="74" t="str">
        <f ca="1">+IF($D30="","",(INDEX('DD Assessment'!P:P,MATCH('Ranked Table'!$D30&amp;'Ranked Table'!$E30,'DD Assessment'!$A:$A,0))))</f>
        <v/>
      </c>
      <c r="M30" s="46"/>
      <c r="N30" s="71" t="str">
        <f ca="1">+IF($D30="","",(INDEX('DD Assessment'!Q:Q,MATCH('Ranked Table'!$D30&amp;'Ranked Table'!$E30,'DD Assessment'!$A:$A,0))))</f>
        <v/>
      </c>
      <c r="O30" s="70"/>
      <c r="P30" s="118" t="str">
        <f ca="1">+IFERROR(INDEX('DD Assessment'!$G:$G,MATCH('Ranked Table'!D30&amp;'Ranked Table'!E30,'DD Assessment'!$A:$A,0)),"N/A")</f>
        <v/>
      </c>
      <c r="Q30" s="46"/>
      <c r="R30" s="160" t="s">
        <v>435</v>
      </c>
      <c r="U30" s="51">
        <f t="shared" si="6"/>
        <v>25</v>
      </c>
      <c r="V30" s="73" t="str">
        <f>+IFERROR(INDEX('DD Assessment'!D:D,MATCH('Ranked Table'!$U30,'DD Assessment'!$AH:$AH,0)),"")</f>
        <v/>
      </c>
      <c r="W30" s="73" t="str">
        <f>+IFERROR(INDEX('DD Assessment'!E:E,MATCH('Ranked Table'!$U30,'DD Assessment'!$AH:$AH,0)),"")</f>
        <v/>
      </c>
      <c r="X30" s="46"/>
      <c r="Y30" s="74" t="str">
        <f>+IF($V30="","",(INDEX('DD Assessment'!K:K,MATCH('Ranked Table'!$V30&amp;'Ranked Table'!$W30,'DD Assessment'!$A:$A,0))))</f>
        <v/>
      </c>
      <c r="Z30" s="74" t="str">
        <f>+IF($V30="","",(INDEX('DD Assessment'!L:L,MATCH('Ranked Table'!$V30&amp;'Ranked Table'!$W30,'DD Assessment'!$A:$A,0))))</f>
        <v/>
      </c>
      <c r="AA30" s="74" t="str">
        <f>+IF($V30="","",(INDEX('DD Assessment'!M:M,MATCH('Ranked Table'!$V30&amp;'Ranked Table'!$W30,'DD Assessment'!$A:$A,0))))</f>
        <v/>
      </c>
      <c r="AB30" s="74" t="str">
        <f>+IF($V30="","",(INDEX('DD Assessment'!N:N,MATCH('Ranked Table'!$V30&amp;'Ranked Table'!$W30,'DD Assessment'!$A:$A,0))))</f>
        <v/>
      </c>
      <c r="AC30" s="74" t="str">
        <f>+IF($V30="","",(INDEX('DD Assessment'!O:O,MATCH('Ranked Table'!$V30&amp;'Ranked Table'!$W30,'DD Assessment'!$A:$A,0))))</f>
        <v/>
      </c>
      <c r="AD30" s="74" t="str">
        <f>+IF($V30="","",(INDEX('DD Assessment'!P:P,MATCH('Ranked Table'!$V30&amp;'Ranked Table'!$W30,'DD Assessment'!$A:$A,0))))</f>
        <v/>
      </c>
      <c r="AE30" s="46"/>
      <c r="AF30" s="71" t="str">
        <f>+IF($V30="","",(INDEX('DD Assessment'!Q:Q,MATCH('Ranked Table'!$V30&amp;'Ranked Table'!$W30,'DD Assessment'!$A:$A,0))))</f>
        <v/>
      </c>
      <c r="AH30" s="71" t="str">
        <f ca="1">+IFERROR(RANK(AF30,$AF$6:$AF$35,0)+COUNTIF($AF$6:AF30,AF30)-1,"N/A")</f>
        <v>N/A</v>
      </c>
      <c r="AL30" s="13">
        <f t="shared" si="4"/>
        <v>17</v>
      </c>
      <c r="AM30" s="13" t="str">
        <f t="shared" si="0"/>
        <v>N/A</v>
      </c>
    </row>
    <row r="31" spans="1:39" ht="21" outlineLevel="1" x14ac:dyDescent="0.35">
      <c r="A31" s="57" t="str">
        <f t="shared" ca="1" si="1"/>
        <v/>
      </c>
      <c r="C31" s="192">
        <f t="shared" si="5"/>
        <v>26</v>
      </c>
      <c r="D31" s="73" t="str">
        <f t="shared" ca="1" si="2"/>
        <v/>
      </c>
      <c r="E31" s="73" t="str">
        <f t="shared" ca="1" si="3"/>
        <v/>
      </c>
      <c r="F31" s="46"/>
      <c r="G31" s="74" t="str">
        <f ca="1">+IF($D31="","",(INDEX('DD Assessment'!K:K,MATCH('Ranked Table'!$D31&amp;'Ranked Table'!$E31,'DD Assessment'!$A:$A,0))))</f>
        <v/>
      </c>
      <c r="H31" s="74" t="str">
        <f ca="1">+IF($D31="","",(INDEX('DD Assessment'!L:L,MATCH('Ranked Table'!$D31&amp;'Ranked Table'!$E31,'DD Assessment'!$A:$A,0))))</f>
        <v/>
      </c>
      <c r="I31" s="74" t="str">
        <f ca="1">+IF($D31="","",(INDEX('DD Assessment'!M:M,MATCH('Ranked Table'!$D31&amp;'Ranked Table'!$E31,'DD Assessment'!$A:$A,0))))</f>
        <v/>
      </c>
      <c r="J31" s="74" t="str">
        <f ca="1">+IF($D31="","",(INDEX('DD Assessment'!N:N,MATCH('Ranked Table'!$D31&amp;'Ranked Table'!$E31,'DD Assessment'!$A:$A,0))))</f>
        <v/>
      </c>
      <c r="K31" s="74" t="str">
        <f ca="1">+IF($D31="","",(INDEX('DD Assessment'!O:O,MATCH('Ranked Table'!$D31&amp;'Ranked Table'!$E31,'DD Assessment'!$A:$A,0))))</f>
        <v/>
      </c>
      <c r="L31" s="74" t="str">
        <f ca="1">+IF($D31="","",(INDEX('DD Assessment'!P:P,MATCH('Ranked Table'!$D31&amp;'Ranked Table'!$E31,'DD Assessment'!$A:$A,0))))</f>
        <v/>
      </c>
      <c r="M31" s="46"/>
      <c r="N31" s="71" t="str">
        <f ca="1">+IF($D31="","",(INDEX('DD Assessment'!Q:Q,MATCH('Ranked Table'!$D31&amp;'Ranked Table'!$E31,'DD Assessment'!$A:$A,0))))</f>
        <v/>
      </c>
      <c r="O31" s="70"/>
      <c r="P31" s="118" t="str">
        <f ca="1">+IFERROR(INDEX('DD Assessment'!$G:$G,MATCH('Ranked Table'!D31&amp;'Ranked Table'!E31,'DD Assessment'!$A:$A,0)),"N/A")</f>
        <v/>
      </c>
      <c r="Q31" s="46"/>
      <c r="R31" s="160" t="s">
        <v>435</v>
      </c>
      <c r="U31" s="51">
        <f t="shared" ref="U31:U35" si="7">+U30+1</f>
        <v>26</v>
      </c>
      <c r="V31" s="73" t="str">
        <f>+IFERROR(INDEX('DD Assessment'!D:D,MATCH('Ranked Table'!$U31,'DD Assessment'!$AH:$AH,0)),"")</f>
        <v/>
      </c>
      <c r="W31" s="73" t="str">
        <f>+IFERROR(INDEX('DD Assessment'!E:E,MATCH('Ranked Table'!$U31,'DD Assessment'!$AH:$AH,0)),"")</f>
        <v/>
      </c>
      <c r="X31" s="46"/>
      <c r="Y31" s="74" t="str">
        <f>+IF($V31="","",(INDEX('DD Assessment'!K:K,MATCH('Ranked Table'!$V31&amp;'Ranked Table'!$W31,'DD Assessment'!$A:$A,0))))</f>
        <v/>
      </c>
      <c r="Z31" s="74" t="str">
        <f>+IF($V31="","",(INDEX('DD Assessment'!L:L,MATCH('Ranked Table'!$V31&amp;'Ranked Table'!$W31,'DD Assessment'!$A:$A,0))))</f>
        <v/>
      </c>
      <c r="AA31" s="74" t="str">
        <f>+IF($V31="","",(INDEX('DD Assessment'!M:M,MATCH('Ranked Table'!$V31&amp;'Ranked Table'!$W31,'DD Assessment'!$A:$A,0))))</f>
        <v/>
      </c>
      <c r="AB31" s="74" t="str">
        <f>+IF($V31="","",(INDEX('DD Assessment'!N:N,MATCH('Ranked Table'!$V31&amp;'Ranked Table'!$W31,'DD Assessment'!$A:$A,0))))</f>
        <v/>
      </c>
      <c r="AC31" s="74" t="str">
        <f>+IF($V31="","",(INDEX('DD Assessment'!O:O,MATCH('Ranked Table'!$V31&amp;'Ranked Table'!$W31,'DD Assessment'!$A:$A,0))))</f>
        <v/>
      </c>
      <c r="AD31" s="74" t="str">
        <f>+IF($V31="","",(INDEX('DD Assessment'!P:P,MATCH('Ranked Table'!$V31&amp;'Ranked Table'!$W31,'DD Assessment'!$A:$A,0))))</f>
        <v/>
      </c>
      <c r="AE31" s="46"/>
      <c r="AF31" s="71" t="str">
        <f>+IF($V31="","",(INDEX('DD Assessment'!Q:Q,MATCH('Ranked Table'!$V31&amp;'Ranked Table'!$W31,'DD Assessment'!$A:$A,0))))</f>
        <v/>
      </c>
      <c r="AH31" s="71" t="str">
        <f ca="1">+IFERROR(RANK(AF31,$AF$6:$AF$35,0)+COUNTIF($AF$6:AF31,AF31)-1,"N/A")</f>
        <v>N/A</v>
      </c>
      <c r="AL31" s="13">
        <f t="shared" ref="AL31:AL35" si="8">IF(R31="Remove",AL30,AL30+1)</f>
        <v>17</v>
      </c>
      <c r="AM31" s="13" t="str">
        <f t="shared" ref="AM31:AM35" si="9">IF(R31="Remove","N/A",AL31)</f>
        <v>N/A</v>
      </c>
    </row>
    <row r="32" spans="1:39" ht="21" outlineLevel="1" x14ac:dyDescent="0.35">
      <c r="A32" s="57" t="str">
        <f t="shared" ca="1" si="1"/>
        <v/>
      </c>
      <c r="C32" s="192">
        <f t="shared" si="5"/>
        <v>27</v>
      </c>
      <c r="D32" s="73" t="str">
        <f t="shared" ca="1" si="2"/>
        <v/>
      </c>
      <c r="E32" s="73" t="str">
        <f t="shared" ca="1" si="3"/>
        <v/>
      </c>
      <c r="F32" s="46"/>
      <c r="G32" s="74" t="str">
        <f ca="1">+IF($D32="","",(INDEX('DD Assessment'!K:K,MATCH('Ranked Table'!$D32&amp;'Ranked Table'!$E32,'DD Assessment'!$A:$A,0))))</f>
        <v/>
      </c>
      <c r="H32" s="74" t="str">
        <f ca="1">+IF($D32="","",(INDEX('DD Assessment'!L:L,MATCH('Ranked Table'!$D32&amp;'Ranked Table'!$E32,'DD Assessment'!$A:$A,0))))</f>
        <v/>
      </c>
      <c r="I32" s="74" t="str">
        <f ca="1">+IF($D32="","",(INDEX('DD Assessment'!M:M,MATCH('Ranked Table'!$D32&amp;'Ranked Table'!$E32,'DD Assessment'!$A:$A,0))))</f>
        <v/>
      </c>
      <c r="J32" s="74" t="str">
        <f ca="1">+IF($D32="","",(INDEX('DD Assessment'!N:N,MATCH('Ranked Table'!$D32&amp;'Ranked Table'!$E32,'DD Assessment'!$A:$A,0))))</f>
        <v/>
      </c>
      <c r="K32" s="74" t="str">
        <f ca="1">+IF($D32="","",(INDEX('DD Assessment'!O:O,MATCH('Ranked Table'!$D32&amp;'Ranked Table'!$E32,'DD Assessment'!$A:$A,0))))</f>
        <v/>
      </c>
      <c r="L32" s="74" t="str">
        <f ca="1">+IF($D32="","",(INDEX('DD Assessment'!P:P,MATCH('Ranked Table'!$D32&amp;'Ranked Table'!$E32,'DD Assessment'!$A:$A,0))))</f>
        <v/>
      </c>
      <c r="M32" s="46"/>
      <c r="N32" s="71" t="str">
        <f ca="1">+IF($D32="","",(INDEX('DD Assessment'!Q:Q,MATCH('Ranked Table'!$D32&amp;'Ranked Table'!$E32,'DD Assessment'!$A:$A,0))))</f>
        <v/>
      </c>
      <c r="O32" s="70"/>
      <c r="P32" s="118" t="str">
        <f ca="1">+IFERROR(INDEX('DD Assessment'!$G:$G,MATCH('Ranked Table'!D32&amp;'Ranked Table'!E32,'DD Assessment'!$A:$A,0)),"N/A")</f>
        <v/>
      </c>
      <c r="Q32" s="46"/>
      <c r="R32" s="160" t="s">
        <v>435</v>
      </c>
      <c r="U32" s="51">
        <f t="shared" si="7"/>
        <v>27</v>
      </c>
      <c r="V32" s="73" t="str">
        <f>+IFERROR(INDEX('DD Assessment'!D:D,MATCH('Ranked Table'!$U32,'DD Assessment'!$AH:$AH,0)),"")</f>
        <v/>
      </c>
      <c r="W32" s="73" t="str">
        <f>+IFERROR(INDEX('DD Assessment'!E:E,MATCH('Ranked Table'!$U32,'DD Assessment'!$AH:$AH,0)),"")</f>
        <v/>
      </c>
      <c r="X32" s="46"/>
      <c r="Y32" s="74" t="str">
        <f>+IF($V32="","",(INDEX('DD Assessment'!K:K,MATCH('Ranked Table'!$V32&amp;'Ranked Table'!$W32,'DD Assessment'!$A:$A,0))))</f>
        <v/>
      </c>
      <c r="Z32" s="74" t="str">
        <f>+IF($V32="","",(INDEX('DD Assessment'!L:L,MATCH('Ranked Table'!$V32&amp;'Ranked Table'!$W32,'DD Assessment'!$A:$A,0))))</f>
        <v/>
      </c>
      <c r="AA32" s="74" t="str">
        <f>+IF($V32="","",(INDEX('DD Assessment'!M:M,MATCH('Ranked Table'!$V32&amp;'Ranked Table'!$W32,'DD Assessment'!$A:$A,0))))</f>
        <v/>
      </c>
      <c r="AB32" s="74" t="str">
        <f>+IF($V32="","",(INDEX('DD Assessment'!N:N,MATCH('Ranked Table'!$V32&amp;'Ranked Table'!$W32,'DD Assessment'!$A:$A,0))))</f>
        <v/>
      </c>
      <c r="AC32" s="74" t="str">
        <f>+IF($V32="","",(INDEX('DD Assessment'!O:O,MATCH('Ranked Table'!$V32&amp;'Ranked Table'!$W32,'DD Assessment'!$A:$A,0))))</f>
        <v/>
      </c>
      <c r="AD32" s="74" t="str">
        <f>+IF($V32="","",(INDEX('DD Assessment'!P:P,MATCH('Ranked Table'!$V32&amp;'Ranked Table'!$W32,'DD Assessment'!$A:$A,0))))</f>
        <v/>
      </c>
      <c r="AE32" s="46"/>
      <c r="AF32" s="71" t="str">
        <f>+IF($V32="","",(INDEX('DD Assessment'!Q:Q,MATCH('Ranked Table'!$V32&amp;'Ranked Table'!$W32,'DD Assessment'!$A:$A,0))))</f>
        <v/>
      </c>
      <c r="AH32" s="71" t="str">
        <f ca="1">+IFERROR(RANK(AF32,$AF$6:$AF$35,0)+COUNTIF($AF$6:AF32,AF32)-1,"N/A")</f>
        <v>N/A</v>
      </c>
      <c r="AL32" s="13">
        <f t="shared" si="8"/>
        <v>17</v>
      </c>
      <c r="AM32" s="13" t="str">
        <f t="shared" si="9"/>
        <v>N/A</v>
      </c>
    </row>
    <row r="33" spans="1:39" ht="21" outlineLevel="1" x14ac:dyDescent="0.35">
      <c r="A33" s="57" t="str">
        <f t="shared" ca="1" si="1"/>
        <v/>
      </c>
      <c r="C33" s="192">
        <f t="shared" si="5"/>
        <v>28</v>
      </c>
      <c r="D33" s="73" t="str">
        <f t="shared" ca="1" si="2"/>
        <v/>
      </c>
      <c r="E33" s="73" t="str">
        <f t="shared" ca="1" si="3"/>
        <v/>
      </c>
      <c r="F33" s="46"/>
      <c r="G33" s="74" t="str">
        <f ca="1">+IF($D33="","",(INDEX('DD Assessment'!K:K,MATCH('Ranked Table'!$D33&amp;'Ranked Table'!$E33,'DD Assessment'!$A:$A,0))))</f>
        <v/>
      </c>
      <c r="H33" s="74" t="str">
        <f ca="1">+IF($D33="","",(INDEX('DD Assessment'!L:L,MATCH('Ranked Table'!$D33&amp;'Ranked Table'!$E33,'DD Assessment'!$A:$A,0))))</f>
        <v/>
      </c>
      <c r="I33" s="74" t="str">
        <f ca="1">+IF($D33="","",(INDEX('DD Assessment'!M:M,MATCH('Ranked Table'!$D33&amp;'Ranked Table'!$E33,'DD Assessment'!$A:$A,0))))</f>
        <v/>
      </c>
      <c r="J33" s="74" t="str">
        <f ca="1">+IF($D33="","",(INDEX('DD Assessment'!N:N,MATCH('Ranked Table'!$D33&amp;'Ranked Table'!$E33,'DD Assessment'!$A:$A,0))))</f>
        <v/>
      </c>
      <c r="K33" s="74" t="str">
        <f ca="1">+IF($D33="","",(INDEX('DD Assessment'!O:O,MATCH('Ranked Table'!$D33&amp;'Ranked Table'!$E33,'DD Assessment'!$A:$A,0))))</f>
        <v/>
      </c>
      <c r="L33" s="74" t="str">
        <f ca="1">+IF($D33="","",(INDEX('DD Assessment'!P:P,MATCH('Ranked Table'!$D33&amp;'Ranked Table'!$E33,'DD Assessment'!$A:$A,0))))</f>
        <v/>
      </c>
      <c r="M33" s="46"/>
      <c r="N33" s="71" t="str">
        <f ca="1">+IF($D33="","",(INDEX('DD Assessment'!Q:Q,MATCH('Ranked Table'!$D33&amp;'Ranked Table'!$E33,'DD Assessment'!$A:$A,0))))</f>
        <v/>
      </c>
      <c r="O33" s="70"/>
      <c r="P33" s="118" t="str">
        <f ca="1">+IFERROR(INDEX('DD Assessment'!$G:$G,MATCH('Ranked Table'!D33&amp;'Ranked Table'!E33,'DD Assessment'!$A:$A,0)),"N/A")</f>
        <v/>
      </c>
      <c r="Q33" s="46"/>
      <c r="R33" s="160" t="s">
        <v>435</v>
      </c>
      <c r="U33" s="51">
        <f t="shared" si="7"/>
        <v>28</v>
      </c>
      <c r="V33" s="73" t="str">
        <f>+IFERROR(INDEX('DD Assessment'!D:D,MATCH('Ranked Table'!$U33,'DD Assessment'!$AH:$AH,0)),"")</f>
        <v/>
      </c>
      <c r="W33" s="73" t="str">
        <f>+IFERROR(INDEX('DD Assessment'!E:E,MATCH('Ranked Table'!$U33,'DD Assessment'!$AH:$AH,0)),"")</f>
        <v/>
      </c>
      <c r="X33" s="46"/>
      <c r="Y33" s="74" t="str">
        <f>+IF($V33="","",(INDEX('DD Assessment'!K:K,MATCH('Ranked Table'!$V33&amp;'Ranked Table'!$W33,'DD Assessment'!$A:$A,0))))</f>
        <v/>
      </c>
      <c r="Z33" s="74" t="str">
        <f>+IF($V33="","",(INDEX('DD Assessment'!L:L,MATCH('Ranked Table'!$V33&amp;'Ranked Table'!$W33,'DD Assessment'!$A:$A,0))))</f>
        <v/>
      </c>
      <c r="AA33" s="74" t="str">
        <f>+IF($V33="","",(INDEX('DD Assessment'!M:M,MATCH('Ranked Table'!$V33&amp;'Ranked Table'!$W33,'DD Assessment'!$A:$A,0))))</f>
        <v/>
      </c>
      <c r="AB33" s="74" t="str">
        <f>+IF($V33="","",(INDEX('DD Assessment'!N:N,MATCH('Ranked Table'!$V33&amp;'Ranked Table'!$W33,'DD Assessment'!$A:$A,0))))</f>
        <v/>
      </c>
      <c r="AC33" s="74" t="str">
        <f>+IF($V33="","",(INDEX('DD Assessment'!O:O,MATCH('Ranked Table'!$V33&amp;'Ranked Table'!$W33,'DD Assessment'!$A:$A,0))))</f>
        <v/>
      </c>
      <c r="AD33" s="74" t="str">
        <f>+IF($V33="","",(INDEX('DD Assessment'!P:P,MATCH('Ranked Table'!$V33&amp;'Ranked Table'!$W33,'DD Assessment'!$A:$A,0))))</f>
        <v/>
      </c>
      <c r="AE33" s="46"/>
      <c r="AF33" s="71" t="str">
        <f>+IF($V33="","",(INDEX('DD Assessment'!Q:Q,MATCH('Ranked Table'!$V33&amp;'Ranked Table'!$W33,'DD Assessment'!$A:$A,0))))</f>
        <v/>
      </c>
      <c r="AH33" s="71" t="str">
        <f ca="1">+IFERROR(RANK(AF33,$AF$6:$AF$35,0)+COUNTIF($AF$6:AF33,AF33)-1,"N/A")</f>
        <v>N/A</v>
      </c>
      <c r="AL33" s="13">
        <f t="shared" si="8"/>
        <v>17</v>
      </c>
      <c r="AM33" s="13" t="str">
        <f t="shared" si="9"/>
        <v>N/A</v>
      </c>
    </row>
    <row r="34" spans="1:39" ht="21" outlineLevel="1" x14ac:dyDescent="0.35">
      <c r="A34" s="57" t="str">
        <f t="shared" ca="1" si="1"/>
        <v/>
      </c>
      <c r="C34" s="192">
        <f t="shared" si="5"/>
        <v>29</v>
      </c>
      <c r="D34" s="73" t="str">
        <f t="shared" ca="1" si="2"/>
        <v/>
      </c>
      <c r="E34" s="73" t="str">
        <f t="shared" ca="1" si="3"/>
        <v/>
      </c>
      <c r="F34" s="46"/>
      <c r="G34" s="74" t="str">
        <f ca="1">+IF($D34="","",(INDEX('DD Assessment'!K:K,MATCH('Ranked Table'!$D34&amp;'Ranked Table'!$E34,'DD Assessment'!$A:$A,0))))</f>
        <v/>
      </c>
      <c r="H34" s="74" t="str">
        <f ca="1">+IF($D34="","",(INDEX('DD Assessment'!L:L,MATCH('Ranked Table'!$D34&amp;'Ranked Table'!$E34,'DD Assessment'!$A:$A,0))))</f>
        <v/>
      </c>
      <c r="I34" s="74" t="str">
        <f ca="1">+IF($D34="","",(INDEX('DD Assessment'!M:M,MATCH('Ranked Table'!$D34&amp;'Ranked Table'!$E34,'DD Assessment'!$A:$A,0))))</f>
        <v/>
      </c>
      <c r="J34" s="74" t="str">
        <f ca="1">+IF($D34="","",(INDEX('DD Assessment'!N:N,MATCH('Ranked Table'!$D34&amp;'Ranked Table'!$E34,'DD Assessment'!$A:$A,0))))</f>
        <v/>
      </c>
      <c r="K34" s="74" t="str">
        <f ca="1">+IF($D34="","",(INDEX('DD Assessment'!O:O,MATCH('Ranked Table'!$D34&amp;'Ranked Table'!$E34,'DD Assessment'!$A:$A,0))))</f>
        <v/>
      </c>
      <c r="L34" s="74" t="str">
        <f ca="1">+IF($D34="","",(INDEX('DD Assessment'!P:P,MATCH('Ranked Table'!$D34&amp;'Ranked Table'!$E34,'DD Assessment'!$A:$A,0))))</f>
        <v/>
      </c>
      <c r="M34" s="46"/>
      <c r="N34" s="71" t="str">
        <f ca="1">+IF($D34="","",(INDEX('DD Assessment'!Q:Q,MATCH('Ranked Table'!$D34&amp;'Ranked Table'!$E34,'DD Assessment'!$A:$A,0))))</f>
        <v/>
      </c>
      <c r="O34" s="70"/>
      <c r="P34" s="118" t="str">
        <f ca="1">+IFERROR(INDEX('DD Assessment'!$G:$G,MATCH('Ranked Table'!D34&amp;'Ranked Table'!E34,'DD Assessment'!$A:$A,0)),"N/A")</f>
        <v/>
      </c>
      <c r="Q34" s="46"/>
      <c r="R34" s="160" t="s">
        <v>435</v>
      </c>
      <c r="U34" s="51">
        <f t="shared" si="7"/>
        <v>29</v>
      </c>
      <c r="V34" s="73" t="str">
        <f>+IFERROR(INDEX('DD Assessment'!D:D,MATCH('Ranked Table'!$U34,'DD Assessment'!$AH:$AH,0)),"")</f>
        <v/>
      </c>
      <c r="W34" s="73" t="str">
        <f>+IFERROR(INDEX('DD Assessment'!E:E,MATCH('Ranked Table'!$U34,'DD Assessment'!$AH:$AH,0)),"")</f>
        <v/>
      </c>
      <c r="X34" s="46"/>
      <c r="Y34" s="74" t="str">
        <f>+IF($V34="","",(INDEX('DD Assessment'!K:K,MATCH('Ranked Table'!$V34&amp;'Ranked Table'!$W34,'DD Assessment'!$A:$A,0))))</f>
        <v/>
      </c>
      <c r="Z34" s="74" t="str">
        <f>+IF($V34="","",(INDEX('DD Assessment'!L:L,MATCH('Ranked Table'!$V34&amp;'Ranked Table'!$W34,'DD Assessment'!$A:$A,0))))</f>
        <v/>
      </c>
      <c r="AA34" s="74" t="str">
        <f>+IF($V34="","",(INDEX('DD Assessment'!M:M,MATCH('Ranked Table'!$V34&amp;'Ranked Table'!$W34,'DD Assessment'!$A:$A,0))))</f>
        <v/>
      </c>
      <c r="AB34" s="74" t="str">
        <f>+IF($V34="","",(INDEX('DD Assessment'!N:N,MATCH('Ranked Table'!$V34&amp;'Ranked Table'!$W34,'DD Assessment'!$A:$A,0))))</f>
        <v/>
      </c>
      <c r="AC34" s="74" t="str">
        <f>+IF($V34="","",(INDEX('DD Assessment'!O:O,MATCH('Ranked Table'!$V34&amp;'Ranked Table'!$W34,'DD Assessment'!$A:$A,0))))</f>
        <v/>
      </c>
      <c r="AD34" s="74" t="str">
        <f>+IF($V34="","",(INDEX('DD Assessment'!P:P,MATCH('Ranked Table'!$V34&amp;'Ranked Table'!$W34,'DD Assessment'!$A:$A,0))))</f>
        <v/>
      </c>
      <c r="AE34" s="46"/>
      <c r="AF34" s="71" t="str">
        <f>+IF($V34="","",(INDEX('DD Assessment'!Q:Q,MATCH('Ranked Table'!$V34&amp;'Ranked Table'!$W34,'DD Assessment'!$A:$A,0))))</f>
        <v/>
      </c>
      <c r="AH34" s="71" t="str">
        <f ca="1">+IFERROR(RANK(AF34,$AF$6:$AF$35,0)+COUNTIF($AF$6:AF34,AF34)-1,"N/A")</f>
        <v>N/A</v>
      </c>
      <c r="AL34" s="13">
        <f t="shared" si="8"/>
        <v>17</v>
      </c>
      <c r="AM34" s="13" t="str">
        <f t="shared" si="9"/>
        <v>N/A</v>
      </c>
    </row>
    <row r="35" spans="1:39" ht="21" outlineLevel="1" x14ac:dyDescent="0.35">
      <c r="A35" s="57" t="str">
        <f t="shared" ca="1" si="1"/>
        <v/>
      </c>
      <c r="C35" s="192">
        <f t="shared" si="5"/>
        <v>30</v>
      </c>
      <c r="D35" s="73" t="str">
        <f t="shared" ca="1" si="2"/>
        <v/>
      </c>
      <c r="E35" s="73" t="str">
        <f t="shared" ca="1" si="3"/>
        <v/>
      </c>
      <c r="F35" s="46"/>
      <c r="G35" s="74" t="str">
        <f ca="1">+IF($D35="","",(INDEX('DD Assessment'!K:K,MATCH('Ranked Table'!$D35&amp;'Ranked Table'!$E35,'DD Assessment'!$A:$A,0))))</f>
        <v/>
      </c>
      <c r="H35" s="74" t="str">
        <f ca="1">+IF($D35="","",(INDEX('DD Assessment'!L:L,MATCH('Ranked Table'!$D35&amp;'Ranked Table'!$E35,'DD Assessment'!$A:$A,0))))</f>
        <v/>
      </c>
      <c r="I35" s="74" t="str">
        <f ca="1">+IF($D35="","",(INDEX('DD Assessment'!M:M,MATCH('Ranked Table'!$D35&amp;'Ranked Table'!$E35,'DD Assessment'!$A:$A,0))))</f>
        <v/>
      </c>
      <c r="J35" s="74" t="str">
        <f ca="1">+IF($D35="","",(INDEX('DD Assessment'!N:N,MATCH('Ranked Table'!$D35&amp;'Ranked Table'!$E35,'DD Assessment'!$A:$A,0))))</f>
        <v/>
      </c>
      <c r="K35" s="74" t="str">
        <f ca="1">+IF($D35="","",(INDEX('DD Assessment'!O:O,MATCH('Ranked Table'!$D35&amp;'Ranked Table'!$E35,'DD Assessment'!$A:$A,0))))</f>
        <v/>
      </c>
      <c r="L35" s="74" t="str">
        <f ca="1">+IF($D35="","",(INDEX('DD Assessment'!P:P,MATCH('Ranked Table'!$D35&amp;'Ranked Table'!$E35,'DD Assessment'!$A:$A,0))))</f>
        <v/>
      </c>
      <c r="M35" s="46"/>
      <c r="N35" s="71" t="str">
        <f ca="1">+IF($D35="","",(INDEX('DD Assessment'!Q:Q,MATCH('Ranked Table'!$D35&amp;'Ranked Table'!$E35,'DD Assessment'!$A:$A,0))))</f>
        <v/>
      </c>
      <c r="O35" s="70"/>
      <c r="P35" s="118" t="str">
        <f ca="1">+IFERROR(INDEX('DD Assessment'!$G:$G,MATCH('Ranked Table'!D35&amp;'Ranked Table'!E35,'DD Assessment'!$A:$A,0)),"N/A")</f>
        <v/>
      </c>
      <c r="Q35" s="46"/>
      <c r="R35" s="160" t="s">
        <v>435</v>
      </c>
      <c r="U35" s="51">
        <f t="shared" si="7"/>
        <v>30</v>
      </c>
      <c r="V35" s="73" t="str">
        <f>+IFERROR(INDEX('DD Assessment'!D:D,MATCH('Ranked Table'!$U35,'DD Assessment'!$AH:$AH,0)),"")</f>
        <v/>
      </c>
      <c r="W35" s="73" t="str">
        <f>+IFERROR(INDEX('DD Assessment'!E:E,MATCH('Ranked Table'!$U35,'DD Assessment'!$AH:$AH,0)),"")</f>
        <v/>
      </c>
      <c r="X35" s="46"/>
      <c r="Y35" s="74" t="str">
        <f>+IF($V35="","",(INDEX('DD Assessment'!K:K,MATCH('Ranked Table'!$V35&amp;'Ranked Table'!$W35,'DD Assessment'!$A:$A,0))))</f>
        <v/>
      </c>
      <c r="Z35" s="74" t="str">
        <f>+IF($V35="","",(INDEX('DD Assessment'!L:L,MATCH('Ranked Table'!$V35&amp;'Ranked Table'!$W35,'DD Assessment'!$A:$A,0))))</f>
        <v/>
      </c>
      <c r="AA35" s="74" t="str">
        <f>+IF($V35="","",(INDEX('DD Assessment'!M:M,MATCH('Ranked Table'!$V35&amp;'Ranked Table'!$W35,'DD Assessment'!$A:$A,0))))</f>
        <v/>
      </c>
      <c r="AB35" s="74" t="str">
        <f>+IF($V35="","",(INDEX('DD Assessment'!N:N,MATCH('Ranked Table'!$V35&amp;'Ranked Table'!$W35,'DD Assessment'!$A:$A,0))))</f>
        <v/>
      </c>
      <c r="AC35" s="74" t="str">
        <f>+IF($V35="","",(INDEX('DD Assessment'!O:O,MATCH('Ranked Table'!$V35&amp;'Ranked Table'!$W35,'DD Assessment'!$A:$A,0))))</f>
        <v/>
      </c>
      <c r="AD35" s="74" t="str">
        <f>+IF($V35="","",(INDEX('DD Assessment'!P:P,MATCH('Ranked Table'!$V35&amp;'Ranked Table'!$W35,'DD Assessment'!$A:$A,0))))</f>
        <v/>
      </c>
      <c r="AE35" s="46"/>
      <c r="AF35" s="71" t="str">
        <f>+IF($V35="","",(INDEX('DD Assessment'!Q:Q,MATCH('Ranked Table'!$V35&amp;'Ranked Table'!$W35,'DD Assessment'!$A:$A,0))))</f>
        <v/>
      </c>
      <c r="AH35" s="71" t="str">
        <f ca="1">+IFERROR(RANK(AF35,$AF$6:$AF$35,0)+COUNTIF($AF$6:AF35,AF35)-1,"N/A")</f>
        <v>N/A</v>
      </c>
      <c r="AL35" s="13">
        <f t="shared" si="8"/>
        <v>17</v>
      </c>
      <c r="AM35" s="13" t="str">
        <f t="shared" si="9"/>
        <v>N/A</v>
      </c>
    </row>
  </sheetData>
  <conditionalFormatting sqref="G6:L35">
    <cfRule type="colorScale" priority="3">
      <colorScale>
        <cfvo type="min"/>
        <cfvo type="max"/>
        <color rgb="FFC00000"/>
        <color rgb="FF63BE7B"/>
      </colorScale>
    </cfRule>
  </conditionalFormatting>
  <conditionalFormatting sqref="N6:O35">
    <cfRule type="colorScale" priority="1">
      <colorScale>
        <cfvo type="min"/>
        <cfvo type="max"/>
        <color rgb="FFC00000"/>
        <color rgb="FF63BE7B"/>
      </colorScale>
    </cfRule>
  </conditionalFormatting>
  <dataValidations count="1">
    <dataValidation type="list" allowBlank="1" showInputMessage="1" showErrorMessage="1" sqref="R6:R35" xr:uid="{C1A4C2FF-03CC-4FB3-B6E6-E2D32781C7A1}">
      <formula1>$AO$6:$AO$7</formula1>
    </dataValidation>
  </dataValidations>
  <pageMargins left="0.7" right="0.7" top="0.75" bottom="0.75" header="0.3" footer="0.3"/>
  <pageSetup paperSize="9" scale="2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6F18-1E63-4973-B0C4-9A09386E1CBE}">
  <dimension ref="B2:J40"/>
  <sheetViews>
    <sheetView showGridLines="0" zoomScale="115" zoomScaleNormal="115" workbookViewId="0">
      <selection activeCell="C10" sqref="C10"/>
    </sheetView>
  </sheetViews>
  <sheetFormatPr defaultRowHeight="14.5" x14ac:dyDescent="0.35"/>
  <cols>
    <col min="3" max="3" width="33.81640625" bestFit="1" customWidth="1"/>
  </cols>
  <sheetData>
    <row r="2" spans="2:10" x14ac:dyDescent="0.35">
      <c r="B2" s="168" t="s">
        <v>794</v>
      </c>
    </row>
    <row r="4" spans="2:10" ht="15.5" x14ac:dyDescent="0.35">
      <c r="B4" s="213" t="s">
        <v>793</v>
      </c>
      <c r="C4" s="213" t="s">
        <v>792</v>
      </c>
      <c r="D4" s="18"/>
      <c r="G4" s="18"/>
      <c r="J4" s="18"/>
    </row>
    <row r="5" spans="2:10" x14ac:dyDescent="0.35">
      <c r="B5" s="2">
        <v>0</v>
      </c>
      <c r="C5" s="2" t="s">
        <v>839</v>
      </c>
      <c r="D5" s="1"/>
      <c r="G5" s="1"/>
      <c r="J5" s="1"/>
    </row>
    <row r="6" spans="2:10" x14ac:dyDescent="0.35">
      <c r="B6" s="2">
        <v>1</v>
      </c>
      <c r="C6" s="2" t="s">
        <v>840</v>
      </c>
      <c r="D6" s="1"/>
      <c r="E6" t="s">
        <v>805</v>
      </c>
      <c r="G6" s="1"/>
      <c r="J6" s="1"/>
    </row>
    <row r="7" spans="2:10" x14ac:dyDescent="0.35">
      <c r="B7" s="2">
        <v>2</v>
      </c>
      <c r="C7" s="2" t="s">
        <v>841</v>
      </c>
      <c r="D7" s="1"/>
      <c r="G7" s="1"/>
      <c r="J7" s="1"/>
    </row>
    <row r="8" spans="2:10" x14ac:dyDescent="0.35">
      <c r="B8" s="2">
        <v>3</v>
      </c>
      <c r="C8" s="2" t="s">
        <v>842</v>
      </c>
      <c r="D8" s="1"/>
      <c r="G8" s="1"/>
      <c r="J8" s="1"/>
    </row>
    <row r="9" spans="2:10" x14ac:dyDescent="0.35">
      <c r="B9" s="2">
        <v>4</v>
      </c>
      <c r="C9" s="2" t="s">
        <v>843</v>
      </c>
      <c r="D9" s="1"/>
      <c r="G9" s="1"/>
      <c r="J9" s="1"/>
    </row>
    <row r="10" spans="2:10" x14ac:dyDescent="0.35">
      <c r="B10" s="2">
        <v>5</v>
      </c>
      <c r="C10" s="2" t="s">
        <v>844</v>
      </c>
      <c r="D10" s="1"/>
      <c r="G10" s="1"/>
      <c r="J10" s="1"/>
    </row>
    <row r="12" spans="2:10" x14ac:dyDescent="0.35">
      <c r="B12" s="168" t="s">
        <v>442</v>
      </c>
    </row>
    <row r="14" spans="2:10" ht="15.5" x14ac:dyDescent="0.35">
      <c r="B14" s="213" t="s">
        <v>793</v>
      </c>
      <c r="C14" s="213" t="s">
        <v>792</v>
      </c>
    </row>
    <row r="15" spans="2:10" x14ac:dyDescent="0.35">
      <c r="B15" s="2">
        <v>0</v>
      </c>
      <c r="C15" s="2" t="s">
        <v>832</v>
      </c>
    </row>
    <row r="16" spans="2:10" x14ac:dyDescent="0.35">
      <c r="B16" s="2">
        <v>3</v>
      </c>
      <c r="C16" s="2" t="s">
        <v>833</v>
      </c>
      <c r="E16" t="s">
        <v>804</v>
      </c>
    </row>
    <row r="17" spans="2:5" x14ac:dyDescent="0.35">
      <c r="B17" s="2">
        <v>6</v>
      </c>
      <c r="C17" s="2" t="s">
        <v>831</v>
      </c>
    </row>
    <row r="18" spans="2:5" x14ac:dyDescent="0.35">
      <c r="B18" s="2">
        <v>9</v>
      </c>
      <c r="C18" s="2" t="s">
        <v>834</v>
      </c>
    </row>
    <row r="19" spans="2:5" x14ac:dyDescent="0.35">
      <c r="B19" s="2">
        <v>12</v>
      </c>
      <c r="C19" s="2" t="s">
        <v>835</v>
      </c>
    </row>
    <row r="20" spans="2:5" x14ac:dyDescent="0.35">
      <c r="B20" s="2">
        <v>15</v>
      </c>
      <c r="C20" s="2" t="s">
        <v>836</v>
      </c>
    </row>
    <row r="22" spans="2:5" x14ac:dyDescent="0.35">
      <c r="B22" s="168" t="s">
        <v>443</v>
      </c>
    </row>
    <row r="24" spans="2:5" ht="15.5" x14ac:dyDescent="0.35">
      <c r="B24" s="213" t="s">
        <v>793</v>
      </c>
      <c r="C24" s="213" t="s">
        <v>792</v>
      </c>
    </row>
    <row r="25" spans="2:5" x14ac:dyDescent="0.35">
      <c r="B25" s="2">
        <v>0</v>
      </c>
      <c r="C25" s="2" t="s">
        <v>806</v>
      </c>
    </row>
    <row r="26" spans="2:5" x14ac:dyDescent="0.35">
      <c r="B26" s="2">
        <v>4</v>
      </c>
      <c r="C26" s="2" t="s">
        <v>802</v>
      </c>
      <c r="E26" t="s">
        <v>802</v>
      </c>
    </row>
    <row r="27" spans="2:5" x14ac:dyDescent="0.35">
      <c r="B27" s="2">
        <v>8</v>
      </c>
      <c r="C27" s="2" t="s">
        <v>829</v>
      </c>
    </row>
    <row r="28" spans="2:5" x14ac:dyDescent="0.35">
      <c r="B28" s="2">
        <v>12</v>
      </c>
      <c r="C28" s="2" t="s">
        <v>807</v>
      </c>
    </row>
    <row r="29" spans="2:5" x14ac:dyDescent="0.35">
      <c r="B29" s="2">
        <v>16</v>
      </c>
      <c r="C29" s="2" t="s">
        <v>830</v>
      </c>
    </row>
    <row r="30" spans="2:5" x14ac:dyDescent="0.35">
      <c r="B30" s="2">
        <v>20</v>
      </c>
      <c r="C30" s="2" t="s">
        <v>808</v>
      </c>
    </row>
    <row r="32" spans="2:5" x14ac:dyDescent="0.35">
      <c r="B32" s="168" t="s">
        <v>795</v>
      </c>
    </row>
    <row r="34" spans="2:5" ht="15.5" x14ac:dyDescent="0.35">
      <c r="B34" s="213" t="s">
        <v>793</v>
      </c>
      <c r="C34" s="213" t="s">
        <v>792</v>
      </c>
    </row>
    <row r="35" spans="2:5" x14ac:dyDescent="0.35">
      <c r="B35" s="2">
        <v>0</v>
      </c>
      <c r="C35" s="2" t="s">
        <v>820</v>
      </c>
    </row>
    <row r="36" spans="2:5" x14ac:dyDescent="0.35">
      <c r="B36" s="2">
        <v>1</v>
      </c>
      <c r="C36" s="2" t="s">
        <v>821</v>
      </c>
      <c r="E36" t="s">
        <v>803</v>
      </c>
    </row>
    <row r="37" spans="2:5" x14ac:dyDescent="0.35">
      <c r="B37" s="2">
        <v>2</v>
      </c>
      <c r="C37" s="2" t="s">
        <v>837</v>
      </c>
    </row>
    <row r="38" spans="2:5" x14ac:dyDescent="0.35">
      <c r="B38" s="2">
        <v>3</v>
      </c>
      <c r="C38" s="2" t="s">
        <v>822</v>
      </c>
    </row>
    <row r="39" spans="2:5" x14ac:dyDescent="0.35">
      <c r="B39" s="2">
        <v>4</v>
      </c>
      <c r="C39" s="2" t="s">
        <v>838</v>
      </c>
    </row>
    <row r="40" spans="2:5" x14ac:dyDescent="0.35">
      <c r="B40" s="2">
        <v>5</v>
      </c>
      <c r="C40" s="2" t="s">
        <v>823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eca1fb8-f827-4cd2-b5af-b381c157666a">
      <Terms xmlns="http://schemas.microsoft.com/office/infopath/2007/PartnerControls"/>
    </lcf76f155ced4ddcb4097134ff3c332f>
    <TaxCatchAll xmlns="1bf04127-26c8-41a0-87b8-409706389fa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CE3EEC5AF0D447947E51613B293ADC" ma:contentTypeVersion="12" ma:contentTypeDescription="Create a new document." ma:contentTypeScope="" ma:versionID="31778b0357494200b5ba02139d523eaf">
  <xsd:schema xmlns:xsd="http://www.w3.org/2001/XMLSchema" xmlns:xs="http://www.w3.org/2001/XMLSchema" xmlns:p="http://schemas.microsoft.com/office/2006/metadata/properties" xmlns:ns2="9eca1fb8-f827-4cd2-b5af-b381c157666a" xmlns:ns3="1bf04127-26c8-41a0-87b8-409706389fa6" targetNamespace="http://schemas.microsoft.com/office/2006/metadata/properties" ma:root="true" ma:fieldsID="fcdf8172aba2a9389f232a31982f87b0" ns2:_="" ns3:_="">
    <xsd:import namespace="9eca1fb8-f827-4cd2-b5af-b381c157666a"/>
    <xsd:import namespace="1bf04127-26c8-41a0-87b8-409706389fa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ca1fb8-f827-4cd2-b5af-b381c15766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ed2143-3533-41f8-9594-5a94d96ca5e4"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f04127-26c8-41a0-87b8-409706389fa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e2f64c6-1bf0-4b9e-9f87-6f77c07378b6}" ma:internalName="TaxCatchAll" ma:showField="CatchAllData" ma:web="1bf04127-26c8-41a0-87b8-409706389fa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0C063-80CB-4FA9-A7C3-B417EB35CF11}">
  <ds:schemaRefs>
    <ds:schemaRef ds:uri="http://schemas.microsoft.com/sharepoint/v3/contenttype/forms"/>
  </ds:schemaRefs>
</ds:datastoreItem>
</file>

<file path=customXml/itemProps2.xml><?xml version="1.0" encoding="utf-8"?>
<ds:datastoreItem xmlns:ds="http://schemas.openxmlformats.org/officeDocument/2006/customXml" ds:itemID="{C5ECE459-5D3D-4A3C-B20A-85396966FDA3}">
  <ds:schemaRefs>
    <ds:schemaRef ds:uri="http://schemas.microsoft.com/office/2006/metadata/properties"/>
    <ds:schemaRef ds:uri="9eca1fb8-f827-4cd2-b5af-b381c157666a"/>
    <ds:schemaRef ds:uri="http://purl.org/dc/term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1bf04127-26c8-41a0-87b8-409706389fa6"/>
  </ds:schemaRefs>
</ds:datastoreItem>
</file>

<file path=customXml/itemProps3.xml><?xml version="1.0" encoding="utf-8"?>
<ds:datastoreItem xmlns:ds="http://schemas.openxmlformats.org/officeDocument/2006/customXml" ds:itemID="{2F7A7086-F0A0-41DA-AF11-17F5FDD9E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ca1fb8-f827-4cd2-b5af-b381c157666a"/>
    <ds:schemaRef ds:uri="1bf04127-26c8-41a0-87b8-409706389f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Cover</vt:lpstr>
      <vt:lpstr>Instructions</vt:lpstr>
      <vt:lpstr>Process Map</vt:lpstr>
      <vt:lpstr>Stage 1 &gt;</vt:lpstr>
      <vt:lpstr>CalcSheet (hide this)</vt:lpstr>
      <vt:lpstr>DD Assessment</vt:lpstr>
      <vt:lpstr>DD Guidance</vt:lpstr>
      <vt:lpstr>Ranked Table</vt:lpstr>
      <vt:lpstr>Lookup</vt:lpstr>
      <vt:lpstr>Backup &gt;</vt:lpstr>
      <vt:lpstr>Weightings</vt:lpstr>
      <vt:lpstr>Strategy &amp; KPI DB</vt:lpstr>
      <vt:lpstr>SASB DB</vt:lpstr>
      <vt:lpstr>ROSI</vt:lpstr>
      <vt:lpstr>Benchmarking</vt:lpstr>
      <vt:lpstr>Company Examples - DD</vt:lpstr>
      <vt:lpstr>SASB Sector &amp; Industry</vt:lpstr>
      <vt:lpstr>UPSLIDE_UndoFormatting</vt:lpstr>
      <vt:lpstr>UPSLIDE_Undo</vt:lpstr>
      <vt:lpstr>Benchmarking!Print_Area</vt:lpstr>
      <vt:lpstr>'Company Examples - DD'!Print_Area</vt:lpstr>
      <vt:lpstr>Cover!Print_Area</vt:lpstr>
      <vt:lpstr>'DD Assessment'!Print_Area</vt:lpstr>
      <vt:lpstr>'DD Guidance'!Print_Area</vt:lpstr>
      <vt:lpstr>'Process Map'!Print_Area</vt:lpstr>
      <vt:lpstr>'Ranked Table'!Print_Area</vt:lpstr>
      <vt:lpstr>ROSI!Print_Area</vt:lpstr>
      <vt:lpstr>'SASB DB'!Print_Area</vt:lpstr>
      <vt:lpstr>'Strategy &amp; KPI DB'!Print_Area</vt:lpstr>
      <vt:lpstr>Weightings!Print_Area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Value Framework Tool</dc:title>
  <dc:creator>Julien Marchese</dc:creator>
  <cp:lastModifiedBy>Julien Marchese</cp:lastModifiedBy>
  <dcterms:created xsi:type="dcterms:W3CDTF">2023-03-03T22:33:44Z</dcterms:created>
  <dcterms:modified xsi:type="dcterms:W3CDTF">2023-11-09T16:17:09Z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0x01010065CE3EEC5AF0D447947E51613B293ADC</vt:lpwstr>
  </property>
  <property fmtid="{D5CDD505-2E9C-101B-9397-08002B2CF9AE}" pid="3" name="MediaServiceImageTags">
    <vt:lpwstr/>
  </property>
</Properties>
</file>