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marilyndensel/Documents/Mommy/Columbia/Sustainability Value Creation in Private Markets/NYU Stern Value Creation Model/Updating GP Value Driver Tool /Stephens Excel version SEP25/"/>
    </mc:Choice>
  </mc:AlternateContent>
  <xr:revisionPtr revIDLastSave="0" documentId="13_ncr:1_{FE8AD92E-8937-2642-AE31-1B0F3F8531BB}" xr6:coauthVersionLast="47" xr6:coauthVersionMax="47" xr10:uidLastSave="{00000000-0000-0000-0000-000000000000}"/>
  <bookViews>
    <workbookView xWindow="29640" yWindow="560" windowWidth="34300" windowHeight="18820" xr2:uid="{00000000-000D-0000-FFFF-FFFF00000000}"/>
  </bookViews>
  <sheets>
    <sheet name="Cover " sheetId="32" r:id="rId1"/>
    <sheet name="Instructions" sheetId="33" r:id="rId2"/>
    <sheet name="Stage 1 &gt;" sheetId="4" r:id="rId3"/>
    <sheet name="CalcSheet (hide this)" sheetId="30" state="hidden" r:id="rId4"/>
    <sheet name="DD Assessment" sheetId="29" r:id="rId5"/>
    <sheet name="DD Guidance" sheetId="7" r:id="rId6"/>
    <sheet name="Ranked Table" sheetId="8" r:id="rId7"/>
    <sheet name="Stage 2 &gt;" sheetId="9" r:id="rId8"/>
    <sheet name="Issue Prioritization" sheetId="10" r:id="rId9"/>
    <sheet name="Prioritization Guidance" sheetId="11" r:id="rId10"/>
    <sheet name="Output &gt;" sheetId="31" r:id="rId11"/>
    <sheet name="Heatmap" sheetId="12" r:id="rId12"/>
    <sheet name="Graphs" sheetId="13" r:id="rId13"/>
    <sheet name="Relevant KPIs" sheetId="14" r:id="rId14"/>
    <sheet name="Summary Sheet" sheetId="15" state="hidden" r:id="rId15"/>
    <sheet name="Lookup" sheetId="16" state="hidden" r:id="rId16"/>
    <sheet name="Output Sheet" sheetId="17" state="hidden" r:id="rId17"/>
    <sheet name="Resources &gt;" sheetId="18" r:id="rId18"/>
    <sheet name="Process Map" sheetId="3" r:id="rId19"/>
    <sheet name="Weightings" sheetId="19" r:id="rId20"/>
    <sheet name="ROSI" sheetId="22" r:id="rId21"/>
    <sheet name="Strategy &amp; KPI DB" sheetId="20" r:id="rId22"/>
    <sheet name="SASB DB" sheetId="21" r:id="rId23"/>
    <sheet name="Benchmarking" sheetId="23" state="hidden" r:id="rId24"/>
    <sheet name="Company Examples - DD" sheetId="24" r:id="rId25"/>
    <sheet name="Kraft Heinz - IP" sheetId="25" r:id="rId26"/>
    <sheet name="SASB Sector &amp; Industry" sheetId="26" state="hidden" r:id="rId27"/>
    <sheet name="UPSLIDE_UndoFormatting" sheetId="27" state="hidden" r:id="rId28"/>
    <sheet name="UPSLIDE_Undo" sheetId="28" state="hidden" r:id="rId29"/>
  </sheets>
  <externalReferences>
    <externalReference r:id="rId30"/>
    <externalReference r:id="rId31"/>
    <externalReference r:id="rId32"/>
    <externalReference r:id="rId33"/>
    <externalReference r:id="rId34"/>
    <externalReference r:id="rId35"/>
  </externalReferences>
  <definedNames>
    <definedName name="_xlnm._FilterDatabase" localSheetId="8" hidden="1">'Issue Prioritization'!$BA$7:$BC$7</definedName>
    <definedName name="_xlnm._FilterDatabase" localSheetId="25" hidden="1">'Kraft Heinz - IP'!$D$7:$E$7</definedName>
    <definedName name="_xlnm._FilterDatabase" localSheetId="19" hidden="1">Weightings!$B$6:$H$35</definedName>
    <definedName name="_UNDO_UPS_" localSheetId="4">'DD Assessment'!$U$9:$Z$9</definedName>
    <definedName name="_UNDO_UPS_">#REF!</definedName>
    <definedName name="_UNDO_UPS_SEL_" localSheetId="4">'DD Assessment'!$U$9:$Z$9</definedName>
    <definedName name="_UNDO_UPS_SEL_">#REF!</definedName>
    <definedName name="_UNDO31X31X_" localSheetId="4">'DD Assessment'!$U$9:$Z$9</definedName>
    <definedName name="_UNDO31X31X_">#REF!</definedName>
    <definedName name="billion" localSheetId="23">#REF!</definedName>
    <definedName name="billion" localSheetId="24">#REF!</definedName>
    <definedName name="billion" localSheetId="4">#REF!</definedName>
    <definedName name="billion" localSheetId="5">#REF!</definedName>
    <definedName name="billion" localSheetId="12">#REF!</definedName>
    <definedName name="billion" localSheetId="11">#REF!</definedName>
    <definedName name="billion" localSheetId="8">#REF!</definedName>
    <definedName name="billion" localSheetId="25">#REF!</definedName>
    <definedName name="billion" localSheetId="16">#REF!</definedName>
    <definedName name="billion" localSheetId="9">#REF!</definedName>
    <definedName name="billion" localSheetId="18">#REF!</definedName>
    <definedName name="billion" localSheetId="6">#REF!</definedName>
    <definedName name="billion" localSheetId="13">#REF!</definedName>
    <definedName name="billion" localSheetId="17">#REF!</definedName>
    <definedName name="billion" localSheetId="20">#REF!</definedName>
    <definedName name="billion" localSheetId="22">#REF!</definedName>
    <definedName name="billion" localSheetId="26">#REF!</definedName>
    <definedName name="billion" localSheetId="2">#REF!</definedName>
    <definedName name="billion" localSheetId="7">#REF!</definedName>
    <definedName name="billion" localSheetId="21">#REF!</definedName>
    <definedName name="billion" localSheetId="14">#REF!</definedName>
    <definedName name="billion" localSheetId="19">#REF!</definedName>
    <definedName name="billion">#REF!</definedName>
    <definedName name="days.per.month" localSheetId="23">#REF!</definedName>
    <definedName name="days.per.month" localSheetId="24">#REF!</definedName>
    <definedName name="days.per.month" localSheetId="4">#REF!</definedName>
    <definedName name="days.per.month" localSheetId="5">#REF!</definedName>
    <definedName name="days.per.month" localSheetId="12">#REF!</definedName>
    <definedName name="days.per.month" localSheetId="11">#REF!</definedName>
    <definedName name="days.per.month" localSheetId="8">#REF!</definedName>
    <definedName name="days.per.month" localSheetId="25">#REF!</definedName>
    <definedName name="days.per.month" localSheetId="16">#REF!</definedName>
    <definedName name="days.per.month" localSheetId="9">#REF!</definedName>
    <definedName name="days.per.month" localSheetId="18">#REF!</definedName>
    <definedName name="days.per.month" localSheetId="6">#REF!</definedName>
    <definedName name="days.per.month" localSheetId="13">#REF!</definedName>
    <definedName name="days.per.month" localSheetId="17">#REF!</definedName>
    <definedName name="days.per.month" localSheetId="20">#REF!</definedName>
    <definedName name="days.per.month" localSheetId="22">#REF!</definedName>
    <definedName name="days.per.month" localSheetId="26">#REF!</definedName>
    <definedName name="days.per.month" localSheetId="2">#REF!</definedName>
    <definedName name="days.per.month" localSheetId="7">#REF!</definedName>
    <definedName name="days.per.month" localSheetId="21">#REF!</definedName>
    <definedName name="days.per.month" localSheetId="14">#REF!</definedName>
    <definedName name="days.per.month" localSheetId="19">#REF!</definedName>
    <definedName name="days.per.month">#REF!</definedName>
    <definedName name="days.per.year" localSheetId="23">#REF!</definedName>
    <definedName name="days.per.year" localSheetId="24">#REF!</definedName>
    <definedName name="days.per.year" localSheetId="4">#REF!</definedName>
    <definedName name="days.per.year" localSheetId="5">#REF!</definedName>
    <definedName name="days.per.year" localSheetId="12">#REF!</definedName>
    <definedName name="days.per.year" localSheetId="11">#REF!</definedName>
    <definedName name="days.per.year" localSheetId="8">#REF!</definedName>
    <definedName name="days.per.year" localSheetId="25">#REF!</definedName>
    <definedName name="days.per.year" localSheetId="16">#REF!</definedName>
    <definedName name="days.per.year" localSheetId="9">#REF!</definedName>
    <definedName name="days.per.year" localSheetId="18">#REF!</definedName>
    <definedName name="days.per.year" localSheetId="6">#REF!</definedName>
    <definedName name="days.per.year" localSheetId="13">#REF!</definedName>
    <definedName name="days.per.year" localSheetId="17">#REF!</definedName>
    <definedName name="days.per.year" localSheetId="20">#REF!</definedName>
    <definedName name="days.per.year" localSheetId="22">#REF!</definedName>
    <definedName name="days.per.year" localSheetId="26">#REF!</definedName>
    <definedName name="days.per.year" localSheetId="2">#REF!</definedName>
    <definedName name="days.per.year" localSheetId="7">#REF!</definedName>
    <definedName name="days.per.year" localSheetId="21">#REF!</definedName>
    <definedName name="days.per.year" localSheetId="14">#REF!</definedName>
    <definedName name="days.per.year" localSheetId="19">#REF!</definedName>
    <definedName name="days.per.year">#REF!</definedName>
    <definedName name="discount_rate">'[1]Input data'!$F$11</definedName>
    <definedName name="exchange_rate">'[1]Input data'!$F$13</definedName>
    <definedName name="halala" localSheetId="23">[2]Lists!$B$19</definedName>
    <definedName name="halala" localSheetId="24">[2]Lists!$B$19</definedName>
    <definedName name="halala" localSheetId="4">[2]Lists!$B$19</definedName>
    <definedName name="halala" localSheetId="5">[2]Lists!$B$19</definedName>
    <definedName name="halala" localSheetId="12">[2]Lists!$B$19</definedName>
    <definedName name="halala" localSheetId="11">[2]Lists!$B$19</definedName>
    <definedName name="halala" localSheetId="8">[2]Lists!$B$19</definedName>
    <definedName name="halala" localSheetId="25">[2]Lists!$B$19</definedName>
    <definedName name="halala" localSheetId="16">[2]Lists!$B$19</definedName>
    <definedName name="halala" localSheetId="9">[2]Lists!$B$19</definedName>
    <definedName name="halala" localSheetId="18">[2]Lists!$B$19</definedName>
    <definedName name="halala" localSheetId="6">[2]Lists!$B$19</definedName>
    <definedName name="halala" localSheetId="13">[2]Lists!$B$19</definedName>
    <definedName name="halala" localSheetId="17">[2]Lists!$B$19</definedName>
    <definedName name="halala" localSheetId="20">[2]Lists!$B$19</definedName>
    <definedName name="halala" localSheetId="26">[2]Lists!$B$19</definedName>
    <definedName name="halala" localSheetId="2">[2]Lists!$B$19</definedName>
    <definedName name="halala" localSheetId="7">[2]Lists!$B$19</definedName>
    <definedName name="halala" localSheetId="14">[2]Lists!$B$19</definedName>
    <definedName name="halala" localSheetId="19">[2]Lists!$B$19</definedName>
    <definedName name="halala">[3]Lists!$B$19</definedName>
    <definedName name="Hist_Year" localSheetId="25">'[4]Example of Valuation'!#REF!</definedName>
    <definedName name="Hist_Year">'[4]Example of Valuation'!#REF!</definedName>
    <definedName name="hours.per.day" localSheetId="23">#REF!</definedName>
    <definedName name="hours.per.day" localSheetId="24">#REF!</definedName>
    <definedName name="hours.per.day" localSheetId="4">#REF!</definedName>
    <definedName name="hours.per.day" localSheetId="5">#REF!</definedName>
    <definedName name="hours.per.day" localSheetId="12">#REF!</definedName>
    <definedName name="hours.per.day" localSheetId="11">#REF!</definedName>
    <definedName name="hours.per.day" localSheetId="8">#REF!</definedName>
    <definedName name="hours.per.day" localSheetId="25">#REF!</definedName>
    <definedName name="hours.per.day" localSheetId="16">#REF!</definedName>
    <definedName name="hours.per.day" localSheetId="9">#REF!</definedName>
    <definedName name="hours.per.day" localSheetId="18">#REF!</definedName>
    <definedName name="hours.per.day" localSheetId="6">#REF!</definedName>
    <definedName name="hours.per.day" localSheetId="13">#REF!</definedName>
    <definedName name="hours.per.day" localSheetId="17">#REF!</definedName>
    <definedName name="hours.per.day" localSheetId="20">#REF!</definedName>
    <definedName name="hours.per.day" localSheetId="22">#REF!</definedName>
    <definedName name="hours.per.day" localSheetId="26">#REF!</definedName>
    <definedName name="hours.per.day" localSheetId="2">#REF!</definedName>
    <definedName name="hours.per.day" localSheetId="7">#REF!</definedName>
    <definedName name="hours.per.day" localSheetId="21">#REF!</definedName>
    <definedName name="hours.per.day" localSheetId="14">#REF!</definedName>
    <definedName name="hours.per.day" localSheetId="19">#REF!</definedName>
    <definedName name="hours.per.day">#REF!</definedName>
    <definedName name="hours.per.year" localSheetId="23">#REF!</definedName>
    <definedName name="hours.per.year" localSheetId="24">#REF!</definedName>
    <definedName name="hours.per.year" localSheetId="4">#REF!</definedName>
    <definedName name="hours.per.year" localSheetId="5">#REF!</definedName>
    <definedName name="hours.per.year" localSheetId="12">#REF!</definedName>
    <definedName name="hours.per.year" localSheetId="11">#REF!</definedName>
    <definedName name="hours.per.year" localSheetId="8">#REF!</definedName>
    <definedName name="hours.per.year" localSheetId="25">#REF!</definedName>
    <definedName name="hours.per.year" localSheetId="16">#REF!</definedName>
    <definedName name="hours.per.year" localSheetId="9">#REF!</definedName>
    <definedName name="hours.per.year" localSheetId="18">#REF!</definedName>
    <definedName name="hours.per.year" localSheetId="6">#REF!</definedName>
    <definedName name="hours.per.year" localSheetId="13">#REF!</definedName>
    <definedName name="hours.per.year" localSheetId="17">#REF!</definedName>
    <definedName name="hours.per.year" localSheetId="20">#REF!</definedName>
    <definedName name="hours.per.year" localSheetId="22">#REF!</definedName>
    <definedName name="hours.per.year" localSheetId="26">#REF!</definedName>
    <definedName name="hours.per.year" localSheetId="2">#REF!</definedName>
    <definedName name="hours.per.year" localSheetId="7">#REF!</definedName>
    <definedName name="hours.per.year" localSheetId="21">#REF!</definedName>
    <definedName name="hours.per.year" localSheetId="14">#REF!</definedName>
    <definedName name="hours.per.year" localSheetId="19">#REF!</definedName>
    <definedName name="hours.per.year">#REF!</definedName>
    <definedName name="inflation">'[1]Input data'!$F$12</definedName>
    <definedName name="INITIAL_LIBOR">'[4]LBO Model'!$D$29</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44014.5732407407</definedName>
    <definedName name="IQ_QTD">750000</definedName>
    <definedName name="IQ_TODAY">0</definedName>
    <definedName name="IQ_YTDMONTH">130000</definedName>
    <definedName name="JUNIOR_INTEREST_RATE">'[4]LBO Model'!$K$27</definedName>
    <definedName name="LIBOR_INCREASE">'[4]LBO Model'!$D$30</definedName>
    <definedName name="million" localSheetId="23">#REF!</definedName>
    <definedName name="million" localSheetId="24">#REF!</definedName>
    <definedName name="million" localSheetId="4">#REF!</definedName>
    <definedName name="million" localSheetId="5">#REF!</definedName>
    <definedName name="million" localSheetId="12">#REF!</definedName>
    <definedName name="million" localSheetId="11">#REF!</definedName>
    <definedName name="million" localSheetId="8">#REF!</definedName>
    <definedName name="million" localSheetId="25">#REF!</definedName>
    <definedName name="million" localSheetId="16">#REF!</definedName>
    <definedName name="million" localSheetId="9">#REF!</definedName>
    <definedName name="million" localSheetId="18">#REF!</definedName>
    <definedName name="million" localSheetId="6">#REF!</definedName>
    <definedName name="million" localSheetId="13">#REF!</definedName>
    <definedName name="million" localSheetId="17">#REF!</definedName>
    <definedName name="million" localSheetId="20">#REF!</definedName>
    <definedName name="million" localSheetId="22">#REF!</definedName>
    <definedName name="million" localSheetId="26">#REF!</definedName>
    <definedName name="million" localSheetId="2">#REF!</definedName>
    <definedName name="million" localSheetId="7">#REF!</definedName>
    <definedName name="million" localSheetId="21">#REF!</definedName>
    <definedName name="million" localSheetId="14">#REF!</definedName>
    <definedName name="million" localSheetId="19">#REF!</definedName>
    <definedName name="million">#REF!</definedName>
    <definedName name="minutes.per.hour" localSheetId="23">#REF!</definedName>
    <definedName name="minutes.per.hour" localSheetId="12">#REF!</definedName>
    <definedName name="minutes.per.hour" localSheetId="11">#REF!</definedName>
    <definedName name="minutes.per.hour" localSheetId="8">#REF!</definedName>
    <definedName name="minutes.per.hour" localSheetId="25">#REF!</definedName>
    <definedName name="minutes.per.hour" localSheetId="16">#REF!</definedName>
    <definedName name="minutes.per.hour" localSheetId="9">#REF!</definedName>
    <definedName name="minutes.per.hour" localSheetId="18">#REF!</definedName>
    <definedName name="minutes.per.hour" localSheetId="6">#REF!</definedName>
    <definedName name="minutes.per.hour" localSheetId="13">#REF!</definedName>
    <definedName name="minutes.per.hour" localSheetId="17">#REF!</definedName>
    <definedName name="minutes.per.hour" localSheetId="20">#REF!</definedName>
    <definedName name="minutes.per.hour" localSheetId="22">#REF!</definedName>
    <definedName name="minutes.per.hour" localSheetId="26">#REF!</definedName>
    <definedName name="minutes.per.hour" localSheetId="2">#REF!</definedName>
    <definedName name="minutes.per.hour" localSheetId="7">#REF!</definedName>
    <definedName name="minutes.per.hour" localSheetId="14">#REF!</definedName>
    <definedName name="minutes.per.hour">#REF!</definedName>
    <definedName name="MO_RIS_COGS">[5]Model!$224:$224</definedName>
    <definedName name="MO_RIS_DA">[5]Model!$232:$232</definedName>
    <definedName name="MO_RIS_DisCont">[5]Model!$245:$245</definedName>
    <definedName name="MO_RIS_Dividend_Prefs">[5]Model!$247:$247</definedName>
    <definedName name="MO_RIS_EBITDA">[5]Model!$228:$228</definedName>
    <definedName name="MO_RIS_EBT">[5]Model!$240:$240</definedName>
    <definedName name="MO_RIS_IE">[5]Model!$236:$236</definedName>
    <definedName name="MO_RIS_II">[5]Model!$237:$237</definedName>
    <definedName name="MO_RIS_NCI">[5]Model!$246:$246</definedName>
    <definedName name="MO_RIS_NI_ContinOp">[5]Model!$244:$244</definedName>
    <definedName name="MO_RIS_OI">[5]Model!$238:$238</definedName>
    <definedName name="MO_RIS_OTI">[5]Model!$239:$239</definedName>
    <definedName name="MO_RIS_REV">[5]Model!$221:$221</definedName>
    <definedName name="MO_RIS_SBC">[5]Model!$233:$233</definedName>
    <definedName name="MO_RIS_SGA">[5]Model!$227:$227</definedName>
    <definedName name="MO_RIS_Tax_Current">[5]Model!$242:$242</definedName>
    <definedName name="MO_RIS_Tax_Deferred">[5]Model!$243:$243</definedName>
    <definedName name="months.per.year" localSheetId="23">#REF!</definedName>
    <definedName name="months.per.year" localSheetId="24">#REF!</definedName>
    <definedName name="months.per.year" localSheetId="4">#REF!</definedName>
    <definedName name="months.per.year" localSheetId="5">#REF!</definedName>
    <definedName name="months.per.year" localSheetId="12">#REF!</definedName>
    <definedName name="months.per.year" localSheetId="11">#REF!</definedName>
    <definedName name="months.per.year" localSheetId="8">#REF!</definedName>
    <definedName name="months.per.year" localSheetId="25">#REF!</definedName>
    <definedName name="months.per.year" localSheetId="16">#REF!</definedName>
    <definedName name="months.per.year" localSheetId="9">#REF!</definedName>
    <definedName name="months.per.year" localSheetId="18">#REF!</definedName>
    <definedName name="months.per.year" localSheetId="6">#REF!</definedName>
    <definedName name="months.per.year" localSheetId="13">#REF!</definedName>
    <definedName name="months.per.year" localSheetId="17">#REF!</definedName>
    <definedName name="months.per.year" localSheetId="20">#REF!</definedName>
    <definedName name="months.per.year" localSheetId="22">#REF!</definedName>
    <definedName name="months.per.year" localSheetId="26">#REF!</definedName>
    <definedName name="months.per.year" localSheetId="2">#REF!</definedName>
    <definedName name="months.per.year" localSheetId="7">#REF!</definedName>
    <definedName name="months.per.year" localSheetId="21">#REF!</definedName>
    <definedName name="months.per.year" localSheetId="14">#REF!</definedName>
    <definedName name="months.per.year">#REF!</definedName>
    <definedName name="probability_of_events">'[1]Input data'!$C$23:$F$26</definedName>
    <definedName name="seconds.per.hour" localSheetId="23">#REF!</definedName>
    <definedName name="seconds.per.hour" localSheetId="24">#REF!</definedName>
    <definedName name="seconds.per.hour" localSheetId="4">#REF!</definedName>
    <definedName name="seconds.per.hour" localSheetId="5">#REF!</definedName>
    <definedName name="seconds.per.hour" localSheetId="12">#REF!</definedName>
    <definedName name="seconds.per.hour" localSheetId="11">#REF!</definedName>
    <definedName name="seconds.per.hour" localSheetId="8">#REF!</definedName>
    <definedName name="seconds.per.hour" localSheetId="25">#REF!</definedName>
    <definedName name="seconds.per.hour" localSheetId="16">#REF!</definedName>
    <definedName name="seconds.per.hour" localSheetId="9">#REF!</definedName>
    <definedName name="seconds.per.hour" localSheetId="18">#REF!</definedName>
    <definedName name="seconds.per.hour" localSheetId="6">#REF!</definedName>
    <definedName name="seconds.per.hour" localSheetId="13">#REF!</definedName>
    <definedName name="seconds.per.hour" localSheetId="17">#REF!</definedName>
    <definedName name="seconds.per.hour" localSheetId="20">#REF!</definedName>
    <definedName name="seconds.per.hour" localSheetId="22">#REF!</definedName>
    <definedName name="seconds.per.hour" localSheetId="26">#REF!</definedName>
    <definedName name="seconds.per.hour" localSheetId="2">#REF!</definedName>
    <definedName name="seconds.per.hour" localSheetId="7">#REF!</definedName>
    <definedName name="seconds.per.hour" localSheetId="21">#REF!</definedName>
    <definedName name="seconds.per.hour" localSheetId="14">#REF!</definedName>
    <definedName name="seconds.per.hour">#REF!</definedName>
    <definedName name="seconds.per.minute" localSheetId="23">#REF!</definedName>
    <definedName name="seconds.per.minute" localSheetId="12">#REF!</definedName>
    <definedName name="seconds.per.minute" localSheetId="11">#REF!</definedName>
    <definedName name="seconds.per.minute" localSheetId="8">#REF!</definedName>
    <definedName name="seconds.per.minute" localSheetId="25">#REF!</definedName>
    <definedName name="seconds.per.minute" localSheetId="16">#REF!</definedName>
    <definedName name="seconds.per.minute" localSheetId="9">#REF!</definedName>
    <definedName name="seconds.per.minute" localSheetId="18">#REF!</definedName>
    <definedName name="seconds.per.minute" localSheetId="6">#REF!</definedName>
    <definedName name="seconds.per.minute" localSheetId="13">#REF!</definedName>
    <definedName name="seconds.per.minute" localSheetId="17">#REF!</definedName>
    <definedName name="seconds.per.minute" localSheetId="20">#REF!</definedName>
    <definedName name="seconds.per.minute" localSheetId="22">#REF!</definedName>
    <definedName name="seconds.per.minute" localSheetId="26">#REF!</definedName>
    <definedName name="seconds.per.minute" localSheetId="2">#REF!</definedName>
    <definedName name="seconds.per.minute" localSheetId="7">#REF!</definedName>
    <definedName name="seconds.per.minute" localSheetId="14">#REF!</definedName>
    <definedName name="seconds.per.minute">#REF!</definedName>
    <definedName name="SENIOR_INT_RATE">'[4]LBO Model'!$K$26</definedName>
    <definedName name="SP_CS_ShareCount">'[6]DCF v2'!$5:$5</definedName>
    <definedName name="SP_GF_COGS">'[6]DCF v2'!$27:$27</definedName>
    <definedName name="SP_GF_DA">'[6]DCF v2'!$31:$31</definedName>
    <definedName name="SP_GF_DisCont">'[6]DCF v2'!$36:$36</definedName>
    <definedName name="SP_GF_Div_Prefs">'[6]DCF v2'!$38:$38</definedName>
    <definedName name="SP_GF_EBITDA">'[6]DCF v2'!$29:$29</definedName>
    <definedName name="SP_GF_EBT">'[6]DCF v2'!$34:$34</definedName>
    <definedName name="SP_GF_IE">'[6]DCF v2'!$32:$32</definedName>
    <definedName name="SP_GF_NCI">'[6]DCF v2'!$37:$37</definedName>
    <definedName name="SP_GF_NI">'[6]DCF v2'!$39:$39</definedName>
    <definedName name="SP_GF_OI">'[6]DCF v2'!$33:$33</definedName>
    <definedName name="SP_GF_Rev">'[6]DCF v2'!$26:$26</definedName>
    <definedName name="SP_GF_SBC">'[6]DCF v2'!$30:$30</definedName>
    <definedName name="SP_GF_SGA">'[6]DCF v2'!$28:$28</definedName>
    <definedName name="SP_GF_Tax">'[6]DCF v2'!$35:$35</definedName>
    <definedName name="term_length">'[1]Input data'!$C$17:$F$20</definedName>
    <definedName name="thousand" localSheetId="23">#REF!</definedName>
    <definedName name="thousand" localSheetId="24">#REF!</definedName>
    <definedName name="thousand" localSheetId="4">#REF!</definedName>
    <definedName name="thousand" localSheetId="5">#REF!</definedName>
    <definedName name="thousand" localSheetId="12">#REF!</definedName>
    <definedName name="thousand" localSheetId="11">#REF!</definedName>
    <definedName name="thousand" localSheetId="8">#REF!</definedName>
    <definedName name="thousand" localSheetId="25">#REF!</definedName>
    <definedName name="thousand" localSheetId="16">#REF!</definedName>
    <definedName name="thousand" localSheetId="9">#REF!</definedName>
    <definedName name="thousand" localSheetId="18">#REF!</definedName>
    <definedName name="thousand" localSheetId="6">#REF!</definedName>
    <definedName name="thousand" localSheetId="13">#REF!</definedName>
    <definedName name="thousand" localSheetId="17">#REF!</definedName>
    <definedName name="thousand" localSheetId="20">#REF!</definedName>
    <definedName name="thousand" localSheetId="22">#REF!</definedName>
    <definedName name="thousand" localSheetId="26">#REF!</definedName>
    <definedName name="thousand" localSheetId="2">#REF!</definedName>
    <definedName name="thousand" localSheetId="7">#REF!</definedName>
    <definedName name="thousand" localSheetId="21">#REF!</definedName>
    <definedName name="thousand" localSheetId="14">#REF!</definedName>
    <definedName name="thousand">#REF!</definedName>
    <definedName name="year.list" localSheetId="23">#REF!</definedName>
    <definedName name="year.list" localSheetId="12">#REF!</definedName>
    <definedName name="year.list" localSheetId="11">#REF!</definedName>
    <definedName name="year.list" localSheetId="8">#REF!</definedName>
    <definedName name="year.list" localSheetId="25">#REF!</definedName>
    <definedName name="year.list" localSheetId="16">#REF!</definedName>
    <definedName name="year.list" localSheetId="9">#REF!</definedName>
    <definedName name="year.list" localSheetId="18">#REF!</definedName>
    <definedName name="year.list" localSheetId="6">#REF!</definedName>
    <definedName name="year.list" localSheetId="13">#REF!</definedName>
    <definedName name="year.list" localSheetId="17">#REF!</definedName>
    <definedName name="year.list" localSheetId="20">#REF!</definedName>
    <definedName name="year.list" localSheetId="22">#REF!</definedName>
    <definedName name="year.list" localSheetId="26">#REF!</definedName>
    <definedName name="year.list" localSheetId="2">#REF!</definedName>
    <definedName name="year.list" localSheetId="7">#REF!</definedName>
    <definedName name="year.list" localSheetId="14">#REF!</definedName>
    <definedName name="year.list">#REF!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38" roundtripDataChecksum="yquJaZ9vINT4i/rSW5CAwjpJNjkpS9OL440bfDkr5sM="/>
    </ext>
  </extLst>
</workbook>
</file>

<file path=xl/calcChain.xml><?xml version="1.0" encoding="utf-8"?>
<calcChain xmlns="http://schemas.openxmlformats.org/spreadsheetml/2006/main">
  <c r="F7" i="15" l="1"/>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V38" i="10" s="1"/>
  <c r="AQ8" i="10"/>
  <c r="AP9" i="10"/>
  <c r="AP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8" i="10"/>
  <c r="AN9" i="10"/>
  <c r="AN10" i="10"/>
  <c r="AN11"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8" i="10"/>
  <c r="AL9" i="10"/>
  <c r="AL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8" i="10"/>
  <c r="AK9" i="10"/>
  <c r="AK10" i="10"/>
  <c r="AK11" i="10"/>
  <c r="AK12" i="10"/>
  <c r="AK13" i="10"/>
  <c r="AK14" i="10"/>
  <c r="AK15" i="10"/>
  <c r="AK16" i="10"/>
  <c r="AK17" i="10"/>
  <c r="AK18" i="10"/>
  <c r="AK19" i="10"/>
  <c r="AK20" i="10"/>
  <c r="AK21" i="10"/>
  <c r="AK22" i="10"/>
  <c r="AK23" i="10"/>
  <c r="AK24" i="10"/>
  <c r="AK25" i="10"/>
  <c r="AK26" i="10"/>
  <c r="AK27" i="10"/>
  <c r="AK28" i="10"/>
  <c r="AK29" i="10"/>
  <c r="AK30" i="10"/>
  <c r="AK31" i="10"/>
  <c r="AK32" i="10"/>
  <c r="AK33" i="10"/>
  <c r="AK34" i="10"/>
  <c r="AK35" i="10"/>
  <c r="AK36" i="10"/>
  <c r="AK37" i="10"/>
  <c r="AK38" i="10"/>
  <c r="AK8" i="10"/>
  <c r="AJ9" i="10"/>
  <c r="AJ10" i="10"/>
  <c r="AJ11" i="10"/>
  <c r="AJ12" i="10"/>
  <c r="AJ13" i="10"/>
  <c r="AJ14" i="10"/>
  <c r="AJ15" i="10"/>
  <c r="AJ16" i="10"/>
  <c r="AJ17" i="10"/>
  <c r="AJ18" i="10"/>
  <c r="AJ19" i="10"/>
  <c r="AJ20" i="10"/>
  <c r="AJ21" i="10"/>
  <c r="AJ22" i="10"/>
  <c r="AJ23" i="10"/>
  <c r="AJ24" i="10"/>
  <c r="AJ25" i="10"/>
  <c r="AJ26" i="10"/>
  <c r="AJ27" i="10"/>
  <c r="AJ28" i="10"/>
  <c r="AJ29" i="10"/>
  <c r="AJ30" i="10"/>
  <c r="AJ31" i="10"/>
  <c r="AJ32" i="10"/>
  <c r="AJ33" i="10"/>
  <c r="AJ34" i="10"/>
  <c r="AJ35" i="10"/>
  <c r="AJ36" i="10"/>
  <c r="AJ37" i="10"/>
  <c r="AJ38" i="10"/>
  <c r="AJ8" i="10"/>
  <c r="E7" i="17"/>
  <c r="AD36" i="8"/>
  <c r="AC36" i="8"/>
  <c r="AB36" i="8"/>
  <c r="AA36" i="8"/>
  <c r="Z36" i="8"/>
  <c r="Y36" i="8"/>
  <c r="AD35" i="8"/>
  <c r="AC35" i="8"/>
  <c r="AB35" i="8"/>
  <c r="AA35" i="8"/>
  <c r="Z35" i="8"/>
  <c r="Y35" i="8"/>
  <c r="AD34" i="8"/>
  <c r="AC34" i="8"/>
  <c r="AB34" i="8"/>
  <c r="AA34" i="8"/>
  <c r="Z34" i="8"/>
  <c r="Y34" i="8"/>
  <c r="AD33" i="8"/>
  <c r="AC33" i="8"/>
  <c r="AB33" i="8"/>
  <c r="AA33" i="8"/>
  <c r="Z33" i="8"/>
  <c r="Y33" i="8"/>
  <c r="AD32" i="8"/>
  <c r="AC32" i="8"/>
  <c r="AB32" i="8"/>
  <c r="AA32" i="8"/>
  <c r="Z32" i="8"/>
  <c r="Y32" i="8"/>
  <c r="AD31" i="8"/>
  <c r="AC31" i="8"/>
  <c r="AB31" i="8"/>
  <c r="AA31" i="8"/>
  <c r="Z31" i="8"/>
  <c r="Y31" i="8"/>
  <c r="AD30" i="8"/>
  <c r="AC30" i="8"/>
  <c r="AB30" i="8"/>
  <c r="AA30" i="8"/>
  <c r="Z30" i="8"/>
  <c r="Y30" i="8"/>
  <c r="AD29" i="8"/>
  <c r="AC29" i="8"/>
  <c r="AB29" i="8"/>
  <c r="AA29" i="8"/>
  <c r="Z29" i="8"/>
  <c r="Y29" i="8"/>
  <c r="AD28" i="8"/>
  <c r="AC28" i="8"/>
  <c r="AB28" i="8"/>
  <c r="AA28" i="8"/>
  <c r="Z28" i="8"/>
  <c r="Y28" i="8"/>
  <c r="AD27" i="8"/>
  <c r="AC27" i="8"/>
  <c r="AB27" i="8"/>
  <c r="AA27" i="8"/>
  <c r="Z27" i="8"/>
  <c r="Y27" i="8"/>
  <c r="AD26" i="8"/>
  <c r="AC26" i="8"/>
  <c r="AB26" i="8"/>
  <c r="AA26" i="8"/>
  <c r="Z26" i="8"/>
  <c r="Y26" i="8"/>
  <c r="AD25" i="8"/>
  <c r="AC25" i="8"/>
  <c r="AB25" i="8"/>
  <c r="AA25" i="8"/>
  <c r="Z25" i="8"/>
  <c r="Y25" i="8"/>
  <c r="AD24" i="8"/>
  <c r="AC24" i="8"/>
  <c r="AB24" i="8"/>
  <c r="AA24" i="8"/>
  <c r="Z24" i="8"/>
  <c r="Y24" i="8"/>
  <c r="AD23" i="8"/>
  <c r="AC23" i="8"/>
  <c r="AB23" i="8"/>
  <c r="AA23" i="8"/>
  <c r="Z23" i="8"/>
  <c r="Y23" i="8"/>
  <c r="AD22" i="8"/>
  <c r="AC22" i="8"/>
  <c r="AB22" i="8"/>
  <c r="AA22" i="8"/>
  <c r="Z22" i="8"/>
  <c r="Y22" i="8"/>
  <c r="AD21" i="8"/>
  <c r="AC21" i="8"/>
  <c r="AB21" i="8"/>
  <c r="AA21" i="8"/>
  <c r="Z21" i="8"/>
  <c r="Y21" i="8"/>
  <c r="AD20" i="8"/>
  <c r="AC20" i="8"/>
  <c r="AB20" i="8"/>
  <c r="AA20" i="8"/>
  <c r="Z20" i="8"/>
  <c r="Y20" i="8"/>
  <c r="AD19" i="8"/>
  <c r="AC19" i="8"/>
  <c r="AB19" i="8"/>
  <c r="AA19" i="8"/>
  <c r="Z19" i="8"/>
  <c r="Y19" i="8"/>
  <c r="AD18" i="8"/>
  <c r="AC18" i="8"/>
  <c r="AB18" i="8"/>
  <c r="AA18" i="8"/>
  <c r="Z18" i="8"/>
  <c r="Y18" i="8"/>
  <c r="AD17" i="8"/>
  <c r="AC17" i="8"/>
  <c r="AB17" i="8"/>
  <c r="AA17" i="8"/>
  <c r="Z17" i="8"/>
  <c r="Y17" i="8"/>
  <c r="AD16" i="8"/>
  <c r="AC16" i="8"/>
  <c r="AB16" i="8"/>
  <c r="AA16" i="8"/>
  <c r="Z16" i="8"/>
  <c r="Y16" i="8"/>
  <c r="AD15" i="8"/>
  <c r="AC15" i="8"/>
  <c r="AB15" i="8"/>
  <c r="AA15" i="8"/>
  <c r="Z15" i="8"/>
  <c r="Y15" i="8"/>
  <c r="AD14" i="8"/>
  <c r="AC14" i="8"/>
  <c r="AB14" i="8"/>
  <c r="AA14" i="8"/>
  <c r="Z14" i="8"/>
  <c r="Y14" i="8"/>
  <c r="AD13" i="8"/>
  <c r="AC13" i="8"/>
  <c r="AB13" i="8"/>
  <c r="AA13" i="8"/>
  <c r="Z13" i="8"/>
  <c r="Y13" i="8"/>
  <c r="AD12" i="8"/>
  <c r="AC12" i="8"/>
  <c r="AB12" i="8"/>
  <c r="AA12" i="8"/>
  <c r="Z12" i="8"/>
  <c r="Y12" i="8"/>
  <c r="AD11" i="8"/>
  <c r="AC11" i="8"/>
  <c r="AB11" i="8"/>
  <c r="AA11" i="8"/>
  <c r="Z11" i="8"/>
  <c r="Y11" i="8"/>
  <c r="AD10" i="8"/>
  <c r="AC10" i="8"/>
  <c r="AB10" i="8"/>
  <c r="AA10" i="8"/>
  <c r="Z10" i="8"/>
  <c r="Y10" i="8"/>
  <c r="AD9" i="8"/>
  <c r="AC9" i="8"/>
  <c r="AB9" i="8"/>
  <c r="AA9" i="8"/>
  <c r="Z9" i="8"/>
  <c r="Y9" i="8"/>
  <c r="AD8" i="8"/>
  <c r="AC8" i="8"/>
  <c r="AB8" i="8"/>
  <c r="AA8" i="8"/>
  <c r="Z8" i="8"/>
  <c r="Y8" i="8"/>
  <c r="AD7" i="8"/>
  <c r="AC7" i="8"/>
  <c r="AB7" i="8"/>
  <c r="AA7" i="8"/>
  <c r="Z7" i="8"/>
  <c r="Y7" i="8"/>
  <c r="AD6" i="8"/>
  <c r="AC6" i="8"/>
  <c r="AB6" i="8"/>
  <c r="AA6" i="8"/>
  <c r="Z6" i="8"/>
  <c r="Y6" i="8"/>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B9" i="21"/>
  <c r="BB10" i="21" s="1"/>
  <c r="BB11" i="21" s="1"/>
  <c r="BB12" i="21" s="1"/>
  <c r="BB13" i="21" s="1"/>
  <c r="BB14" i="21" s="1"/>
  <c r="BB15" i="21" s="1"/>
  <c r="BB16" i="21" s="1"/>
  <c r="BB17" i="21" s="1"/>
  <c r="BB18" i="21" s="1"/>
  <c r="BB19" i="21" s="1"/>
  <c r="BB20" i="21" s="1"/>
  <c r="BB21" i="21" s="1"/>
  <c r="BB22" i="21" s="1"/>
  <c r="BB23" i="21" s="1"/>
  <c r="BB24" i="21" s="1"/>
  <c r="BB25" i="21" s="1"/>
  <c r="BB26" i="21" s="1"/>
  <c r="BB27" i="21" s="1"/>
  <c r="BB28" i="21" s="1"/>
  <c r="BB29" i="21" s="1"/>
  <c r="BB30" i="21" s="1"/>
  <c r="BB31" i="21" s="1"/>
  <c r="BB32" i="21" s="1"/>
  <c r="BB33" i="21" s="1"/>
  <c r="BB34" i="21" s="1"/>
  <c r="BB35" i="21" s="1"/>
  <c r="BB36" i="21" s="1"/>
  <c r="BB37" i="21" s="1"/>
  <c r="BB38" i="21" s="1"/>
  <c r="D7" i="17"/>
  <c r="D6" i="17"/>
  <c r="AU38" i="10" l="1"/>
  <c r="AT38" i="10"/>
  <c r="AS38" i="10"/>
  <c r="AV37" i="10"/>
  <c r="AV36" i="10"/>
  <c r="AV35" i="10"/>
  <c r="AV34" i="10"/>
  <c r="AV33" i="10"/>
  <c r="AV32" i="10"/>
  <c r="AV31" i="10"/>
  <c r="AV30" i="10"/>
  <c r="AV29" i="10"/>
  <c r="AV28" i="10"/>
  <c r="AV27" i="10"/>
  <c r="AV26" i="10"/>
  <c r="AV25" i="10"/>
  <c r="AV24" i="10"/>
  <c r="AV23" i="10"/>
  <c r="AV22" i="10"/>
  <c r="AV21" i="10"/>
  <c r="AV20" i="10"/>
  <c r="AV19" i="10"/>
  <c r="AV18" i="10"/>
  <c r="AV17" i="10"/>
  <c r="AV16" i="10"/>
  <c r="AV15" i="10"/>
  <c r="AV14" i="10"/>
  <c r="AV13" i="10"/>
  <c r="AV12" i="10"/>
  <c r="AV11" i="10"/>
  <c r="AV10" i="10"/>
  <c r="AV9" i="10"/>
  <c r="AV8" i="10"/>
  <c r="D7" i="15"/>
  <c r="D6" i="15"/>
  <c r="D3" i="8"/>
  <c r="AT26" i="10" l="1"/>
  <c r="AT27" i="10"/>
  <c r="AS31" i="10"/>
  <c r="AS32" i="10"/>
  <c r="AS33" i="10"/>
  <c r="AT34" i="10"/>
  <c r="AT35" i="10"/>
  <c r="AS36" i="10"/>
  <c r="AS37" i="10"/>
  <c r="AU25" i="10"/>
  <c r="AU26" i="10"/>
  <c r="AU27" i="10"/>
  <c r="AU28" i="10"/>
  <c r="AU29" i="10"/>
  <c r="AU30" i="10"/>
  <c r="AU31" i="10"/>
  <c r="AU32" i="10"/>
  <c r="AU33" i="10"/>
  <c r="AU34" i="10"/>
  <c r="AU35" i="10"/>
  <c r="AU36" i="10"/>
  <c r="AS25" i="10"/>
  <c r="AS28" i="10"/>
  <c r="AS29" i="10"/>
  <c r="AS30" i="10"/>
  <c r="AU21" i="10"/>
  <c r="AU22" i="10"/>
  <c r="AU23" i="10"/>
  <c r="AU24" i="10"/>
  <c r="AS23" i="10"/>
  <c r="AS24" i="10"/>
  <c r="AT10" i="10"/>
  <c r="AT11" i="10"/>
  <c r="AT18" i="10"/>
  <c r="AT19" i="10"/>
  <c r="AS20" i="10"/>
  <c r="AU8" i="10"/>
  <c r="AU9" i="10"/>
  <c r="AU10" i="10"/>
  <c r="AU11" i="10"/>
  <c r="AU12" i="10"/>
  <c r="AU13" i="10"/>
  <c r="AU14" i="10"/>
  <c r="AU15" i="10"/>
  <c r="AU16" i="10"/>
  <c r="AU17" i="10"/>
  <c r="AU18" i="10"/>
  <c r="AU19" i="10"/>
  <c r="AU20" i="10"/>
  <c r="AS22" i="10"/>
  <c r="AS21" i="10"/>
  <c r="AS17" i="10"/>
  <c r="AS16" i="10"/>
  <c r="AS15" i="10"/>
  <c r="AS14" i="10"/>
  <c r="AS13" i="10"/>
  <c r="AS12" i="10"/>
  <c r="AS9" i="10"/>
  <c r="AU37" i="10"/>
  <c r="AS8" i="10"/>
  <c r="AS10" i="10"/>
  <c r="AS18" i="10"/>
  <c r="AS26" i="10"/>
  <c r="AS34" i="10"/>
  <c r="AT12" i="10"/>
  <c r="AT20" i="10"/>
  <c r="AT28" i="10"/>
  <c r="AT36" i="10"/>
  <c r="AS11" i="10"/>
  <c r="AS19" i="10"/>
  <c r="AS27" i="10"/>
  <c r="AS35" i="10"/>
  <c r="AT13" i="10"/>
  <c r="AT21" i="10"/>
  <c r="AT29" i="10"/>
  <c r="AT37" i="10"/>
  <c r="AT14" i="10"/>
  <c r="AT22" i="10"/>
  <c r="AT30" i="10"/>
  <c r="AT15" i="10"/>
  <c r="AT23" i="10"/>
  <c r="AT31" i="10"/>
  <c r="AT8" i="10"/>
  <c r="AT16" i="10"/>
  <c r="AT24" i="10"/>
  <c r="AT32" i="10"/>
  <c r="AT9" i="10"/>
  <c r="AT17" i="10"/>
  <c r="AT25" i="10"/>
  <c r="AT33" i="10"/>
  <c r="E4" i="30"/>
  <c r="D4" i="30"/>
  <c r="C4" i="30"/>
  <c r="P235" i="30"/>
  <c r="P234" i="30"/>
  <c r="P233" i="30"/>
  <c r="P232" i="30"/>
  <c r="P231" i="30"/>
  <c r="P230" i="30"/>
  <c r="P229" i="30"/>
  <c r="P228" i="30"/>
  <c r="P227" i="30"/>
  <c r="P226" i="30"/>
  <c r="P225" i="30"/>
  <c r="P224" i="30"/>
  <c r="P223" i="30"/>
  <c r="P222" i="30"/>
  <c r="P221" i="30"/>
  <c r="P220" i="30"/>
  <c r="P219" i="30"/>
  <c r="P218" i="30"/>
  <c r="P217" i="30"/>
  <c r="P216" i="30"/>
  <c r="P215" i="30"/>
  <c r="P214" i="30"/>
  <c r="P213" i="30"/>
  <c r="P212" i="30"/>
  <c r="P211" i="30"/>
  <c r="P210" i="30"/>
  <c r="P209" i="30"/>
  <c r="P208" i="30"/>
  <c r="P207" i="30"/>
  <c r="P206" i="30"/>
  <c r="P205" i="30"/>
  <c r="P204" i="30"/>
  <c r="P203" i="30"/>
  <c r="P202" i="30"/>
  <c r="P201" i="30"/>
  <c r="P200" i="30"/>
  <c r="P199" i="30"/>
  <c r="P198" i="30"/>
  <c r="P197" i="30"/>
  <c r="P196" i="30"/>
  <c r="P195" i="30"/>
  <c r="P194" i="30"/>
  <c r="P193" i="30"/>
  <c r="P192" i="30"/>
  <c r="P191" i="30"/>
  <c r="P190" i="30"/>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P163" i="30"/>
  <c r="P162" i="30"/>
  <c r="P161" i="30"/>
  <c r="P160" i="30"/>
  <c r="P159" i="30"/>
  <c r="P158" i="30"/>
  <c r="P157" i="30"/>
  <c r="P156" i="30"/>
  <c r="P155" i="30"/>
  <c r="P154" i="30"/>
  <c r="P153" i="30"/>
  <c r="P152" i="30"/>
  <c r="P151" i="30"/>
  <c r="P150" i="30"/>
  <c r="P149" i="30"/>
  <c r="P148" i="30"/>
  <c r="P147" i="30"/>
  <c r="P146" i="30"/>
  <c r="P145" i="30"/>
  <c r="P144" i="30"/>
  <c r="P143" i="30"/>
  <c r="P142" i="30"/>
  <c r="P141" i="30"/>
  <c r="P140" i="30"/>
  <c r="P139" i="30"/>
  <c r="P138" i="30"/>
  <c r="P137" i="30"/>
  <c r="P136" i="30"/>
  <c r="P135" i="30"/>
  <c r="P134" i="30"/>
  <c r="P133" i="30"/>
  <c r="P132" i="30"/>
  <c r="P131" i="30"/>
  <c r="P130" i="30"/>
  <c r="P129" i="30"/>
  <c r="P128" i="30"/>
  <c r="P127" i="30"/>
  <c r="P126" i="30"/>
  <c r="P125" i="30"/>
  <c r="P124" i="30"/>
  <c r="P123" i="30"/>
  <c r="P122" i="30"/>
  <c r="P121" i="30"/>
  <c r="P120" i="30"/>
  <c r="P119" i="30"/>
  <c r="P118" i="30"/>
  <c r="P117" i="30"/>
  <c r="P116" i="30"/>
  <c r="P115" i="30"/>
  <c r="P114" i="30"/>
  <c r="P113" i="30"/>
  <c r="P112" i="30"/>
  <c r="P111" i="30"/>
  <c r="P110" i="30"/>
  <c r="P109" i="30"/>
  <c r="P108" i="30"/>
  <c r="H4" i="30"/>
  <c r="I4" i="30" s="1"/>
  <c r="L4" i="30"/>
  <c r="X235" i="30"/>
  <c r="T235" i="30"/>
  <c r="U235" i="30" s="1"/>
  <c r="X234" i="30"/>
  <c r="T234" i="30"/>
  <c r="U234" i="30" s="1"/>
  <c r="X233" i="30"/>
  <c r="T233" i="30"/>
  <c r="U233" i="30" s="1"/>
  <c r="X232" i="30"/>
  <c r="T232" i="30"/>
  <c r="U232" i="30" s="1"/>
  <c r="X231" i="30"/>
  <c r="T231" i="30"/>
  <c r="U231" i="30" s="1"/>
  <c r="X230" i="30"/>
  <c r="T230" i="30"/>
  <c r="U230" i="30" s="1"/>
  <c r="X229" i="30"/>
  <c r="T229" i="30"/>
  <c r="U229" i="30" s="1"/>
  <c r="X228" i="30"/>
  <c r="T228" i="30"/>
  <c r="U228" i="30" s="1"/>
  <c r="X227" i="30"/>
  <c r="T227" i="30"/>
  <c r="U227" i="30" s="1"/>
  <c r="X226" i="30"/>
  <c r="T226" i="30"/>
  <c r="U226" i="30" s="1"/>
  <c r="X225" i="30"/>
  <c r="T225" i="30"/>
  <c r="U225" i="30" s="1"/>
  <c r="X224" i="30"/>
  <c r="T224" i="30"/>
  <c r="U224" i="30" s="1"/>
  <c r="X223" i="30"/>
  <c r="T223" i="30"/>
  <c r="U223" i="30" s="1"/>
  <c r="X222" i="30"/>
  <c r="T222" i="30"/>
  <c r="U222" i="30" s="1"/>
  <c r="X221" i="30"/>
  <c r="T221" i="30"/>
  <c r="U221" i="30" s="1"/>
  <c r="X220" i="30"/>
  <c r="T220" i="30"/>
  <c r="U220" i="30" s="1"/>
  <c r="X219" i="30"/>
  <c r="T219" i="30"/>
  <c r="U219" i="30" s="1"/>
  <c r="X218" i="30"/>
  <c r="T218" i="30"/>
  <c r="U218" i="30" s="1"/>
  <c r="X217" i="30"/>
  <c r="T217" i="30"/>
  <c r="U217" i="30" s="1"/>
  <c r="X216" i="30"/>
  <c r="T216" i="30"/>
  <c r="U216" i="30" s="1"/>
  <c r="X215" i="30"/>
  <c r="T215" i="30"/>
  <c r="U215" i="30" s="1"/>
  <c r="X214" i="30"/>
  <c r="T214" i="30"/>
  <c r="U214" i="30" s="1"/>
  <c r="X213" i="30"/>
  <c r="T213" i="30"/>
  <c r="U213" i="30" s="1"/>
  <c r="X212" i="30"/>
  <c r="T212" i="30"/>
  <c r="U212" i="30" s="1"/>
  <c r="X211" i="30"/>
  <c r="T211" i="30"/>
  <c r="U211" i="30" s="1"/>
  <c r="X210" i="30"/>
  <c r="T210" i="30"/>
  <c r="U210" i="30" s="1"/>
  <c r="X209" i="30"/>
  <c r="T209" i="30"/>
  <c r="U209" i="30" s="1"/>
  <c r="X208" i="30"/>
  <c r="T208" i="30"/>
  <c r="U208" i="30" s="1"/>
  <c r="X207" i="30"/>
  <c r="T207" i="30"/>
  <c r="U207" i="30" s="1"/>
  <c r="X206" i="30"/>
  <c r="T206" i="30"/>
  <c r="U206" i="30" s="1"/>
  <c r="X205" i="30"/>
  <c r="T205" i="30"/>
  <c r="U205" i="30" s="1"/>
  <c r="X204" i="30"/>
  <c r="T204" i="30"/>
  <c r="U204" i="30" s="1"/>
  <c r="X203" i="30"/>
  <c r="T203" i="30"/>
  <c r="U203" i="30" s="1"/>
  <c r="X202" i="30"/>
  <c r="T202" i="30"/>
  <c r="U202" i="30" s="1"/>
  <c r="X201" i="30"/>
  <c r="T201" i="30"/>
  <c r="U201" i="30" s="1"/>
  <c r="X200" i="30"/>
  <c r="T200" i="30"/>
  <c r="U200" i="30" s="1"/>
  <c r="X199" i="30"/>
  <c r="T199" i="30"/>
  <c r="U199" i="30" s="1"/>
  <c r="X198" i="30"/>
  <c r="T198" i="30"/>
  <c r="U198" i="30" s="1"/>
  <c r="X197" i="30"/>
  <c r="T197" i="30"/>
  <c r="U197" i="30" s="1"/>
  <c r="X196" i="30"/>
  <c r="T196" i="30"/>
  <c r="U196" i="30" s="1"/>
  <c r="X195" i="30"/>
  <c r="T195" i="30"/>
  <c r="U195" i="30" s="1"/>
  <c r="X194" i="30"/>
  <c r="T194" i="30"/>
  <c r="U194" i="30" s="1"/>
  <c r="X193" i="30"/>
  <c r="T193" i="30"/>
  <c r="U193" i="30" s="1"/>
  <c r="X192" i="30"/>
  <c r="T192" i="30"/>
  <c r="U192" i="30" s="1"/>
  <c r="X191" i="30"/>
  <c r="T191" i="30"/>
  <c r="U191" i="30" s="1"/>
  <c r="X190" i="30"/>
  <c r="T190" i="30"/>
  <c r="U190" i="30" s="1"/>
  <c r="X189" i="30"/>
  <c r="T189" i="30"/>
  <c r="U189" i="30" s="1"/>
  <c r="X188" i="30"/>
  <c r="T188" i="30"/>
  <c r="U188" i="30" s="1"/>
  <c r="X187" i="30"/>
  <c r="T187" i="30"/>
  <c r="U187" i="30" s="1"/>
  <c r="X186" i="30"/>
  <c r="T186" i="30"/>
  <c r="U186" i="30" s="1"/>
  <c r="X185" i="30"/>
  <c r="T185" i="30"/>
  <c r="U185" i="30" s="1"/>
  <c r="X184" i="30"/>
  <c r="T184" i="30"/>
  <c r="U184" i="30" s="1"/>
  <c r="X183" i="30"/>
  <c r="T183" i="30"/>
  <c r="U183" i="30" s="1"/>
  <c r="X182" i="30"/>
  <c r="T182" i="30"/>
  <c r="U182" i="30" s="1"/>
  <c r="X181" i="30"/>
  <c r="T181" i="30"/>
  <c r="U181" i="30" s="1"/>
  <c r="X180" i="30"/>
  <c r="T180" i="30"/>
  <c r="U180" i="30" s="1"/>
  <c r="X179" i="30"/>
  <c r="T179" i="30"/>
  <c r="U179" i="30" s="1"/>
  <c r="X178" i="30"/>
  <c r="T178" i="30"/>
  <c r="U178" i="30" s="1"/>
  <c r="X177" i="30"/>
  <c r="T177" i="30"/>
  <c r="U177" i="30" s="1"/>
  <c r="X176" i="30"/>
  <c r="T176" i="30"/>
  <c r="U176" i="30" s="1"/>
  <c r="X175" i="30"/>
  <c r="T175" i="30"/>
  <c r="U175" i="30" s="1"/>
  <c r="X174" i="30"/>
  <c r="T174" i="30"/>
  <c r="U174" i="30" s="1"/>
  <c r="X173" i="30"/>
  <c r="T173" i="30"/>
  <c r="U173" i="30" s="1"/>
  <c r="X172" i="30"/>
  <c r="T172" i="30"/>
  <c r="U172" i="30" s="1"/>
  <c r="X171" i="30"/>
  <c r="T171" i="30"/>
  <c r="U171" i="30" s="1"/>
  <c r="X170" i="30"/>
  <c r="T170" i="30"/>
  <c r="U170" i="30" s="1"/>
  <c r="X169" i="30"/>
  <c r="T169" i="30"/>
  <c r="U169" i="30" s="1"/>
  <c r="X168" i="30"/>
  <c r="T168" i="30"/>
  <c r="U168" i="30" s="1"/>
  <c r="X167" i="30"/>
  <c r="T167" i="30"/>
  <c r="U167" i="30" s="1"/>
  <c r="X166" i="30"/>
  <c r="T166" i="30"/>
  <c r="U166" i="30" s="1"/>
  <c r="X165" i="30"/>
  <c r="T165" i="30"/>
  <c r="U165" i="30" s="1"/>
  <c r="X164" i="30"/>
  <c r="T164" i="30"/>
  <c r="U164" i="30" s="1"/>
  <c r="X163" i="30"/>
  <c r="T163" i="30"/>
  <c r="U163" i="30" s="1"/>
  <c r="X162" i="30"/>
  <c r="T162" i="30"/>
  <c r="U162" i="30" s="1"/>
  <c r="X161" i="30"/>
  <c r="T161" i="30"/>
  <c r="U161" i="30" s="1"/>
  <c r="X160" i="30"/>
  <c r="T160" i="30"/>
  <c r="U160" i="30" s="1"/>
  <c r="X159" i="30"/>
  <c r="T159" i="30"/>
  <c r="U159" i="30" s="1"/>
  <c r="X158" i="30"/>
  <c r="T158" i="30"/>
  <c r="U158" i="30" s="1"/>
  <c r="X157" i="30"/>
  <c r="T157" i="30"/>
  <c r="U157" i="30" s="1"/>
  <c r="X156" i="30"/>
  <c r="T156" i="30"/>
  <c r="U156" i="30" s="1"/>
  <c r="X155" i="30"/>
  <c r="T155" i="30"/>
  <c r="U155" i="30" s="1"/>
  <c r="X154" i="30"/>
  <c r="T154" i="30"/>
  <c r="U154" i="30" s="1"/>
  <c r="X153" i="30"/>
  <c r="T153" i="30"/>
  <c r="U153" i="30" s="1"/>
  <c r="X152" i="30"/>
  <c r="T152" i="30"/>
  <c r="U152" i="30" s="1"/>
  <c r="X151" i="30"/>
  <c r="T151" i="30"/>
  <c r="U151" i="30" s="1"/>
  <c r="X150" i="30"/>
  <c r="T150" i="30"/>
  <c r="U150" i="30" s="1"/>
  <c r="X149" i="30"/>
  <c r="T149" i="30"/>
  <c r="U149" i="30" s="1"/>
  <c r="X148" i="30"/>
  <c r="T148" i="30"/>
  <c r="U148" i="30" s="1"/>
  <c r="X147" i="30"/>
  <c r="T147" i="30"/>
  <c r="U147" i="30" s="1"/>
  <c r="X146" i="30"/>
  <c r="T146" i="30"/>
  <c r="U146" i="30" s="1"/>
  <c r="X145" i="30"/>
  <c r="T145" i="30"/>
  <c r="U145" i="30" s="1"/>
  <c r="X144" i="30"/>
  <c r="T144" i="30"/>
  <c r="U144" i="30" s="1"/>
  <c r="X143" i="30"/>
  <c r="T143" i="30"/>
  <c r="U143" i="30" s="1"/>
  <c r="X142" i="30"/>
  <c r="T142" i="30"/>
  <c r="U142" i="30" s="1"/>
  <c r="X141" i="30"/>
  <c r="T141" i="30"/>
  <c r="U141" i="30" s="1"/>
  <c r="X140" i="30"/>
  <c r="T140" i="30"/>
  <c r="U140" i="30" s="1"/>
  <c r="X139" i="30"/>
  <c r="T139" i="30"/>
  <c r="U139" i="30" s="1"/>
  <c r="X138" i="30"/>
  <c r="T138" i="30"/>
  <c r="U138" i="30" s="1"/>
  <c r="X137" i="30"/>
  <c r="T137" i="30"/>
  <c r="U137" i="30" s="1"/>
  <c r="X136" i="30"/>
  <c r="T136" i="30"/>
  <c r="U136" i="30" s="1"/>
  <c r="X135" i="30"/>
  <c r="T135" i="30"/>
  <c r="U135" i="30" s="1"/>
  <c r="X134" i="30"/>
  <c r="T134" i="30"/>
  <c r="U134" i="30" s="1"/>
  <c r="X133" i="30"/>
  <c r="T133" i="30"/>
  <c r="U133" i="30" s="1"/>
  <c r="X132" i="30"/>
  <c r="T132" i="30"/>
  <c r="U132" i="30" s="1"/>
  <c r="X131" i="30"/>
  <c r="T131" i="30"/>
  <c r="U131" i="30" s="1"/>
  <c r="X130" i="30"/>
  <c r="T130" i="30"/>
  <c r="U130" i="30" s="1"/>
  <c r="X129" i="30"/>
  <c r="T129" i="30"/>
  <c r="U129" i="30" s="1"/>
  <c r="X128" i="30"/>
  <c r="T128" i="30"/>
  <c r="U128" i="30" s="1"/>
  <c r="X127" i="30"/>
  <c r="T127" i="30"/>
  <c r="U127" i="30" s="1"/>
  <c r="X126" i="30"/>
  <c r="T126" i="30"/>
  <c r="U126" i="30" s="1"/>
  <c r="X125" i="30"/>
  <c r="T125" i="30"/>
  <c r="U125" i="30" s="1"/>
  <c r="X124" i="30"/>
  <c r="T124" i="30"/>
  <c r="U124" i="30" s="1"/>
  <c r="X123" i="30"/>
  <c r="T123" i="30"/>
  <c r="U123" i="30" s="1"/>
  <c r="X122" i="30"/>
  <c r="T122" i="30"/>
  <c r="U122" i="30" s="1"/>
  <c r="X121" i="30"/>
  <c r="T121" i="30"/>
  <c r="U121" i="30" s="1"/>
  <c r="X120" i="30"/>
  <c r="T120" i="30"/>
  <c r="U120" i="30" s="1"/>
  <c r="X119" i="30"/>
  <c r="T119" i="30"/>
  <c r="U119" i="30" s="1"/>
  <c r="X118" i="30"/>
  <c r="T118" i="30"/>
  <c r="U118" i="30" s="1"/>
  <c r="X117" i="30"/>
  <c r="T117" i="30"/>
  <c r="U117" i="30" s="1"/>
  <c r="X116" i="30"/>
  <c r="T116" i="30"/>
  <c r="U116" i="30" s="1"/>
  <c r="X115" i="30"/>
  <c r="T115" i="30"/>
  <c r="U115" i="30" s="1"/>
  <c r="X114" i="30"/>
  <c r="T114" i="30"/>
  <c r="U114" i="30" s="1"/>
  <c r="X113" i="30"/>
  <c r="T113" i="30"/>
  <c r="U113" i="30" s="1"/>
  <c r="X112" i="30"/>
  <c r="T112" i="30"/>
  <c r="U112" i="30" s="1"/>
  <c r="X111" i="30"/>
  <c r="T111" i="30"/>
  <c r="U111" i="30" s="1"/>
  <c r="X110" i="30"/>
  <c r="T110" i="30"/>
  <c r="U110" i="30" s="1"/>
  <c r="X109" i="30"/>
  <c r="T109" i="30"/>
  <c r="U109" i="30" s="1"/>
  <c r="X108" i="30"/>
  <c r="T108" i="30"/>
  <c r="U108" i="30" s="1"/>
  <c r="X107" i="30"/>
  <c r="T107" i="30"/>
  <c r="U107" i="30" s="1"/>
  <c r="X106" i="30"/>
  <c r="T106" i="30"/>
  <c r="U106" i="30" s="1"/>
  <c r="X105" i="30"/>
  <c r="T105" i="30"/>
  <c r="U105" i="30" s="1"/>
  <c r="X104" i="30"/>
  <c r="T104" i="30"/>
  <c r="U104" i="30" s="1"/>
  <c r="X103" i="30"/>
  <c r="T103" i="30"/>
  <c r="U103" i="30" s="1"/>
  <c r="X102" i="30"/>
  <c r="T102" i="30"/>
  <c r="U102" i="30" s="1"/>
  <c r="X101" i="30"/>
  <c r="T101" i="30"/>
  <c r="U101" i="30" s="1"/>
  <c r="X100" i="30"/>
  <c r="T100" i="30"/>
  <c r="U100" i="30" s="1"/>
  <c r="X99" i="30"/>
  <c r="T99" i="30"/>
  <c r="U99" i="30" s="1"/>
  <c r="X98" i="30"/>
  <c r="T98" i="30"/>
  <c r="U98" i="30" s="1"/>
  <c r="X97" i="30"/>
  <c r="T97" i="30"/>
  <c r="U97" i="30" s="1"/>
  <c r="X96" i="30"/>
  <c r="T96" i="30"/>
  <c r="U96" i="30" s="1"/>
  <c r="X95" i="30"/>
  <c r="T95" i="30"/>
  <c r="U95" i="30" s="1"/>
  <c r="X94" i="30"/>
  <c r="T94" i="30"/>
  <c r="U94" i="30" s="1"/>
  <c r="X93" i="30"/>
  <c r="T93" i="30"/>
  <c r="U93" i="30" s="1"/>
  <c r="X92" i="30"/>
  <c r="T92" i="30"/>
  <c r="U92" i="30" s="1"/>
  <c r="X91" i="30"/>
  <c r="T91" i="30"/>
  <c r="U91" i="30" s="1"/>
  <c r="X90" i="30"/>
  <c r="T90" i="30"/>
  <c r="U90" i="30" s="1"/>
  <c r="X89" i="30"/>
  <c r="T89" i="30"/>
  <c r="U89" i="30" s="1"/>
  <c r="X88" i="30"/>
  <c r="T88" i="30"/>
  <c r="U88" i="30" s="1"/>
  <c r="X87" i="30"/>
  <c r="T87" i="30"/>
  <c r="U87" i="30" s="1"/>
  <c r="X86" i="30"/>
  <c r="T86" i="30"/>
  <c r="U86" i="30" s="1"/>
  <c r="X85" i="30"/>
  <c r="T85" i="30"/>
  <c r="U85" i="30" s="1"/>
  <c r="X84" i="30"/>
  <c r="T84" i="30"/>
  <c r="U84" i="30" s="1"/>
  <c r="X83" i="30"/>
  <c r="T83" i="30"/>
  <c r="U83" i="30" s="1"/>
  <c r="X82" i="30"/>
  <c r="T82" i="30"/>
  <c r="U82" i="30" s="1"/>
  <c r="X81" i="30"/>
  <c r="T81" i="30"/>
  <c r="U81" i="30" s="1"/>
  <c r="X80" i="30"/>
  <c r="T80" i="30"/>
  <c r="U80" i="30" s="1"/>
  <c r="X79" i="30"/>
  <c r="T79" i="30"/>
  <c r="U79" i="30" s="1"/>
  <c r="X78" i="30"/>
  <c r="X77" i="30"/>
  <c r="X76" i="30"/>
  <c r="X75" i="30"/>
  <c r="X74" i="30"/>
  <c r="X73" i="30"/>
  <c r="X72" i="30"/>
  <c r="X71" i="30"/>
  <c r="X70" i="30"/>
  <c r="X69" i="30"/>
  <c r="X68" i="30"/>
  <c r="X67" i="30"/>
  <c r="X66" i="30"/>
  <c r="X65" i="30"/>
  <c r="X64" i="30"/>
  <c r="X63" i="30"/>
  <c r="X62" i="30"/>
  <c r="X61" i="30"/>
  <c r="X60" i="30"/>
  <c r="X59" i="30"/>
  <c r="X58" i="30"/>
  <c r="X57" i="30"/>
  <c r="X56" i="30"/>
  <c r="X55" i="30"/>
  <c r="X54" i="30"/>
  <c r="X53" i="30"/>
  <c r="X52" i="30"/>
  <c r="X51" i="30"/>
  <c r="X50" i="30"/>
  <c r="X49" i="30"/>
  <c r="X48" i="30"/>
  <c r="X47" i="30"/>
  <c r="X46" i="30"/>
  <c r="X45" i="30"/>
  <c r="X44" i="30"/>
  <c r="X43" i="30"/>
  <c r="X42" i="30"/>
  <c r="X41" i="30"/>
  <c r="X40" i="30"/>
  <c r="X39" i="30"/>
  <c r="X38" i="30"/>
  <c r="X37" i="30"/>
  <c r="I37" i="30"/>
  <c r="N37" i="30" s="1"/>
  <c r="H37" i="30"/>
  <c r="M37" i="30" s="1"/>
  <c r="G37" i="30"/>
  <c r="L37" i="30" s="1"/>
  <c r="I36" i="30"/>
  <c r="N36" i="30" s="1"/>
  <c r="H36" i="30"/>
  <c r="M36" i="30" s="1"/>
  <c r="G36" i="30"/>
  <c r="L36" i="30" s="1"/>
  <c r="W6" i="30"/>
  <c r="W7" i="30" s="1"/>
  <c r="W8" i="30" s="1"/>
  <c r="Q6" i="30"/>
  <c r="B6" i="30"/>
  <c r="B7" i="30" s="1"/>
  <c r="D3" i="30"/>
  <c r="E3" i="30" s="1"/>
  <c r="C10" i="29"/>
  <c r="C11" i="29" s="1"/>
  <c r="AG9" i="29"/>
  <c r="AG10" i="29" s="1"/>
  <c r="E7" i="30" l="1"/>
  <c r="I7" i="30" s="1"/>
  <c r="E6" i="30"/>
  <c r="I6" i="30" s="1"/>
  <c r="E5" i="30"/>
  <c r="I5" i="30" s="1"/>
  <c r="D6" i="30"/>
  <c r="H6" i="30" s="1"/>
  <c r="D5" i="30"/>
  <c r="H5" i="30" s="1"/>
  <c r="D7" i="30"/>
  <c r="H7" i="30" s="1"/>
  <c r="C6" i="30"/>
  <c r="G6" i="30" s="1"/>
  <c r="L6" i="30" s="1"/>
  <c r="C5" i="30"/>
  <c r="G5" i="30" s="1"/>
  <c r="L5" i="30" s="1"/>
  <c r="C7" i="30"/>
  <c r="G7" i="30" s="1"/>
  <c r="L7" i="30" s="1"/>
  <c r="M4" i="30"/>
  <c r="N4" i="30"/>
  <c r="B8" i="30"/>
  <c r="E8" i="30" s="1"/>
  <c r="W9" i="30"/>
  <c r="Q7" i="30"/>
  <c r="AG11" i="29"/>
  <c r="AH10" i="29"/>
  <c r="C12" i="29"/>
  <c r="AH9" i="29"/>
  <c r="D8" i="30" l="1"/>
  <c r="H8" i="30" s="1"/>
  <c r="C8" i="30"/>
  <c r="G8" i="30" s="1"/>
  <c r="L8" i="30" s="1"/>
  <c r="B9" i="30"/>
  <c r="I8" i="30"/>
  <c r="Q8" i="30"/>
  <c r="W10" i="30"/>
  <c r="C13" i="29"/>
  <c r="AH11" i="29"/>
  <c r="AG12" i="29"/>
  <c r="D9" i="30" l="1"/>
  <c r="H9" i="30" s="1"/>
  <c r="C9" i="30"/>
  <c r="G9" i="30" s="1"/>
  <c r="L9" i="30" s="1"/>
  <c r="E9" i="30"/>
  <c r="I9" i="30" s="1"/>
  <c r="W11" i="30"/>
  <c r="Q9" i="30"/>
  <c r="B10" i="30"/>
  <c r="C14" i="29"/>
  <c r="AG13" i="29"/>
  <c r="AH12" i="29"/>
  <c r="D10" i="30" l="1"/>
  <c r="H10" i="30" s="1"/>
  <c r="E10" i="30"/>
  <c r="I10" i="30" s="1"/>
  <c r="C10" i="30"/>
  <c r="G10" i="30" s="1"/>
  <c r="L10" i="30" s="1"/>
  <c r="W12" i="30"/>
  <c r="B11" i="30"/>
  <c r="Q10" i="30"/>
  <c r="AG14" i="29"/>
  <c r="AH13" i="29"/>
  <c r="C15" i="29"/>
  <c r="C11" i="30" l="1"/>
  <c r="G11" i="30" s="1"/>
  <c r="L11" i="30" s="1"/>
  <c r="E11" i="30"/>
  <c r="I11" i="30" s="1"/>
  <c r="D11" i="30"/>
  <c r="H11" i="30" s="1"/>
  <c r="Q11" i="30"/>
  <c r="W13" i="30"/>
  <c r="B12" i="30"/>
  <c r="C16" i="29"/>
  <c r="AG15" i="29"/>
  <c r="AH14" i="29"/>
  <c r="C12" i="30" l="1"/>
  <c r="G12" i="30" s="1"/>
  <c r="L12" i="30" s="1"/>
  <c r="E12" i="30"/>
  <c r="I12" i="30" s="1"/>
  <c r="D12" i="30"/>
  <c r="H12" i="30" s="1"/>
  <c r="W14" i="30"/>
  <c r="Q12" i="30"/>
  <c r="B13" i="30"/>
  <c r="AH15" i="29"/>
  <c r="AG16" i="29"/>
  <c r="C17" i="29"/>
  <c r="C13" i="30" l="1"/>
  <c r="G13" i="30" s="1"/>
  <c r="L13" i="30" s="1"/>
  <c r="E13" i="30"/>
  <c r="I13" i="30" s="1"/>
  <c r="D13" i="30"/>
  <c r="H13" i="30" s="1"/>
  <c r="B14" i="30"/>
  <c r="W15" i="30"/>
  <c r="Q13" i="30"/>
  <c r="AG17" i="29"/>
  <c r="AH16" i="29"/>
  <c r="C18" i="29"/>
  <c r="C14" i="30" l="1"/>
  <c r="G14" i="30" s="1"/>
  <c r="L14" i="30" s="1"/>
  <c r="D14" i="30"/>
  <c r="H14" i="30" s="1"/>
  <c r="E14" i="30"/>
  <c r="I14" i="30" s="1"/>
  <c r="W16" i="30"/>
  <c r="Q14" i="30"/>
  <c r="B15" i="30"/>
  <c r="AG18" i="29"/>
  <c r="AH17" i="29"/>
  <c r="C19" i="29"/>
  <c r="D15" i="30" l="1"/>
  <c r="H15" i="30" s="1"/>
  <c r="C15" i="30"/>
  <c r="G15" i="30" s="1"/>
  <c r="L15" i="30" s="1"/>
  <c r="E15" i="30"/>
  <c r="I15" i="30" s="1"/>
  <c r="W17" i="30"/>
  <c r="B16" i="30"/>
  <c r="Q15" i="30"/>
  <c r="AH18" i="29"/>
  <c r="AG19" i="29"/>
  <c r="C20" i="29"/>
  <c r="C16" i="30" l="1"/>
  <c r="G16" i="30" s="1"/>
  <c r="L16" i="30" s="1"/>
  <c r="E16" i="30"/>
  <c r="I16" i="30" s="1"/>
  <c r="D16" i="30"/>
  <c r="H16" i="30" s="1"/>
  <c r="W18" i="30"/>
  <c r="B17" i="30"/>
  <c r="Q16" i="30"/>
  <c r="C21" i="29"/>
  <c r="AG20" i="29"/>
  <c r="AH19" i="29"/>
  <c r="E17" i="30" l="1"/>
  <c r="I17" i="30" s="1"/>
  <c r="D17" i="30"/>
  <c r="H17" i="30" s="1"/>
  <c r="C17" i="30"/>
  <c r="G17" i="30" s="1"/>
  <c r="L17" i="30" s="1"/>
  <c r="B18" i="30"/>
  <c r="Q17" i="30"/>
  <c r="W19" i="30"/>
  <c r="AG21" i="29"/>
  <c r="AH20" i="29"/>
  <c r="C22" i="29"/>
  <c r="D18" i="30" l="1"/>
  <c r="H18" i="30" s="1"/>
  <c r="E18" i="30"/>
  <c r="I18" i="30" s="1"/>
  <c r="N18" i="30" s="1"/>
  <c r="C18" i="30"/>
  <c r="G18" i="30" s="1"/>
  <c r="L18" i="30" s="1"/>
  <c r="B19" i="30"/>
  <c r="W20" i="30"/>
  <c r="Q18" i="30"/>
  <c r="C23" i="29"/>
  <c r="AH21" i="29"/>
  <c r="AG22" i="29"/>
  <c r="C19" i="30" l="1"/>
  <c r="G19" i="30" s="1"/>
  <c r="L19" i="30" s="1"/>
  <c r="D19" i="30"/>
  <c r="H19" i="30" s="1"/>
  <c r="E19" i="30"/>
  <c r="I19" i="30" s="1"/>
  <c r="N19" i="30" s="1"/>
  <c r="Q19" i="30"/>
  <c r="W21" i="30"/>
  <c r="B20" i="30"/>
  <c r="C24" i="29"/>
  <c r="AG23" i="29"/>
  <c r="AH22" i="29"/>
  <c r="C20" i="30" l="1"/>
  <c r="G20" i="30" s="1"/>
  <c r="L20" i="30" s="1"/>
  <c r="E20" i="30"/>
  <c r="I20" i="30" s="1"/>
  <c r="N20" i="30" s="1"/>
  <c r="D20" i="30"/>
  <c r="H20" i="30" s="1"/>
  <c r="B21" i="30"/>
  <c r="W22" i="30"/>
  <c r="Q20" i="30"/>
  <c r="AH23" i="29"/>
  <c r="AG24" i="29"/>
  <c r="C25" i="29"/>
  <c r="C26" i="29" s="1"/>
  <c r="E21" i="30" l="1"/>
  <c r="I21" i="30" s="1"/>
  <c r="N21" i="30" s="1"/>
  <c r="C21" i="30"/>
  <c r="G21" i="30" s="1"/>
  <c r="L21" i="30" s="1"/>
  <c r="D21" i="30"/>
  <c r="H21" i="30" s="1"/>
  <c r="Q21" i="30"/>
  <c r="W23" i="30"/>
  <c r="B22" i="30"/>
  <c r="AG25" i="29"/>
  <c r="AH24" i="29"/>
  <c r="D22" i="30" l="1"/>
  <c r="H22" i="30" s="1"/>
  <c r="C22" i="30"/>
  <c r="G22" i="30" s="1"/>
  <c r="L22" i="30" s="1"/>
  <c r="E22" i="30"/>
  <c r="I22" i="30" s="1"/>
  <c r="N22" i="30" s="1"/>
  <c r="B23" i="30"/>
  <c r="W24" i="30"/>
  <c r="Q22" i="30"/>
  <c r="AG26" i="29"/>
  <c r="AH25" i="29"/>
  <c r="C27" i="29"/>
  <c r="D23" i="30" l="1"/>
  <c r="H23" i="30" s="1"/>
  <c r="M23" i="30" s="1"/>
  <c r="C23" i="30"/>
  <c r="G23" i="30" s="1"/>
  <c r="L23" i="30" s="1"/>
  <c r="E23" i="30"/>
  <c r="I23" i="30" s="1"/>
  <c r="N23" i="30" s="1"/>
  <c r="AG27" i="29"/>
  <c r="AH26" i="29"/>
  <c r="Q23" i="30"/>
  <c r="W25" i="30"/>
  <c r="B24" i="30"/>
  <c r="C28" i="29"/>
  <c r="E24" i="30" l="1"/>
  <c r="I24" i="30" s="1"/>
  <c r="N24" i="30" s="1"/>
  <c r="C24" i="30"/>
  <c r="G24" i="30" s="1"/>
  <c r="L24" i="30" s="1"/>
  <c r="D24" i="30"/>
  <c r="H24" i="30" s="1"/>
  <c r="M24" i="30" s="1"/>
  <c r="AG28" i="29"/>
  <c r="AH27" i="29"/>
  <c r="B25" i="30"/>
  <c r="W26" i="30"/>
  <c r="Q24" i="30"/>
  <c r="C29" i="29"/>
  <c r="D25" i="30" l="1"/>
  <c r="H25" i="30" s="1"/>
  <c r="M25" i="30" s="1"/>
  <c r="C25" i="30"/>
  <c r="G25" i="30" s="1"/>
  <c r="L25" i="30" s="1"/>
  <c r="E25" i="30"/>
  <c r="I25" i="30" s="1"/>
  <c r="N25" i="30" s="1"/>
  <c r="AG29" i="29"/>
  <c r="AH28" i="29"/>
  <c r="W27" i="30"/>
  <c r="Q25" i="30"/>
  <c r="B26" i="30"/>
  <c r="C30" i="29"/>
  <c r="E26" i="30" l="1"/>
  <c r="I26" i="30" s="1"/>
  <c r="N26" i="30" s="1"/>
  <c r="D26" i="30"/>
  <c r="H26" i="30" s="1"/>
  <c r="M26" i="30" s="1"/>
  <c r="C26" i="30"/>
  <c r="G26" i="30" s="1"/>
  <c r="L26" i="30" s="1"/>
  <c r="AG30" i="29"/>
  <c r="AH29" i="29"/>
  <c r="Q26" i="30"/>
  <c r="W28" i="30"/>
  <c r="B27" i="30"/>
  <c r="C31" i="29"/>
  <c r="D27" i="30" l="1"/>
  <c r="H27" i="30" s="1"/>
  <c r="M27" i="30" s="1"/>
  <c r="C27" i="30"/>
  <c r="G27" i="30" s="1"/>
  <c r="L27" i="30" s="1"/>
  <c r="E27" i="30"/>
  <c r="I27" i="30" s="1"/>
  <c r="N27" i="30" s="1"/>
  <c r="AG31" i="29"/>
  <c r="AH30" i="29"/>
  <c r="Q27" i="30"/>
  <c r="B28" i="30"/>
  <c r="W29" i="30"/>
  <c r="C32" i="29"/>
  <c r="C28" i="30" l="1"/>
  <c r="G28" i="30" s="1"/>
  <c r="L28" i="30" s="1"/>
  <c r="E28" i="30"/>
  <c r="I28" i="30" s="1"/>
  <c r="N28" i="30" s="1"/>
  <c r="D28" i="30"/>
  <c r="H28" i="30" s="1"/>
  <c r="M28" i="30" s="1"/>
  <c r="AG32" i="29"/>
  <c r="AH31" i="29"/>
  <c r="B29" i="30"/>
  <c r="W30" i="30"/>
  <c r="Q28" i="30"/>
  <c r="C33" i="29"/>
  <c r="C29" i="30" l="1"/>
  <c r="G29" i="30" s="1"/>
  <c r="L29" i="30" s="1"/>
  <c r="E29" i="30"/>
  <c r="I29" i="30" s="1"/>
  <c r="N29" i="30" s="1"/>
  <c r="D29" i="30"/>
  <c r="H29" i="30" s="1"/>
  <c r="M29" i="30" s="1"/>
  <c r="AG33" i="29"/>
  <c r="AH32" i="29"/>
  <c r="W31" i="30"/>
  <c r="Q29" i="30"/>
  <c r="B30" i="30"/>
  <c r="C34" i="29"/>
  <c r="C30" i="30" l="1"/>
  <c r="G30" i="30" s="1"/>
  <c r="L30" i="30" s="1"/>
  <c r="D30" i="30"/>
  <c r="H30" i="30" s="1"/>
  <c r="M30" i="30" s="1"/>
  <c r="E30" i="30"/>
  <c r="I30" i="30" s="1"/>
  <c r="N30" i="30" s="1"/>
  <c r="AG34" i="29"/>
  <c r="AH33" i="29"/>
  <c r="B31" i="30"/>
  <c r="Q30" i="30"/>
  <c r="W32" i="30"/>
  <c r="C35" i="29"/>
  <c r="E31" i="30" l="1"/>
  <c r="D31" i="30"/>
  <c r="H31" i="30" s="1"/>
  <c r="M31" i="30" s="1"/>
  <c r="C31" i="30"/>
  <c r="G31" i="30" s="1"/>
  <c r="L31" i="30" s="1"/>
  <c r="AG35" i="29"/>
  <c r="AH34" i="29"/>
  <c r="Q31" i="30"/>
  <c r="B32" i="30"/>
  <c r="I31" i="30"/>
  <c r="N31" i="30" s="1"/>
  <c r="W33" i="30"/>
  <c r="C36" i="29"/>
  <c r="E32" i="30" l="1"/>
  <c r="I32" i="30" s="1"/>
  <c r="N32" i="30" s="1"/>
  <c r="C32" i="30"/>
  <c r="G32" i="30" s="1"/>
  <c r="L32" i="30" s="1"/>
  <c r="D32" i="30"/>
  <c r="H32" i="30" s="1"/>
  <c r="M32" i="30" s="1"/>
  <c r="AG36" i="29"/>
  <c r="AH35" i="29"/>
  <c r="B33" i="30"/>
  <c r="W34" i="30"/>
  <c r="W35" i="30" s="1"/>
  <c r="Q32" i="30"/>
  <c r="C37" i="29"/>
  <c r="E33" i="30" l="1"/>
  <c r="I33" i="30" s="1"/>
  <c r="N33" i="30" s="1"/>
  <c r="C33" i="30"/>
  <c r="G33" i="30" s="1"/>
  <c r="L33" i="30" s="1"/>
  <c r="D33" i="30"/>
  <c r="H33" i="30" s="1"/>
  <c r="M33" i="30" s="1"/>
  <c r="AG37" i="29"/>
  <c r="AH36" i="29"/>
  <c r="B34" i="30"/>
  <c r="Q33" i="30"/>
  <c r="C38" i="29"/>
  <c r="C39" i="29" s="1"/>
  <c r="B35" i="30" l="1"/>
  <c r="E34" i="30"/>
  <c r="I34" i="30" s="1"/>
  <c r="C34" i="30"/>
  <c r="G34" i="30" s="1"/>
  <c r="D34" i="30"/>
  <c r="H34" i="30" s="1"/>
  <c r="AG38" i="29"/>
  <c r="AH37" i="29"/>
  <c r="Q34" i="30"/>
  <c r="E35" i="30" l="1"/>
  <c r="I35" i="30" s="1"/>
  <c r="N35" i="30" s="1"/>
  <c r="D35" i="30"/>
  <c r="H35" i="30" s="1"/>
  <c r="M35" i="30" s="1"/>
  <c r="C35" i="30"/>
  <c r="G35" i="30" s="1"/>
  <c r="L35" i="30" s="1"/>
  <c r="AG39" i="29"/>
  <c r="AH39" i="29" s="1"/>
  <c r="AH38" i="29"/>
  <c r="L34" i="30"/>
  <c r="M34" i="30"/>
  <c r="N34" i="30"/>
  <c r="I3" i="30"/>
  <c r="Q35" i="30"/>
  <c r="G3" i="30" l="1"/>
  <c r="H3" i="30"/>
  <c r="M16" i="30"/>
  <c r="M17" i="30"/>
  <c r="M18" i="30"/>
  <c r="M19" i="30"/>
  <c r="M20" i="30"/>
  <c r="M21" i="30"/>
  <c r="M22" i="30"/>
  <c r="L3" i="30"/>
  <c r="L2" i="30" s="1"/>
  <c r="R5" i="30" a="1"/>
  <c r="R5" i="30" s="1"/>
  <c r="T5" i="30" s="1"/>
  <c r="U5" i="30" s="1"/>
  <c r="M5" i="30"/>
  <c r="N5" i="30"/>
  <c r="M6" i="30"/>
  <c r="N7" i="30"/>
  <c r="N6" i="30"/>
  <c r="M7" i="30"/>
  <c r="N8" i="30"/>
  <c r="M8" i="30"/>
  <c r="M9" i="30"/>
  <c r="N9" i="30"/>
  <c r="N10" i="30"/>
  <c r="M10" i="30"/>
  <c r="M11" i="30"/>
  <c r="N11" i="30"/>
  <c r="M12" i="30"/>
  <c r="N12" i="30"/>
  <c r="M13" i="30"/>
  <c r="N13" i="30"/>
  <c r="N14" i="30"/>
  <c r="M14" i="30"/>
  <c r="M15" i="30"/>
  <c r="N15" i="30"/>
  <c r="N16" i="30"/>
  <c r="N17" i="30"/>
  <c r="Q36" i="30"/>
  <c r="N3" i="30" l="1"/>
  <c r="N2" i="30" s="1"/>
  <c r="M3" i="30"/>
  <c r="M2" i="30" s="1"/>
  <c r="Q37" i="30"/>
  <c r="P6" i="30" l="1"/>
  <c r="P7" i="30" s="1"/>
  <c r="P8" i="30" s="1"/>
  <c r="P9" i="30" s="1"/>
  <c r="P10" i="30" s="1"/>
  <c r="P11" i="30" s="1"/>
  <c r="P12" i="30" s="1"/>
  <c r="P13" i="30" s="1"/>
  <c r="P14" i="30" s="1"/>
  <c r="P15" i="30" s="1"/>
  <c r="P16" i="30" s="1"/>
  <c r="P17" i="30" s="1"/>
  <c r="P18" i="30" s="1"/>
  <c r="P19" i="30" s="1"/>
  <c r="P20" i="30" s="1"/>
  <c r="P21" i="30" s="1"/>
  <c r="P22" i="30" s="1"/>
  <c r="P23" i="30" s="1"/>
  <c r="P24" i="30" s="1"/>
  <c r="P25" i="30" s="1"/>
  <c r="P26" i="30" s="1"/>
  <c r="P27" i="30" s="1"/>
  <c r="P28" i="30" s="1"/>
  <c r="P29" i="30" s="1"/>
  <c r="P30" i="30" s="1"/>
  <c r="P31" i="30" s="1"/>
  <c r="P32" i="30" s="1"/>
  <c r="P33" i="30" s="1"/>
  <c r="P34" i="30" s="1"/>
  <c r="P35" i="30" s="1"/>
  <c r="P36" i="30" s="1"/>
  <c r="P37" i="30" s="1"/>
  <c r="P38" i="30" s="1"/>
  <c r="Q38" i="30"/>
  <c r="R6" i="30" l="1" a="1"/>
  <c r="R6" i="30" s="1"/>
  <c r="T6" i="30" s="1"/>
  <c r="U6" i="30" s="1"/>
  <c r="Q39" i="30"/>
  <c r="P39" i="30" s="1"/>
  <c r="Q40" i="30" l="1"/>
  <c r="P40" i="30" s="1"/>
  <c r="R7" i="30" a="1"/>
  <c r="R7" i="30" s="1"/>
  <c r="T7" i="30" s="1"/>
  <c r="U7" i="30" s="1"/>
  <c r="P41" i="30" l="1"/>
  <c r="R8" i="30" a="1"/>
  <c r="R8" i="30" s="1"/>
  <c r="T8" i="30" s="1"/>
  <c r="U8" i="30" s="1"/>
  <c r="Q41" i="30"/>
  <c r="Q42" i="30" l="1"/>
  <c r="P42" i="30" s="1"/>
  <c r="R9" i="30" a="1"/>
  <c r="R9" i="30" s="1"/>
  <c r="T9" i="30" s="1"/>
  <c r="U9" i="30" s="1"/>
  <c r="R10" i="30" l="1" a="1"/>
  <c r="R10" i="30" s="1"/>
  <c r="T10" i="30" s="1"/>
  <c r="U10" i="30" s="1"/>
  <c r="Q43" i="30"/>
  <c r="P43" i="30" s="1"/>
  <c r="Q44" i="30" l="1"/>
  <c r="P44" i="30" s="1"/>
  <c r="R11" i="30" a="1"/>
  <c r="R11" i="30" s="1"/>
  <c r="T11" i="30" s="1"/>
  <c r="U11" i="30" s="1"/>
  <c r="R12" i="30" l="1" a="1"/>
  <c r="R12" i="30" s="1"/>
  <c r="T12" i="30" s="1"/>
  <c r="U12" i="30" s="1"/>
  <c r="Q45" i="30"/>
  <c r="P45" i="30" s="1"/>
  <c r="Q46" i="30" l="1"/>
  <c r="P46" i="30" s="1"/>
  <c r="R13" i="30" a="1"/>
  <c r="R13" i="30" s="1"/>
  <c r="T13" i="30" s="1"/>
  <c r="U13" i="30" s="1"/>
  <c r="R14" i="30" l="1" a="1"/>
  <c r="R14" i="30" s="1"/>
  <c r="T14" i="30" s="1"/>
  <c r="U14" i="30" s="1"/>
  <c r="Q47" i="30"/>
  <c r="P47" i="30" s="1"/>
  <c r="Q48" i="30" l="1"/>
  <c r="P48" i="30" s="1"/>
  <c r="R15" i="30" a="1"/>
  <c r="R15" i="30" s="1"/>
  <c r="T15" i="30" s="1"/>
  <c r="U15" i="30" s="1"/>
  <c r="R16" i="30" l="1" a="1"/>
  <c r="R16" i="30" s="1"/>
  <c r="T16" i="30" s="1"/>
  <c r="U16" i="30" s="1"/>
  <c r="Q49" i="30"/>
  <c r="P49" i="30" s="1"/>
  <c r="Q50" i="30" l="1"/>
  <c r="P50" i="30" s="1"/>
  <c r="R17" i="30" a="1"/>
  <c r="R17" i="30" s="1"/>
  <c r="T17" i="30" s="1"/>
  <c r="U17" i="30" s="1"/>
  <c r="R18" i="30" l="1" a="1"/>
  <c r="R18" i="30" s="1"/>
  <c r="T18" i="30" s="1"/>
  <c r="U18" i="30" s="1"/>
  <c r="Q51" i="30"/>
  <c r="P51" i="30" s="1"/>
  <c r="Q52" i="30" l="1"/>
  <c r="P52" i="30" s="1"/>
  <c r="R19" i="30" a="1"/>
  <c r="R19" i="30" s="1"/>
  <c r="T19" i="30" s="1"/>
  <c r="U19" i="30" s="1"/>
  <c r="R20" i="30" l="1" a="1"/>
  <c r="R20" i="30" s="1"/>
  <c r="T20" i="30" s="1"/>
  <c r="U20" i="30" s="1"/>
  <c r="Q53" i="30"/>
  <c r="P53" i="30" s="1"/>
  <c r="Q54" i="30" l="1"/>
  <c r="P54" i="30" s="1"/>
  <c r="R21" i="30" a="1"/>
  <c r="R21" i="30" s="1"/>
  <c r="T21" i="30" s="1"/>
  <c r="U21" i="30" s="1"/>
  <c r="R22" i="30" l="1" a="1"/>
  <c r="R22" i="30" s="1"/>
  <c r="T22" i="30" s="1"/>
  <c r="U22" i="30" s="1"/>
  <c r="Q55" i="30"/>
  <c r="P55" i="30" s="1"/>
  <c r="Q56" i="30" l="1"/>
  <c r="P56" i="30" s="1"/>
  <c r="R23" i="30" a="1"/>
  <c r="R23" i="30" s="1"/>
  <c r="T23" i="30" s="1"/>
  <c r="U23" i="30" s="1"/>
  <c r="R24" i="30" l="1" a="1"/>
  <c r="R24" i="30" s="1"/>
  <c r="T24" i="30" s="1"/>
  <c r="U24" i="30" s="1"/>
  <c r="Q57" i="30"/>
  <c r="P57" i="30" s="1"/>
  <c r="Q58" i="30" l="1"/>
  <c r="P58" i="30" s="1"/>
  <c r="R25" i="30" a="1"/>
  <c r="R25" i="30" s="1"/>
  <c r="T25" i="30" s="1"/>
  <c r="U25" i="30" s="1"/>
  <c r="R26" i="30" l="1" a="1"/>
  <c r="R26" i="30" s="1"/>
  <c r="T26" i="30" s="1"/>
  <c r="U26" i="30" s="1"/>
  <c r="Q59" i="30"/>
  <c r="P59" i="30" s="1"/>
  <c r="Q60" i="30" l="1"/>
  <c r="P60" i="30" s="1"/>
  <c r="R27" i="30" a="1"/>
  <c r="R27" i="30" s="1"/>
  <c r="T27" i="30" s="1"/>
  <c r="U27" i="30" s="1"/>
  <c r="R28" i="30" l="1" a="1"/>
  <c r="R28" i="30" s="1"/>
  <c r="T28" i="30" s="1"/>
  <c r="U28" i="30" s="1"/>
  <c r="Q61" i="30"/>
  <c r="P61" i="30" s="1"/>
  <c r="Q62" i="30" l="1"/>
  <c r="P62" i="30" s="1"/>
  <c r="R29" i="30" a="1"/>
  <c r="R29" i="30" s="1"/>
  <c r="T29" i="30" s="1"/>
  <c r="U29" i="30" s="1"/>
  <c r="R30" i="30" l="1" a="1"/>
  <c r="R30" i="30" s="1"/>
  <c r="T30" i="30" s="1"/>
  <c r="U30" i="30" s="1"/>
  <c r="Q63" i="30"/>
  <c r="P63" i="30" s="1"/>
  <c r="Q64" i="30" l="1"/>
  <c r="P64" i="30" s="1"/>
  <c r="R31" i="30" a="1"/>
  <c r="R31" i="30" s="1"/>
  <c r="T31" i="30" s="1"/>
  <c r="U31" i="30" s="1"/>
  <c r="R32" i="30" l="1" a="1"/>
  <c r="R32" i="30" s="1"/>
  <c r="T32" i="30" s="1"/>
  <c r="U32" i="30" s="1"/>
  <c r="Q65" i="30"/>
  <c r="P65" i="30" s="1"/>
  <c r="Q66" i="30" l="1"/>
  <c r="P66" i="30" s="1"/>
  <c r="R33" i="30" a="1"/>
  <c r="R33" i="30" s="1"/>
  <c r="T33" i="30" s="1"/>
  <c r="U33" i="30" s="1"/>
  <c r="R34" i="30" l="1" a="1"/>
  <c r="R34" i="30" s="1"/>
  <c r="T34" i="30" s="1"/>
  <c r="U34" i="30" s="1"/>
  <c r="Q67" i="30"/>
  <c r="P67" i="30" s="1"/>
  <c r="Q68" i="30" l="1"/>
  <c r="P68" i="30" s="1"/>
  <c r="R35" i="30" a="1"/>
  <c r="R35" i="30" s="1"/>
  <c r="T35" i="30" s="1"/>
  <c r="U35" i="30" s="1"/>
  <c r="R36" i="30" l="1" a="1"/>
  <c r="R36" i="30" s="1"/>
  <c r="T36" i="30" s="1"/>
  <c r="U36" i="30" s="1"/>
  <c r="Q69" i="30"/>
  <c r="P69" i="30" s="1"/>
  <c r="Q70" i="30" l="1"/>
  <c r="P70" i="30" s="1"/>
  <c r="R37" i="30" a="1"/>
  <c r="R37" i="30" s="1"/>
  <c r="T37" i="30" s="1"/>
  <c r="U37" i="30" s="1"/>
  <c r="R38" i="30" l="1" a="1"/>
  <c r="R38" i="30" s="1"/>
  <c r="T38" i="30" s="1"/>
  <c r="U38" i="30" s="1"/>
  <c r="Q71" i="30"/>
  <c r="P71" i="30" s="1"/>
  <c r="Q72" i="30" l="1"/>
  <c r="P72" i="30" s="1"/>
  <c r="R39" i="30" a="1"/>
  <c r="R39" i="30" s="1"/>
  <c r="T39" i="30" s="1"/>
  <c r="U39" i="30" s="1"/>
  <c r="R40" i="30" l="1" a="1"/>
  <c r="R40" i="30" s="1"/>
  <c r="T40" i="30" s="1"/>
  <c r="U40" i="30" s="1"/>
  <c r="Q73" i="30"/>
  <c r="P73" i="30" s="1"/>
  <c r="Q74" i="30" l="1"/>
  <c r="P74" i="30" s="1"/>
  <c r="R41" i="30" a="1"/>
  <c r="R41" i="30" s="1"/>
  <c r="T41" i="30" s="1"/>
  <c r="U41" i="30" s="1"/>
  <c r="R42" i="30" l="1" a="1"/>
  <c r="R42" i="30" s="1"/>
  <c r="T42" i="30" s="1"/>
  <c r="U42" i="30" s="1"/>
  <c r="Q75" i="30"/>
  <c r="P75" i="30" s="1"/>
  <c r="Q76" i="30" l="1"/>
  <c r="P76" i="30" s="1"/>
  <c r="R43" i="30" a="1"/>
  <c r="R43" i="30" s="1"/>
  <c r="T43" i="30" s="1"/>
  <c r="U43" i="30" s="1"/>
  <c r="R44" i="30" l="1" a="1"/>
  <c r="R44" i="30" s="1"/>
  <c r="T44" i="30" s="1"/>
  <c r="U44" i="30" s="1"/>
  <c r="Q77" i="30"/>
  <c r="P77" i="30" s="1"/>
  <c r="Q78" i="30" l="1"/>
  <c r="P78" i="30" s="1"/>
  <c r="R45" i="30" a="1"/>
  <c r="R45" i="30" s="1"/>
  <c r="T45" i="30" s="1"/>
  <c r="U45" i="30" s="1"/>
  <c r="R46" i="30" l="1" a="1"/>
  <c r="R46" i="30" s="1"/>
  <c r="T46" i="30" s="1"/>
  <c r="U46" i="30" s="1"/>
  <c r="Q79" i="30"/>
  <c r="P79" i="30" s="1"/>
  <c r="Q80" i="30" l="1"/>
  <c r="P80" i="30" s="1"/>
  <c r="R47" i="30" a="1"/>
  <c r="R47" i="30" s="1"/>
  <c r="T47" i="30" s="1"/>
  <c r="U47" i="30" s="1"/>
  <c r="Q81" i="30" l="1"/>
  <c r="P81" i="30" s="1"/>
  <c r="R48" i="30" a="1"/>
  <c r="R48" i="30" s="1"/>
  <c r="T48" i="30" s="1"/>
  <c r="U48" i="30" s="1"/>
  <c r="R49" i="30" l="1" a="1"/>
  <c r="R49" i="30" s="1"/>
  <c r="T49" i="30" s="1"/>
  <c r="U49" i="30" s="1"/>
  <c r="Q82" i="30"/>
  <c r="P82" i="30" s="1"/>
  <c r="Q83" i="30" l="1"/>
  <c r="P83" i="30" s="1"/>
  <c r="R50" i="30" a="1"/>
  <c r="R50" i="30" s="1"/>
  <c r="T50" i="30" s="1"/>
  <c r="U50" i="30" s="1"/>
  <c r="R51" i="30" l="1" a="1"/>
  <c r="R51" i="30" s="1"/>
  <c r="T51" i="30" s="1"/>
  <c r="U51" i="30" s="1"/>
  <c r="Q84" i="30"/>
  <c r="P84" i="30" s="1"/>
  <c r="Q85" i="30" l="1"/>
  <c r="P85" i="30" s="1"/>
  <c r="R52" i="30" a="1"/>
  <c r="R52" i="30" s="1"/>
  <c r="T52" i="30" s="1"/>
  <c r="U52" i="30" s="1"/>
  <c r="R53" i="30" l="1" a="1"/>
  <c r="R53" i="30" s="1"/>
  <c r="T53" i="30" s="1"/>
  <c r="U53" i="30" s="1"/>
  <c r="Q86" i="30"/>
  <c r="P86" i="30" s="1"/>
  <c r="Q87" i="30" l="1"/>
  <c r="P87" i="30" s="1"/>
  <c r="R54" i="30" a="1"/>
  <c r="R54" i="30" s="1"/>
  <c r="T54" i="30" s="1"/>
  <c r="U54" i="30" s="1"/>
  <c r="Q88" i="30" l="1"/>
  <c r="P88" i="30" s="1"/>
  <c r="R55" i="30" a="1"/>
  <c r="R55" i="30" s="1"/>
  <c r="T55" i="30" s="1"/>
  <c r="U55" i="30" s="1"/>
  <c r="R56" i="30" l="1" a="1"/>
  <c r="R56" i="30" s="1"/>
  <c r="T56" i="30" s="1"/>
  <c r="U56" i="30" s="1"/>
  <c r="Q89" i="30"/>
  <c r="P89" i="30" s="1"/>
  <c r="Q90" i="30" l="1"/>
  <c r="P90" i="30" s="1"/>
  <c r="R57" i="30" a="1"/>
  <c r="R57" i="30" s="1"/>
  <c r="T57" i="30" s="1"/>
  <c r="U57" i="30" s="1"/>
  <c r="R58" i="30" l="1" a="1"/>
  <c r="R58" i="30" s="1"/>
  <c r="T58" i="30" s="1"/>
  <c r="U58" i="30" s="1"/>
  <c r="Q91" i="30"/>
  <c r="P91" i="30" s="1"/>
  <c r="Q92" i="30" l="1"/>
  <c r="P92" i="30" s="1"/>
  <c r="R59" i="30" a="1"/>
  <c r="R59" i="30" s="1"/>
  <c r="T59" i="30" s="1"/>
  <c r="U59" i="30" s="1"/>
  <c r="R60" i="30" l="1" a="1"/>
  <c r="R60" i="30" s="1"/>
  <c r="T60" i="30" s="1"/>
  <c r="U60" i="30" s="1"/>
  <c r="Q93" i="30"/>
  <c r="P93" i="30" s="1"/>
  <c r="Q94" i="30" l="1"/>
  <c r="P94" i="30" s="1"/>
  <c r="R61" i="30" a="1"/>
  <c r="R61" i="30" s="1"/>
  <c r="T61" i="30" s="1"/>
  <c r="U61" i="30" s="1"/>
  <c r="R62" i="30" l="1" a="1"/>
  <c r="R62" i="30" s="1"/>
  <c r="T62" i="30" s="1"/>
  <c r="U62" i="30" s="1"/>
  <c r="Q95" i="30"/>
  <c r="P95" i="30" s="1"/>
  <c r="Q96" i="30" l="1"/>
  <c r="P96" i="30" s="1"/>
  <c r="R63" i="30" a="1"/>
  <c r="R63" i="30" s="1"/>
  <c r="T63" i="30" s="1"/>
  <c r="U63" i="30" s="1"/>
  <c r="R64" i="30" l="1" a="1"/>
  <c r="R64" i="30" s="1"/>
  <c r="T64" i="30" s="1"/>
  <c r="U64" i="30" s="1"/>
  <c r="Q97" i="30"/>
  <c r="P97" i="30" s="1"/>
  <c r="Q98" i="30" l="1"/>
  <c r="P98" i="30" s="1"/>
  <c r="R65" i="30" a="1"/>
  <c r="R65" i="30" s="1"/>
  <c r="T65" i="30" s="1"/>
  <c r="U65" i="30" s="1"/>
  <c r="R66" i="30" l="1" a="1"/>
  <c r="R66" i="30" s="1"/>
  <c r="T66" i="30" s="1"/>
  <c r="U66" i="30" s="1"/>
  <c r="Q99" i="30"/>
  <c r="P99" i="30" s="1"/>
  <c r="Q100" i="30" l="1"/>
  <c r="P100" i="30" s="1"/>
  <c r="R67" i="30" a="1"/>
  <c r="R67" i="30" s="1"/>
  <c r="T67" i="30" s="1"/>
  <c r="U67" i="30" s="1"/>
  <c r="R68" i="30" l="1" a="1"/>
  <c r="R68" i="30" s="1"/>
  <c r="T68" i="30" s="1"/>
  <c r="U68" i="30" s="1"/>
  <c r="Q101" i="30"/>
  <c r="P101" i="30" s="1"/>
  <c r="Q102" i="30" l="1"/>
  <c r="P102" i="30" s="1"/>
  <c r="R69" i="30" a="1"/>
  <c r="R69" i="30" s="1"/>
  <c r="T69" i="30" s="1"/>
  <c r="U69" i="30" s="1"/>
  <c r="Q103" i="30" l="1"/>
  <c r="P103" i="30" s="1"/>
  <c r="R70" i="30" a="1"/>
  <c r="R70" i="30" s="1"/>
  <c r="T70" i="30" s="1"/>
  <c r="U70" i="30" s="1"/>
  <c r="R71" i="30" l="1" a="1"/>
  <c r="R71" i="30" s="1"/>
  <c r="T71" i="30" s="1"/>
  <c r="U71" i="30" s="1"/>
  <c r="Q104" i="30"/>
  <c r="P104" i="30" s="1"/>
  <c r="Q105" i="30" l="1"/>
  <c r="P105" i="30" s="1"/>
  <c r="R72" i="30" a="1"/>
  <c r="R72" i="30" s="1"/>
  <c r="T72" i="30" s="1"/>
  <c r="U72" i="30" s="1"/>
  <c r="R73" i="30" l="1" a="1"/>
  <c r="R73" i="30" s="1"/>
  <c r="T73" i="30" s="1"/>
  <c r="U73" i="30" s="1"/>
  <c r="Q106" i="30"/>
  <c r="P106" i="30" s="1"/>
  <c r="R74" i="30" l="1" a="1"/>
  <c r="R74" i="30" s="1"/>
  <c r="T74" i="30" s="1"/>
  <c r="U74" i="30" s="1"/>
  <c r="Q107" i="30"/>
  <c r="P107" i="30" s="1"/>
  <c r="R75" i="30" l="1" a="1"/>
  <c r="R75" i="30" s="1"/>
  <c r="T75" i="30" s="1"/>
  <c r="U75" i="30" s="1"/>
  <c r="R76" i="30" l="1" a="1"/>
  <c r="R76" i="30" s="1"/>
  <c r="T76" i="30" s="1"/>
  <c r="U76" i="30" s="1"/>
  <c r="R77" i="30" l="1" a="1"/>
  <c r="R77" i="30" s="1"/>
  <c r="T77" i="30" s="1"/>
  <c r="U77" i="30" s="1"/>
  <c r="R78" i="30" l="1" a="1"/>
  <c r="R78" i="30" s="1"/>
  <c r="T78" i="30" s="1"/>
  <c r="U78" i="30" s="1"/>
  <c r="X35" i="30" s="1"/>
  <c r="D39" i="29" s="1"/>
  <c r="E39" i="29" l="1" a="1"/>
  <c r="E39" i="29" s="1"/>
  <c r="Z39" i="29" a="1"/>
  <c r="Z39" i="29" s="1"/>
  <c r="V39" i="29" a="1"/>
  <c r="V39" i="29" s="1"/>
  <c r="Y39" i="29" a="1"/>
  <c r="Y39" i="29" s="1"/>
  <c r="U39" i="29" a="1"/>
  <c r="U39" i="29" s="1"/>
  <c r="X39" i="29" a="1"/>
  <c r="X39" i="29" s="1"/>
  <c r="W39" i="29" a="1"/>
  <c r="W39" i="29" s="1"/>
  <c r="H39" i="29" a="1"/>
  <c r="H39" i="29" s="1"/>
  <c r="X5" i="30"/>
  <c r="X6" i="30"/>
  <c r="X8" i="30"/>
  <c r="X7" i="30"/>
  <c r="X9" i="30"/>
  <c r="X11" i="30"/>
  <c r="D15" i="29" s="1"/>
  <c r="X34" i="30"/>
  <c r="D38" i="29" s="1"/>
  <c r="X26" i="30"/>
  <c r="D30" i="29" s="1"/>
  <c r="X10" i="30"/>
  <c r="X24" i="30"/>
  <c r="D28" i="29" s="1"/>
  <c r="X15" i="30"/>
  <c r="X18" i="30"/>
  <c r="X25" i="30"/>
  <c r="D29" i="29" s="1"/>
  <c r="X31" i="30"/>
  <c r="D35" i="29" s="1"/>
  <c r="X22" i="30"/>
  <c r="X33" i="30"/>
  <c r="D37" i="29" s="1"/>
  <c r="X19" i="30"/>
  <c r="X23" i="30"/>
  <c r="D27" i="29" s="1"/>
  <c r="X28" i="30"/>
  <c r="D32" i="29" s="1"/>
  <c r="X30" i="30"/>
  <c r="D34" i="29" s="1"/>
  <c r="X27" i="30"/>
  <c r="D31" i="29" s="1"/>
  <c r="X12" i="30"/>
  <c r="X29" i="30"/>
  <c r="D33" i="29" s="1"/>
  <c r="X20" i="30"/>
  <c r="X14" i="30"/>
  <c r="X17" i="30"/>
  <c r="X16" i="30"/>
  <c r="X32" i="30"/>
  <c r="D36" i="29" s="1"/>
  <c r="X21" i="30"/>
  <c r="X13" i="30"/>
  <c r="A39" i="29" l="1"/>
  <c r="G39" i="29"/>
  <c r="F39" i="29"/>
  <c r="AF36" i="8"/>
  <c r="D20" i="29"/>
  <c r="D18" i="29"/>
  <c r="D24" i="29"/>
  <c r="D17" i="29"/>
  <c r="D23" i="29"/>
  <c r="D14" i="29"/>
  <c r="D26" i="29"/>
  <c r="D16" i="29"/>
  <c r="D13" i="29"/>
  <c r="D25" i="29"/>
  <c r="D22" i="29"/>
  <c r="D11" i="29"/>
  <c r="D12" i="29"/>
  <c r="D19" i="29"/>
  <c r="D21" i="29"/>
  <c r="D10" i="29"/>
  <c r="D9" i="29"/>
  <c r="V6" i="8" s="1"/>
  <c r="AN9" i="21"/>
  <c r="AN10" i="21" s="1"/>
  <c r="AN11" i="21" s="1"/>
  <c r="AN12" i="21" s="1"/>
  <c r="AN13" i="21" s="1"/>
  <c r="AN14" i="21" s="1"/>
  <c r="AN15" i="21" s="1"/>
  <c r="AN16" i="21" s="1"/>
  <c r="AN17" i="21" s="1"/>
  <c r="AN18" i="21" s="1"/>
  <c r="AN19" i="21" s="1"/>
  <c r="AN20" i="21" s="1"/>
  <c r="AN21" i="21" s="1"/>
  <c r="AN22" i="21" s="1"/>
  <c r="AN23" i="21" s="1"/>
  <c r="AN24" i="21" s="1"/>
  <c r="AN25" i="21" s="1"/>
  <c r="AN26" i="21" s="1"/>
  <c r="AN27" i="21" s="1"/>
  <c r="AN28" i="21" s="1"/>
  <c r="AN29" i="21" s="1"/>
  <c r="AN30" i="21" s="1"/>
  <c r="AN31" i="21" s="1"/>
  <c r="AN32" i="21" s="1"/>
  <c r="AN33" i="21" s="1"/>
  <c r="AN34" i="21" s="1"/>
  <c r="AN35" i="21" s="1"/>
  <c r="AN36" i="21" s="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B7" i="21"/>
  <c r="AC7" i="21" s="1"/>
  <c r="AD7" i="21" s="1"/>
  <c r="AE7" i="21" s="1"/>
  <c r="AF7" i="21" s="1"/>
  <c r="AG7" i="21" s="1"/>
  <c r="AH7" i="21" s="1"/>
  <c r="AI7" i="21" s="1"/>
  <c r="AJ7" i="21" s="1"/>
  <c r="AK7" i="21" s="1"/>
  <c r="AL7" i="21" s="1"/>
  <c r="AZ6" i="21"/>
  <c r="AY6" i="21"/>
  <c r="AX6" i="21"/>
  <c r="AW6" i="21"/>
  <c r="AV6" i="21"/>
  <c r="AU6" i="21"/>
  <c r="AT6" i="21"/>
  <c r="AS6" i="21"/>
  <c r="AR6" i="21"/>
  <c r="AQ6" i="21"/>
  <c r="AP6" i="21"/>
  <c r="AO6" i="21"/>
  <c r="EN1" i="21"/>
  <c r="EM1" i="21"/>
  <c r="EL1" i="21"/>
  <c r="EK1" i="21"/>
  <c r="EJ1" i="21"/>
  <c r="EI1" i="21"/>
  <c r="EH1" i="21"/>
  <c r="EG1" i="21"/>
  <c r="EF1" i="21"/>
  <c r="EE1" i="21"/>
  <c r="ED1" i="21"/>
  <c r="EC1" i="21"/>
  <c r="EB1" i="21"/>
  <c r="EA1" i="21"/>
  <c r="DZ1" i="21"/>
  <c r="DY1" i="21"/>
  <c r="DX1" i="21"/>
  <c r="DW1" i="21"/>
  <c r="DV1" i="21"/>
  <c r="DU1" i="21"/>
  <c r="DT1" i="21"/>
  <c r="DS1" i="21"/>
  <c r="DR1" i="21"/>
  <c r="DQ1" i="21"/>
  <c r="DP1" i="21"/>
  <c r="DO1" i="21"/>
  <c r="DN1" i="21"/>
  <c r="DM1" i="21"/>
  <c r="DL1" i="21"/>
  <c r="DK1" i="21"/>
  <c r="DJ1" i="21"/>
  <c r="DI1" i="21"/>
  <c r="DH1" i="21"/>
  <c r="DG1" i="21"/>
  <c r="DF1" i="21"/>
  <c r="DE1" i="21"/>
  <c r="DD1" i="21"/>
  <c r="DC1" i="21"/>
  <c r="DB1" i="21"/>
  <c r="DA1" i="21"/>
  <c r="CZ1" i="21"/>
  <c r="CY1" i="21"/>
  <c r="CX1" i="21"/>
  <c r="CW1" i="21"/>
  <c r="CV1" i="21"/>
  <c r="CU1" i="21"/>
  <c r="CT1" i="21"/>
  <c r="CS1" i="21"/>
  <c r="CR1" i="21"/>
  <c r="CQ1" i="21"/>
  <c r="CP1" i="21"/>
  <c r="CO1" i="21"/>
  <c r="CN1" i="21"/>
  <c r="CM1" i="21"/>
  <c r="CL1" i="21"/>
  <c r="CK1" i="21"/>
  <c r="CJ1" i="21"/>
  <c r="CI1" i="21"/>
  <c r="CH1" i="21"/>
  <c r="CG1" i="21"/>
  <c r="CF1" i="21"/>
  <c r="CC1" i="21"/>
  <c r="CB1" i="21"/>
  <c r="CA1" i="21"/>
  <c r="BZ1" i="21"/>
  <c r="BY1" i="21"/>
  <c r="BX1" i="21"/>
  <c r="BW1" i="21"/>
  <c r="BV1" i="21"/>
  <c r="BU1" i="21"/>
  <c r="BT1" i="21"/>
  <c r="BS1" i="21"/>
  <c r="BR1" i="21"/>
  <c r="BQ1" i="21"/>
  <c r="BP1" i="21"/>
  <c r="BO1" i="21"/>
  <c r="BN1" i="21"/>
  <c r="BM1" i="21"/>
  <c r="BL1" i="21"/>
  <c r="BK1" i="21"/>
  <c r="BJ1" i="21"/>
  <c r="BI1" i="21"/>
  <c r="BH1" i="21"/>
  <c r="BG1" i="21"/>
  <c r="BF1" i="21"/>
  <c r="BE1" i="21"/>
  <c r="BD1" i="21"/>
  <c r="BC1" i="21"/>
  <c r="A43" i="17"/>
  <c r="A42" i="17"/>
  <c r="A41" i="17"/>
  <c r="A40" i="17"/>
  <c r="A39" i="17"/>
  <c r="A38" i="17"/>
  <c r="A37" i="17"/>
  <c r="A36" i="17"/>
  <c r="A35" i="17"/>
  <c r="A34" i="17"/>
  <c r="A33" i="17"/>
  <c r="A32" i="17"/>
  <c r="A31" i="17"/>
  <c r="A30" i="17"/>
  <c r="A29" i="17"/>
  <c r="A28" i="17"/>
  <c r="A27" i="17"/>
  <c r="A26" i="17"/>
  <c r="A25" i="17"/>
  <c r="A24" i="17"/>
  <c r="A23" i="17"/>
  <c r="A22" i="17"/>
  <c r="A21" i="17"/>
  <c r="A20" i="17"/>
  <c r="A19" i="17"/>
  <c r="B10" i="17"/>
  <c r="B11" i="17" s="1"/>
  <c r="B12" i="17" s="1"/>
  <c r="B13" i="17" s="1"/>
  <c r="B14" i="17" s="1"/>
  <c r="B15" i="17" s="1"/>
  <c r="B16" i="17" s="1"/>
  <c r="B17" i="17" s="1"/>
  <c r="B18" i="17" s="1"/>
  <c r="A43" i="15"/>
  <c r="A42" i="15"/>
  <c r="A41" i="15"/>
  <c r="A40" i="15"/>
  <c r="A39" i="15"/>
  <c r="A38" i="15"/>
  <c r="A37" i="15"/>
  <c r="A36" i="15"/>
  <c r="A35" i="15"/>
  <c r="A34" i="15"/>
  <c r="A33" i="15"/>
  <c r="A32" i="15"/>
  <c r="A31" i="15"/>
  <c r="A30" i="15"/>
  <c r="A29" i="15"/>
  <c r="A28" i="15"/>
  <c r="A27" i="15"/>
  <c r="A26" i="15"/>
  <c r="A25" i="15"/>
  <c r="A24" i="15"/>
  <c r="A23" i="15"/>
  <c r="A22" i="15"/>
  <c r="A21" i="15"/>
  <c r="A20" i="15"/>
  <c r="A19" i="15"/>
  <c r="B10" i="15"/>
  <c r="B11" i="15" s="1"/>
  <c r="B12" i="15" s="1"/>
  <c r="B13" i="15" s="1"/>
  <c r="B14" i="15" s="1"/>
  <c r="B15" i="15" s="1"/>
  <c r="B16" i="15" s="1"/>
  <c r="B17" i="15" s="1"/>
  <c r="B18" i="15" s="1"/>
  <c r="B7" i="14"/>
  <c r="B8" i="14" s="1"/>
  <c r="B9" i="14" s="1"/>
  <c r="B10" i="14" s="1"/>
  <c r="B11" i="14" s="1"/>
  <c r="B12" i="14" s="1"/>
  <c r="B13" i="14" s="1"/>
  <c r="B14" i="14" s="1"/>
  <c r="B15" i="14" s="1"/>
  <c r="B137" i="13"/>
  <c r="B138" i="13" s="1"/>
  <c r="B57" i="13"/>
  <c r="B9" i="12"/>
  <c r="C9" i="10"/>
  <c r="C10" i="10" s="1"/>
  <c r="C11" i="10" s="1"/>
  <c r="C12" i="10" s="1"/>
  <c r="U7" i="8"/>
  <c r="U8" i="8" s="1"/>
  <c r="U9" i="8" s="1"/>
  <c r="C7" i="8"/>
  <c r="C8" i="8" s="1"/>
  <c r="C9" i="8" s="1"/>
  <c r="AL6" i="8"/>
  <c r="AM6" i="8" s="1"/>
  <c r="D6" i="10"/>
  <c r="C5" i="12" s="1"/>
  <c r="B8" i="7"/>
  <c r="B9" i="7" s="1"/>
  <c r="B10" i="7" s="1"/>
  <c r="B11" i="7" s="1"/>
  <c r="B12" i="7" s="1"/>
  <c r="B96" i="3"/>
  <c r="B33" i="3"/>
  <c r="B34" i="3" s="1"/>
  <c r="V8" i="8" l="1"/>
  <c r="V9" i="8"/>
  <c r="V7" i="8"/>
  <c r="AL7" i="8"/>
  <c r="AL8" i="8" s="1"/>
  <c r="AL9" i="8" s="1"/>
  <c r="Q39" i="29"/>
  <c r="C10" i="8"/>
  <c r="C13" i="10"/>
  <c r="U10" i="8"/>
  <c r="V10" i="8" s="1"/>
  <c r="B139" i="13"/>
  <c r="B58" i="13"/>
  <c r="B10" i="12"/>
  <c r="AM8" i="8" l="1"/>
  <c r="AM7" i="8"/>
  <c r="B11" i="12"/>
  <c r="C14" i="10"/>
  <c r="B140" i="13"/>
  <c r="AM9" i="8"/>
  <c r="AL10" i="8"/>
  <c r="B59" i="13"/>
  <c r="U11" i="8"/>
  <c r="V11" i="8" s="1"/>
  <c r="C11" i="8"/>
  <c r="U12" i="8" l="1"/>
  <c r="V12" i="8" s="1"/>
  <c r="B60" i="13"/>
  <c r="B12" i="12"/>
  <c r="AL11" i="8"/>
  <c r="AM10" i="8"/>
  <c r="B141" i="13"/>
  <c r="C12" i="8"/>
  <c r="C15" i="10"/>
  <c r="C13" i="8" l="1"/>
  <c r="C16" i="10"/>
  <c r="B13" i="12"/>
  <c r="U13" i="8"/>
  <c r="V13" i="8" s="1"/>
  <c r="AL12" i="8"/>
  <c r="AM11" i="8"/>
  <c r="B142" i="13"/>
  <c r="B61" i="13"/>
  <c r="V9" i="29" l="1" a="1"/>
  <c r="V9" i="29" s="1"/>
  <c r="E9" i="29" a="1"/>
  <c r="E9" i="29" s="1"/>
  <c r="W6" i="8" s="1"/>
  <c r="Y9" i="29" a="1"/>
  <c r="Y9" i="29" s="1"/>
  <c r="U9" i="29" a="1"/>
  <c r="U9" i="29" s="1"/>
  <c r="W9" i="29" a="1"/>
  <c r="W9" i="29" s="1"/>
  <c r="X9" i="29" a="1"/>
  <c r="X9" i="29" s="1"/>
  <c r="H9" i="29" a="1"/>
  <c r="H9" i="29" s="1"/>
  <c r="Z9" i="29" a="1"/>
  <c r="Z9" i="29" s="1"/>
  <c r="B62" i="13"/>
  <c r="B14" i="12"/>
  <c r="U14" i="8"/>
  <c r="V14" i="8" s="1"/>
  <c r="B143" i="13"/>
  <c r="AL13" i="8"/>
  <c r="AM12" i="8"/>
  <c r="C14" i="8"/>
  <c r="C17" i="10"/>
  <c r="AF6" i="8" l="1"/>
  <c r="F9" i="29"/>
  <c r="G9" i="29"/>
  <c r="A9" i="29"/>
  <c r="C18" i="10"/>
  <c r="B144" i="13"/>
  <c r="B15" i="12"/>
  <c r="B63" i="13"/>
  <c r="C15" i="8"/>
  <c r="U15" i="8"/>
  <c r="V15" i="8" s="1"/>
  <c r="AM13" i="8"/>
  <c r="AL14" i="8"/>
  <c r="Q9" i="29" l="1"/>
  <c r="B16" i="12"/>
  <c r="B64" i="13"/>
  <c r="C16" i="8"/>
  <c r="B145" i="13"/>
  <c r="AM14" i="8"/>
  <c r="AL15" i="8"/>
  <c r="U16" i="8"/>
  <c r="V16" i="8" s="1"/>
  <c r="C19" i="10"/>
  <c r="U17" i="8" l="1"/>
  <c r="V17" i="8" s="1"/>
  <c r="C17" i="8"/>
  <c r="AM15" i="8"/>
  <c r="AL16" i="8"/>
  <c r="C20" i="10"/>
  <c r="B146" i="13"/>
  <c r="B17" i="12"/>
  <c r="B65" i="13"/>
  <c r="B147" i="13" l="1"/>
  <c r="AM16" i="8"/>
  <c r="AL17" i="8"/>
  <c r="B66" i="13"/>
  <c r="U18" i="8"/>
  <c r="V18" i="8" s="1"/>
  <c r="B18" i="12"/>
  <c r="C18" i="8"/>
  <c r="C21" i="10"/>
  <c r="U19" i="8" l="1"/>
  <c r="V19" i="8" s="1"/>
  <c r="B19" i="12"/>
  <c r="B148" i="13"/>
  <c r="C22" i="10"/>
  <c r="AM17" i="8"/>
  <c r="AL18" i="8"/>
  <c r="B67" i="13"/>
  <c r="C19" i="8"/>
  <c r="U20" i="8" l="1"/>
  <c r="V20" i="8" s="1"/>
  <c r="C20" i="8"/>
  <c r="B68" i="13"/>
  <c r="B149" i="13"/>
  <c r="C23" i="10"/>
  <c r="AL19" i="8"/>
  <c r="AM18" i="8"/>
  <c r="B20" i="12"/>
  <c r="AM19" i="8" l="1"/>
  <c r="AL20" i="8"/>
  <c r="C21" i="8"/>
  <c r="B69" i="13"/>
  <c r="B150" i="13"/>
  <c r="U21" i="8"/>
  <c r="V21" i="8" s="1"/>
  <c r="B21" i="12"/>
  <c r="C24" i="10"/>
  <c r="B151" i="13" l="1"/>
  <c r="B152" i="13" s="1"/>
  <c r="B153" i="13" s="1"/>
  <c r="B154" i="13" s="1"/>
  <c r="B155" i="13" s="1"/>
  <c r="B156" i="13" s="1"/>
  <c r="B157" i="13" s="1"/>
  <c r="B158" i="13" s="1"/>
  <c r="B159" i="13" s="1"/>
  <c r="B160" i="13" s="1"/>
  <c r="B161" i="13" s="1"/>
  <c r="B162" i="13" s="1"/>
  <c r="B163" i="13" s="1"/>
  <c r="B164" i="13" s="1"/>
  <c r="B165" i="13" s="1"/>
  <c r="B166" i="13" s="1"/>
  <c r="C22" i="8"/>
  <c r="C25" i="10"/>
  <c r="B70" i="13"/>
  <c r="U22" i="8"/>
  <c r="B22" i="12"/>
  <c r="AM20" i="8"/>
  <c r="AL21" i="8"/>
  <c r="U23" i="8" l="1"/>
  <c r="V23" i="8" s="1"/>
  <c r="V22" i="8"/>
  <c r="B71" i="13"/>
  <c r="B72" i="13" s="1"/>
  <c r="B73" i="13" s="1"/>
  <c r="B74" i="13" s="1"/>
  <c r="B75" i="13" s="1"/>
  <c r="B76" i="13" s="1"/>
  <c r="B77" i="13" s="1"/>
  <c r="B78" i="13" s="1"/>
  <c r="B79" i="13" s="1"/>
  <c r="B80" i="13" s="1"/>
  <c r="B81" i="13" s="1"/>
  <c r="B82" i="13" s="1"/>
  <c r="B83" i="13" s="1"/>
  <c r="B84" i="13" s="1"/>
  <c r="B85" i="13" s="1"/>
  <c r="B86" i="13" s="1"/>
  <c r="C23" i="8"/>
  <c r="B23" i="12"/>
  <c r="C26" i="10"/>
  <c r="AL22" i="8"/>
  <c r="AM21" i="8"/>
  <c r="B24" i="12" l="1"/>
  <c r="C24" i="8"/>
  <c r="C27" i="10"/>
  <c r="AL23" i="8"/>
  <c r="AM22" i="8"/>
  <c r="U24" i="8"/>
  <c r="V24" i="8" s="1"/>
  <c r="AL24" i="8" l="1"/>
  <c r="AM23" i="8"/>
  <c r="B25" i="12"/>
  <c r="C28" i="10"/>
  <c r="C25" i="8"/>
  <c r="U25" i="8"/>
  <c r="V25" i="8" s="1"/>
  <c r="AL25" i="8" l="1"/>
  <c r="AM24" i="8"/>
  <c r="U26" i="8"/>
  <c r="V26" i="8" s="1"/>
  <c r="B26" i="12"/>
  <c r="C29" i="10"/>
  <c r="C26" i="8"/>
  <c r="AL26" i="8" l="1"/>
  <c r="AM25" i="8"/>
  <c r="U27" i="8"/>
  <c r="V27" i="8" s="1"/>
  <c r="C30" i="10"/>
  <c r="C27" i="8"/>
  <c r="B27" i="12"/>
  <c r="AL27" i="8" l="1"/>
  <c r="AM26" i="8"/>
  <c r="C28" i="8"/>
  <c r="B28" i="12"/>
  <c r="U28" i="8"/>
  <c r="V28" i="8" s="1"/>
  <c r="C31" i="10"/>
  <c r="AL28" i="8" l="1"/>
  <c r="AM27" i="8"/>
  <c r="C29" i="8"/>
  <c r="B29" i="12"/>
  <c r="C32" i="10"/>
  <c r="U29" i="8"/>
  <c r="V29" i="8" s="1"/>
  <c r="AL29" i="8" l="1"/>
  <c r="AM28" i="8"/>
  <c r="C30" i="8"/>
  <c r="B30" i="12"/>
  <c r="U30" i="8"/>
  <c r="V30" i="8" s="1"/>
  <c r="C33" i="10"/>
  <c r="AL30" i="8" l="1"/>
  <c r="AM29" i="8"/>
  <c r="U31" i="8"/>
  <c r="V31" i="8" s="1"/>
  <c r="C31" i="8"/>
  <c r="B31" i="12"/>
  <c r="C34" i="10"/>
  <c r="AL31" i="8" l="1"/>
  <c r="AM30" i="8"/>
  <c r="C32" i="8"/>
  <c r="U32" i="8"/>
  <c r="V32" i="8" s="1"/>
  <c r="B32" i="12"/>
  <c r="C35" i="10"/>
  <c r="AL32" i="8" l="1"/>
  <c r="AM31" i="8"/>
  <c r="B33" i="12"/>
  <c r="U33" i="8"/>
  <c r="V33" i="8" s="1"/>
  <c r="C36" i="10"/>
  <c r="C33" i="8"/>
  <c r="AL33" i="8" l="1"/>
  <c r="AM32" i="8"/>
  <c r="B34" i="12"/>
  <c r="C34" i="8"/>
  <c r="U34" i="8"/>
  <c r="V34" i="8" s="1"/>
  <c r="C37" i="10"/>
  <c r="C38" i="10" s="1"/>
  <c r="AL34" i="8" l="1"/>
  <c r="AM33" i="8"/>
  <c r="B35" i="12"/>
  <c r="U35" i="8"/>
  <c r="C35" i="8"/>
  <c r="C36" i="8" s="1"/>
  <c r="U36" i="8" l="1"/>
  <c r="V35" i="8"/>
  <c r="AL35" i="8"/>
  <c r="AM34" i="8"/>
  <c r="B36" i="12"/>
  <c r="V36" i="8" l="1"/>
  <c r="W36" i="8"/>
  <c r="AL36" i="8"/>
  <c r="AM36" i="8" s="1"/>
  <c r="AM35" i="8"/>
  <c r="B37" i="12"/>
  <c r="B38" i="12" s="1"/>
  <c r="X11" i="29" l="1" a="1"/>
  <c r="X11" i="29" s="1"/>
  <c r="H11" i="29" a="1"/>
  <c r="H11" i="29" s="1"/>
  <c r="W11" i="29" a="1"/>
  <c r="W11" i="29" s="1"/>
  <c r="E11" i="29" a="1"/>
  <c r="E11" i="29" s="1"/>
  <c r="W8" i="8" s="1"/>
  <c r="Z11" i="29" a="1"/>
  <c r="Z11" i="29" s="1"/>
  <c r="V11" i="29" a="1"/>
  <c r="V11" i="29" s="1"/>
  <c r="Y11" i="29" a="1"/>
  <c r="Y11" i="29" s="1"/>
  <c r="U11" i="29" a="1"/>
  <c r="U11" i="29" s="1"/>
  <c r="Y10" i="29" a="1"/>
  <c r="Y10" i="29" s="1"/>
  <c r="U10" i="29" a="1"/>
  <c r="U10" i="29" s="1"/>
  <c r="X10" i="29" a="1"/>
  <c r="X10" i="29" s="1"/>
  <c r="W10" i="29" a="1"/>
  <c r="W10" i="29" s="1"/>
  <c r="Z10" i="29" a="1"/>
  <c r="Z10" i="29" s="1"/>
  <c r="H10" i="29" a="1"/>
  <c r="H10" i="29" s="1"/>
  <c r="V10" i="29" a="1"/>
  <c r="V10" i="29" s="1"/>
  <c r="E10" i="29" a="1"/>
  <c r="E10" i="29" s="1"/>
  <c r="W7" i="8" s="1"/>
  <c r="G11" i="29" l="1"/>
  <c r="AF8" i="8"/>
  <c r="AF7" i="8"/>
  <c r="F10" i="29"/>
  <c r="G10" i="29"/>
  <c r="F11" i="29"/>
  <c r="A10" i="29"/>
  <c r="Z12" i="29" a="1"/>
  <c r="Z12" i="29" s="1"/>
  <c r="V12" i="29" a="1"/>
  <c r="V12" i="29" s="1"/>
  <c r="Y12" i="29" a="1"/>
  <c r="Y12" i="29" s="1"/>
  <c r="U12" i="29" a="1"/>
  <c r="U12" i="29" s="1"/>
  <c r="X12" i="29" a="1"/>
  <c r="X12" i="29" s="1"/>
  <c r="E12" i="29" a="1"/>
  <c r="E12" i="29" s="1"/>
  <c r="W9" i="8" s="1"/>
  <c r="H12" i="29" a="1"/>
  <c r="H12" i="29" s="1"/>
  <c r="W12" i="29" a="1"/>
  <c r="W12" i="29" s="1"/>
  <c r="A11" i="29"/>
  <c r="G12" i="29" l="1"/>
  <c r="AF9" i="8"/>
  <c r="Q11" i="29"/>
  <c r="Q10" i="29"/>
  <c r="F12" i="29"/>
  <c r="W13" i="29" a="1"/>
  <c r="W13" i="29" s="1"/>
  <c r="Z13" i="29" a="1"/>
  <c r="Z13" i="29" s="1"/>
  <c r="V13" i="29" a="1"/>
  <c r="V13" i="29" s="1"/>
  <c r="X13" i="29" a="1"/>
  <c r="X13" i="29" s="1"/>
  <c r="Y13" i="29" a="1"/>
  <c r="Y13" i="29" s="1"/>
  <c r="E13" i="29" a="1"/>
  <c r="E13" i="29" s="1"/>
  <c r="W10" i="8" s="1"/>
  <c r="U13" i="29" a="1"/>
  <c r="U13" i="29" s="1"/>
  <c r="H13" i="29" a="1"/>
  <c r="H13" i="29" s="1"/>
  <c r="A12" i="29"/>
  <c r="AF10" i="8" l="1"/>
  <c r="Q12" i="29"/>
  <c r="F13" i="29"/>
  <c r="G13" i="29"/>
  <c r="A13" i="29"/>
  <c r="Y14" i="29" a="1"/>
  <c r="Y14" i="29" s="1"/>
  <c r="U14" i="29" a="1"/>
  <c r="U14" i="29" s="1"/>
  <c r="E14" i="29" a="1"/>
  <c r="E14" i="29" s="1"/>
  <c r="W11" i="8" s="1"/>
  <c r="X14" i="29" a="1"/>
  <c r="X14" i="29" s="1"/>
  <c r="H14" i="29" a="1"/>
  <c r="H14" i="29" s="1"/>
  <c r="Z14" i="29" a="1"/>
  <c r="Z14" i="29" s="1"/>
  <c r="W14" i="29" a="1"/>
  <c r="W14" i="29" s="1"/>
  <c r="V14" i="29" a="1"/>
  <c r="V14" i="29" s="1"/>
  <c r="AF11" i="8" l="1"/>
  <c r="Q13" i="29"/>
  <c r="F14" i="29"/>
  <c r="G14" i="29"/>
  <c r="A14" i="29"/>
  <c r="Q14" i="29" l="1"/>
  <c r="H34" i="29" a="1"/>
  <c r="H34" i="29" s="1"/>
  <c r="W34" i="29" a="1"/>
  <c r="W34" i="29" s="1"/>
  <c r="Z34" i="29" a="1"/>
  <c r="Z34" i="29" s="1"/>
  <c r="V34" i="29" a="1"/>
  <c r="V34" i="29" s="1"/>
  <c r="Y34" i="29" a="1"/>
  <c r="Y34" i="29" s="1"/>
  <c r="U34" i="29" a="1"/>
  <c r="U34" i="29" s="1"/>
  <c r="E34" i="29" a="1"/>
  <c r="E34" i="29" s="1"/>
  <c r="W31" i="8" s="1"/>
  <c r="X34" i="29" a="1"/>
  <c r="X34" i="29" s="1"/>
  <c r="Y25" i="29" a="1"/>
  <c r="Y25" i="29" s="1"/>
  <c r="U25" i="29" a="1"/>
  <c r="U25" i="29" s="1"/>
  <c r="E25" i="29" a="1"/>
  <c r="E25" i="29" s="1"/>
  <c r="W22" i="8" s="1"/>
  <c r="X25" i="29" a="1"/>
  <c r="X25" i="29" s="1"/>
  <c r="H25" i="29" a="1"/>
  <c r="H25" i="29" s="1"/>
  <c r="W25" i="29" a="1"/>
  <c r="W25" i="29" s="1"/>
  <c r="Z25" i="29" a="1"/>
  <c r="Z25" i="29" s="1"/>
  <c r="V25" i="29" a="1"/>
  <c r="V25" i="29" s="1"/>
  <c r="Z35" i="29" a="1"/>
  <c r="Z35" i="29" s="1"/>
  <c r="V35" i="29" a="1"/>
  <c r="V35" i="29" s="1"/>
  <c r="Y35" i="29" a="1"/>
  <c r="Y35" i="29" s="1"/>
  <c r="U35" i="29" a="1"/>
  <c r="U35" i="29" s="1"/>
  <c r="E35" i="29" a="1"/>
  <c r="E35" i="29" s="1"/>
  <c r="W32" i="8" s="1"/>
  <c r="X35" i="29" a="1"/>
  <c r="X35" i="29" s="1"/>
  <c r="H35" i="29" a="1"/>
  <c r="H35" i="29" s="1"/>
  <c r="W35" i="29" a="1"/>
  <c r="W35" i="29" s="1"/>
  <c r="Y17" i="29" a="1"/>
  <c r="Y17" i="29" s="1"/>
  <c r="U17" i="29" a="1"/>
  <c r="U17" i="29" s="1"/>
  <c r="E17" i="29" a="1"/>
  <c r="E17" i="29" s="1"/>
  <c r="W14" i="8" s="1"/>
  <c r="X17" i="29" a="1"/>
  <c r="X17" i="29" s="1"/>
  <c r="H17" i="29" a="1"/>
  <c r="H17" i="29" s="1"/>
  <c r="W17" i="29" a="1"/>
  <c r="W17" i="29" s="1"/>
  <c r="Z17" i="29" a="1"/>
  <c r="Z17" i="29" s="1"/>
  <c r="V17" i="29" a="1"/>
  <c r="V17" i="29" s="1"/>
  <c r="Z16" i="29" a="1"/>
  <c r="Z16" i="29" s="1"/>
  <c r="V16" i="29" a="1"/>
  <c r="V16" i="29" s="1"/>
  <c r="Y16" i="29" a="1"/>
  <c r="Y16" i="29" s="1"/>
  <c r="U16" i="29" a="1"/>
  <c r="U16" i="29" s="1"/>
  <c r="E16" i="29" a="1"/>
  <c r="E16" i="29" s="1"/>
  <c r="W13" i="8" s="1"/>
  <c r="H16" i="29" a="1"/>
  <c r="H16" i="29" s="1"/>
  <c r="X16" i="29" a="1"/>
  <c r="X16" i="29" s="1"/>
  <c r="W16" i="29" a="1"/>
  <c r="W16" i="29" s="1"/>
  <c r="Y36" i="29" a="1"/>
  <c r="Y36" i="29" s="1"/>
  <c r="U36" i="29" a="1"/>
  <c r="U36" i="29" s="1"/>
  <c r="E36" i="29" a="1"/>
  <c r="E36" i="29" s="1"/>
  <c r="W33" i="8" s="1"/>
  <c r="X36" i="29" a="1"/>
  <c r="X36" i="29" s="1"/>
  <c r="H36" i="29" a="1"/>
  <c r="H36" i="29" s="1"/>
  <c r="W36" i="29" a="1"/>
  <c r="W36" i="29" s="1"/>
  <c r="Z36" i="29" a="1"/>
  <c r="Z36" i="29" s="1"/>
  <c r="V36" i="29" a="1"/>
  <c r="V36" i="29" s="1"/>
  <c r="Z32" i="29" a="1"/>
  <c r="Z32" i="29" s="1"/>
  <c r="V32" i="29" a="1"/>
  <c r="V32" i="29" s="1"/>
  <c r="Y32" i="29" a="1"/>
  <c r="Y32" i="29" s="1"/>
  <c r="U32" i="29" a="1"/>
  <c r="U32" i="29" s="1"/>
  <c r="E32" i="29" a="1"/>
  <c r="E32" i="29" s="1"/>
  <c r="W29" i="8" s="1"/>
  <c r="X32" i="29" a="1"/>
  <c r="X32" i="29" s="1"/>
  <c r="H32" i="29" a="1"/>
  <c r="H32" i="29" s="1"/>
  <c r="W32" i="29" a="1"/>
  <c r="W32" i="29" s="1"/>
  <c r="X15" i="29" a="1"/>
  <c r="X15" i="29" s="1"/>
  <c r="H15" i="29" a="1"/>
  <c r="H15" i="29" s="1"/>
  <c r="W15" i="29" a="1"/>
  <c r="W15" i="29" s="1"/>
  <c r="Z15" i="29" a="1"/>
  <c r="Z15" i="29" s="1"/>
  <c r="V15" i="29" a="1"/>
  <c r="V15" i="29" s="1"/>
  <c r="Y15" i="29" a="1"/>
  <c r="Y15" i="29" s="1"/>
  <c r="U15" i="29" a="1"/>
  <c r="U15" i="29" s="1"/>
  <c r="E15" i="29" a="1"/>
  <c r="E15" i="29" s="1"/>
  <c r="W12" i="8" s="1"/>
  <c r="Y33" i="29" a="1"/>
  <c r="Y33" i="29" s="1"/>
  <c r="U33" i="29" a="1"/>
  <c r="U33" i="29" s="1"/>
  <c r="E33" i="29" a="1"/>
  <c r="E33" i="29" s="1"/>
  <c r="W30" i="8" s="1"/>
  <c r="X33" i="29" a="1"/>
  <c r="X33" i="29" s="1"/>
  <c r="H33" i="29" a="1"/>
  <c r="H33" i="29" s="1"/>
  <c r="W33" i="29" a="1"/>
  <c r="W33" i="29" s="1"/>
  <c r="Z33" i="29" a="1"/>
  <c r="Z33" i="29" s="1"/>
  <c r="V33" i="29" a="1"/>
  <c r="V33" i="29" s="1"/>
  <c r="W21" i="29" a="1"/>
  <c r="W21" i="29" s="1"/>
  <c r="Z21" i="29" a="1"/>
  <c r="Z21" i="29" s="1"/>
  <c r="V21" i="29" a="1"/>
  <c r="V21" i="29" s="1"/>
  <c r="Y21" i="29" a="1"/>
  <c r="Y21" i="29" s="1"/>
  <c r="U21" i="29" a="1"/>
  <c r="U21" i="29" s="1"/>
  <c r="X21" i="29" a="1"/>
  <c r="X21" i="29" s="1"/>
  <c r="E21" i="29" a="1"/>
  <c r="E21" i="29" s="1"/>
  <c r="W18" i="8" s="1"/>
  <c r="H21" i="29" a="1"/>
  <c r="H21" i="29" s="1"/>
  <c r="Z27" i="29" a="1"/>
  <c r="Z27" i="29" s="1"/>
  <c r="V27" i="29" a="1"/>
  <c r="V27" i="29" s="1"/>
  <c r="Y27" i="29" a="1"/>
  <c r="Y27" i="29" s="1"/>
  <c r="U27" i="29" a="1"/>
  <c r="U27" i="29" s="1"/>
  <c r="E27" i="29" a="1"/>
  <c r="E27" i="29" s="1"/>
  <c r="W24" i="8" s="1"/>
  <c r="X27" i="29" a="1"/>
  <c r="X27" i="29" s="1"/>
  <c r="W27" i="29" a="1"/>
  <c r="W27" i="29" s="1"/>
  <c r="H27" i="29" a="1"/>
  <c r="H27" i="29" s="1"/>
  <c r="E37" i="29" a="1"/>
  <c r="E37" i="29" s="1"/>
  <c r="W34" i="8" s="1"/>
  <c r="X37" i="29" a="1"/>
  <c r="X37" i="29" s="1"/>
  <c r="H37" i="29" a="1"/>
  <c r="H37" i="29" s="1"/>
  <c r="W37" i="29" a="1"/>
  <c r="W37" i="29" s="1"/>
  <c r="Z37" i="29" a="1"/>
  <c r="Z37" i="29" s="1"/>
  <c r="V37" i="29" a="1"/>
  <c r="V37" i="29" s="1"/>
  <c r="Y37" i="29" a="1"/>
  <c r="Y37" i="29" s="1"/>
  <c r="U37" i="29" a="1"/>
  <c r="U37" i="29" s="1"/>
  <c r="H18" i="29" a="1"/>
  <c r="H18" i="29" s="1"/>
  <c r="W18" i="29" a="1"/>
  <c r="W18" i="29" s="1"/>
  <c r="Z18" i="29" a="1"/>
  <c r="Z18" i="29" s="1"/>
  <c r="V18" i="29" a="1"/>
  <c r="V18" i="29" s="1"/>
  <c r="E18" i="29" a="1"/>
  <c r="E18" i="29" s="1"/>
  <c r="W15" i="8" s="1"/>
  <c r="Y18" i="29" a="1"/>
  <c r="Y18" i="29" s="1"/>
  <c r="X18" i="29" a="1"/>
  <c r="X18" i="29" s="1"/>
  <c r="U18" i="29" a="1"/>
  <c r="U18" i="29" s="1"/>
  <c r="Z19" i="29" a="1"/>
  <c r="Z19" i="29" s="1"/>
  <c r="V19" i="29" a="1"/>
  <c r="V19" i="29" s="1"/>
  <c r="Y19" i="29" a="1"/>
  <c r="Y19" i="29" s="1"/>
  <c r="U19" i="29" a="1"/>
  <c r="U19" i="29" s="1"/>
  <c r="E19" i="29" a="1"/>
  <c r="E19" i="29" s="1"/>
  <c r="W16" i="8" s="1"/>
  <c r="X19" i="29" a="1"/>
  <c r="X19" i="29" s="1"/>
  <c r="W19" i="29" a="1"/>
  <c r="W19" i="29" s="1"/>
  <c r="H19" i="29" a="1"/>
  <c r="H19" i="29" s="1"/>
  <c r="Y30" i="29" a="1"/>
  <c r="Y30" i="29" s="1"/>
  <c r="U30" i="29" a="1"/>
  <c r="U30" i="29" s="1"/>
  <c r="E30" i="29" a="1"/>
  <c r="E30" i="29" s="1"/>
  <c r="W27" i="8" s="1"/>
  <c r="X30" i="29" a="1"/>
  <c r="X30" i="29" s="1"/>
  <c r="H30" i="29" a="1"/>
  <c r="H30" i="29" s="1"/>
  <c r="W30" i="29" a="1"/>
  <c r="W30" i="29" s="1"/>
  <c r="Z30" i="29" a="1"/>
  <c r="Z30" i="29" s="1"/>
  <c r="V30" i="29" a="1"/>
  <c r="V30" i="29" s="1"/>
  <c r="E28" i="29" a="1"/>
  <c r="E28" i="29" s="1"/>
  <c r="W25" i="8" s="1"/>
  <c r="X28" i="29" a="1"/>
  <c r="X28" i="29" s="1"/>
  <c r="H28" i="29" a="1"/>
  <c r="H28" i="29" s="1"/>
  <c r="W28" i="29" a="1"/>
  <c r="W28" i="29" s="1"/>
  <c r="Z28" i="29" a="1"/>
  <c r="Z28" i="29" s="1"/>
  <c r="V28" i="29" a="1"/>
  <c r="V28" i="29" s="1"/>
  <c r="Y28" i="29" a="1"/>
  <c r="Y28" i="29" s="1"/>
  <c r="U28" i="29" a="1"/>
  <c r="U28" i="29" s="1"/>
  <c r="H26" i="29" a="1"/>
  <c r="H26" i="29" s="1"/>
  <c r="W26" i="29" a="1"/>
  <c r="W26" i="29" s="1"/>
  <c r="Z26" i="29" a="1"/>
  <c r="Z26" i="29" s="1"/>
  <c r="V26" i="29" a="1"/>
  <c r="V26" i="29" s="1"/>
  <c r="E26" i="29" a="1"/>
  <c r="E26" i="29" s="1"/>
  <c r="W23" i="8" s="1"/>
  <c r="X26" i="29" a="1"/>
  <c r="X26" i="29" s="1"/>
  <c r="U26" i="29" a="1"/>
  <c r="U26" i="29" s="1"/>
  <c r="Y26" i="29" a="1"/>
  <c r="Y26" i="29" s="1"/>
  <c r="E20" i="29" a="1"/>
  <c r="E20" i="29" s="1"/>
  <c r="W17" i="8" s="1"/>
  <c r="X20" i="29" a="1"/>
  <c r="X20" i="29" s="1"/>
  <c r="H20" i="29" a="1"/>
  <c r="H20" i="29" s="1"/>
  <c r="W20" i="29" a="1"/>
  <c r="W20" i="29" s="1"/>
  <c r="Y20" i="29" a="1"/>
  <c r="Y20" i="29" s="1"/>
  <c r="V20" i="29" a="1"/>
  <c r="V20" i="29" s="1"/>
  <c r="U20" i="29" a="1"/>
  <c r="U20" i="29" s="1"/>
  <c r="Z20" i="29" a="1"/>
  <c r="Z20" i="29" s="1"/>
  <c r="Z24" i="29" a="1"/>
  <c r="Z24" i="29" s="1"/>
  <c r="V24" i="29" a="1"/>
  <c r="V24" i="29" s="1"/>
  <c r="Y24" i="29" a="1"/>
  <c r="Y24" i="29" s="1"/>
  <c r="U24" i="29" a="1"/>
  <c r="U24" i="29" s="1"/>
  <c r="E24" i="29" a="1"/>
  <c r="E24" i="29" s="1"/>
  <c r="W21" i="8" s="1"/>
  <c r="H24" i="29" a="1"/>
  <c r="H24" i="29" s="1"/>
  <c r="X24" i="29" a="1"/>
  <c r="X24" i="29" s="1"/>
  <c r="W24" i="29" a="1"/>
  <c r="W24" i="29" s="1"/>
  <c r="X23" i="29" a="1"/>
  <c r="X23" i="29" s="1"/>
  <c r="H23" i="29" a="1"/>
  <c r="H23" i="29" s="1"/>
  <c r="W23" i="29" a="1"/>
  <c r="W23" i="29" s="1"/>
  <c r="Z23" i="29" a="1"/>
  <c r="Z23" i="29" s="1"/>
  <c r="V23" i="29" a="1"/>
  <c r="V23" i="29" s="1"/>
  <c r="Y23" i="29" a="1"/>
  <c r="Y23" i="29" s="1"/>
  <c r="U23" i="29" a="1"/>
  <c r="U23" i="29" s="1"/>
  <c r="E23" i="29" a="1"/>
  <c r="E23" i="29" s="1"/>
  <c r="W20" i="8" s="1"/>
  <c r="H38" i="29" a="1"/>
  <c r="H38" i="29" s="1"/>
  <c r="W38" i="29" a="1"/>
  <c r="W38" i="29" s="1"/>
  <c r="Z38" i="29" a="1"/>
  <c r="Z38" i="29" s="1"/>
  <c r="V38" i="29" a="1"/>
  <c r="V38" i="29" s="1"/>
  <c r="Y38" i="29" a="1"/>
  <c r="Y38" i="29" s="1"/>
  <c r="U38" i="29" a="1"/>
  <c r="U38" i="29" s="1"/>
  <c r="E38" i="29" a="1"/>
  <c r="E38" i="29" s="1"/>
  <c r="W35" i="8" s="1"/>
  <c r="X38" i="29" a="1"/>
  <c r="X38" i="29" s="1"/>
  <c r="Y22" i="29" a="1"/>
  <c r="Y22" i="29" s="1"/>
  <c r="U22" i="29" a="1"/>
  <c r="U22" i="29" s="1"/>
  <c r="E22" i="29" a="1"/>
  <c r="E22" i="29" s="1"/>
  <c r="W19" i="8" s="1"/>
  <c r="X22" i="29" a="1"/>
  <c r="X22" i="29" s="1"/>
  <c r="H22" i="29" a="1"/>
  <c r="H22" i="29" s="1"/>
  <c r="Z22" i="29" a="1"/>
  <c r="Z22" i="29" s="1"/>
  <c r="W22" i="29" a="1"/>
  <c r="W22" i="29" s="1"/>
  <c r="V22" i="29" a="1"/>
  <c r="V22" i="29" s="1"/>
  <c r="X31" i="29" a="1"/>
  <c r="X31" i="29" s="1"/>
  <c r="H31" i="29" a="1"/>
  <c r="H31" i="29" s="1"/>
  <c r="W31" i="29" a="1"/>
  <c r="W31" i="29" s="1"/>
  <c r="Z31" i="29" a="1"/>
  <c r="Z31" i="29" s="1"/>
  <c r="V31" i="29" a="1"/>
  <c r="V31" i="29" s="1"/>
  <c r="Y31" i="29" a="1"/>
  <c r="Y31" i="29" s="1"/>
  <c r="U31" i="29" a="1"/>
  <c r="U31" i="29" s="1"/>
  <c r="E31" i="29" a="1"/>
  <c r="E31" i="29" s="1"/>
  <c r="W28" i="8" s="1"/>
  <c r="W29" i="29" a="1"/>
  <c r="W29" i="29" s="1"/>
  <c r="Z29" i="29" a="1"/>
  <c r="Z29" i="29" s="1"/>
  <c r="V29" i="29" a="1"/>
  <c r="V29" i="29" s="1"/>
  <c r="Y29" i="29" a="1"/>
  <c r="Y29" i="29" s="1"/>
  <c r="U29" i="29" a="1"/>
  <c r="U29" i="29" s="1"/>
  <c r="E29" i="29" a="1"/>
  <c r="E29" i="29" s="1"/>
  <c r="W26" i="8" s="1"/>
  <c r="X29" i="29" a="1"/>
  <c r="X29" i="29" s="1"/>
  <c r="H29" i="29" a="1"/>
  <c r="H29" i="29" s="1"/>
  <c r="G19" i="29" l="1"/>
  <c r="G18" i="29"/>
  <c r="G16" i="29"/>
  <c r="G17" i="29"/>
  <c r="G25" i="29"/>
  <c r="G20" i="29"/>
  <c r="G23" i="29"/>
  <c r="AF18" i="8"/>
  <c r="AF35" i="8"/>
  <c r="AF26" i="8"/>
  <c r="AF21" i="8"/>
  <c r="AF19" i="8"/>
  <c r="AF27" i="8"/>
  <c r="AF25" i="8"/>
  <c r="AF28" i="8"/>
  <c r="AF20" i="8"/>
  <c r="AF17" i="8"/>
  <c r="AF23" i="8"/>
  <c r="AF12" i="8"/>
  <c r="AF31" i="8"/>
  <c r="AF29" i="8"/>
  <c r="AF13" i="8"/>
  <c r="AF32" i="8"/>
  <c r="AF16" i="8"/>
  <c r="AF24" i="8"/>
  <c r="AF30" i="8"/>
  <c r="AF33" i="8"/>
  <c r="AF14" i="8"/>
  <c r="AF22" i="8"/>
  <c r="AF15" i="8"/>
  <c r="AF34" i="8"/>
  <c r="A38" i="29"/>
  <c r="A35" i="29"/>
  <c r="A36" i="29"/>
  <c r="A37" i="29"/>
  <c r="G27" i="29"/>
  <c r="G32" i="29"/>
  <c r="G28" i="29"/>
  <c r="G31" i="29"/>
  <c r="G29" i="29"/>
  <c r="F38" i="29"/>
  <c r="G38" i="29"/>
  <c r="F22" i="29"/>
  <c r="G22" i="29"/>
  <c r="F15" i="29"/>
  <c r="G15" i="29"/>
  <c r="F21" i="29"/>
  <c r="G21" i="29"/>
  <c r="F34" i="29"/>
  <c r="G34" i="29"/>
  <c r="F24" i="29"/>
  <c r="G24" i="29"/>
  <c r="F26" i="29"/>
  <c r="G26" i="29"/>
  <c r="F35" i="29"/>
  <c r="G35" i="29"/>
  <c r="F30" i="29"/>
  <c r="G30" i="29"/>
  <c r="F33" i="29"/>
  <c r="G33" i="29"/>
  <c r="F36" i="29"/>
  <c r="G36" i="29"/>
  <c r="F37" i="29"/>
  <c r="G37" i="29"/>
  <c r="A31" i="29"/>
  <c r="F31" i="29"/>
  <c r="F19" i="29"/>
  <c r="F18" i="29"/>
  <c r="A27" i="29"/>
  <c r="F27" i="29"/>
  <c r="A32" i="29"/>
  <c r="F32" i="29"/>
  <c r="F16" i="29"/>
  <c r="F23" i="29"/>
  <c r="A29" i="29"/>
  <c r="F29" i="29"/>
  <c r="F17" i="29"/>
  <c r="F25" i="29"/>
  <c r="F20" i="29"/>
  <c r="A28" i="29"/>
  <c r="F28" i="29"/>
  <c r="A26" i="29"/>
  <c r="A15" i="29"/>
  <c r="A21" i="29"/>
  <c r="A24" i="29"/>
  <c r="A22" i="29"/>
  <c r="A33" i="29"/>
  <c r="A23" i="29"/>
  <c r="A18" i="29"/>
  <c r="A16" i="29"/>
  <c r="A20" i="29"/>
  <c r="A19" i="29"/>
  <c r="A17" i="29"/>
  <c r="A34" i="29"/>
  <c r="A30" i="29"/>
  <c r="A25" i="29"/>
  <c r="AJ22" i="8" l="1"/>
  <c r="AJ29" i="8"/>
  <c r="AJ16" i="8"/>
  <c r="AJ28" i="8"/>
  <c r="AJ30" i="8"/>
  <c r="AJ34" i="8"/>
  <c r="AJ27" i="8"/>
  <c r="AJ26" i="8"/>
  <c r="AJ15" i="8"/>
  <c r="AJ21" i="8"/>
  <c r="AJ19" i="8"/>
  <c r="AJ31" i="8"/>
  <c r="AJ25" i="8"/>
  <c r="AJ14" i="8"/>
  <c r="AJ33" i="8"/>
  <c r="AJ32" i="8"/>
  <c r="AJ35" i="8"/>
  <c r="AJ36" i="8"/>
  <c r="AJ18" i="8"/>
  <c r="AJ13" i="8"/>
  <c r="AJ20" i="8"/>
  <c r="AJ17" i="8"/>
  <c r="AJ12" i="8"/>
  <c r="AJ8" i="8"/>
  <c r="AJ11" i="8"/>
  <c r="AJ7" i="8"/>
  <c r="AJ9" i="8"/>
  <c r="AJ10" i="8"/>
  <c r="AJ24" i="8"/>
  <c r="AJ23" i="8"/>
  <c r="AJ6" i="8"/>
  <c r="Q24" i="29"/>
  <c r="Q30" i="29"/>
  <c r="Q19" i="29"/>
  <c r="Q31" i="29"/>
  <c r="Q33" i="29"/>
  <c r="Q37" i="29"/>
  <c r="Q29" i="29"/>
  <c r="Q22" i="29"/>
  <c r="Q34" i="29"/>
  <c r="Q28" i="29"/>
  <c r="Q35" i="29"/>
  <c r="Q21" i="29"/>
  <c r="Q23" i="29"/>
  <c r="Q20" i="29"/>
  <c r="Q32" i="29"/>
  <c r="Q25" i="29"/>
  <c r="Q27" i="29"/>
  <c r="Q26" i="29"/>
  <c r="Q36" i="29"/>
  <c r="Q17" i="29"/>
  <c r="Q38" i="29"/>
  <c r="Q16" i="29"/>
  <c r="Q18" i="29"/>
  <c r="Q15" i="29"/>
  <c r="AH32" i="8" l="1"/>
  <c r="AH12" i="8"/>
  <c r="AH33" i="8"/>
  <c r="AH27" i="8"/>
  <c r="AH8" i="8"/>
  <c r="AH23" i="8"/>
  <c r="AH17" i="8"/>
  <c r="AH14" i="8"/>
  <c r="AH34" i="8"/>
  <c r="AH26" i="8"/>
  <c r="AH24" i="8"/>
  <c r="AH20" i="8"/>
  <c r="AH25" i="8"/>
  <c r="AH30" i="8"/>
  <c r="AH10" i="8"/>
  <c r="AH13" i="8"/>
  <c r="AH31" i="8"/>
  <c r="AH28" i="8"/>
  <c r="AH9" i="8"/>
  <c r="AH18" i="8"/>
  <c r="AH19" i="8"/>
  <c r="AH16" i="8"/>
  <c r="AH7" i="8"/>
  <c r="AH36" i="8"/>
  <c r="AH21" i="8"/>
  <c r="AH29" i="8"/>
  <c r="AH11" i="8"/>
  <c r="AH35" i="8"/>
  <c r="AH15" i="8"/>
  <c r="AH22" i="8"/>
  <c r="AH6" i="8"/>
  <c r="D8" i="8" l="1"/>
  <c r="L8" i="8" s="1"/>
  <c r="D10" i="8"/>
  <c r="I10" i="8" s="1"/>
  <c r="E8" i="8"/>
  <c r="D12" i="8"/>
  <c r="I12" i="8" s="1"/>
  <c r="E10" i="8"/>
  <c r="D35" i="8"/>
  <c r="K35" i="8" s="1"/>
  <c r="E14" i="8"/>
  <c r="D33" i="8"/>
  <c r="G33" i="8" s="1"/>
  <c r="D14" i="8"/>
  <c r="E30" i="8"/>
  <c r="E11" i="8"/>
  <c r="E16" i="8"/>
  <c r="D27" i="8"/>
  <c r="K27" i="8" s="1"/>
  <c r="E9" i="8"/>
  <c r="D18" i="8"/>
  <c r="J18" i="8" s="1"/>
  <c r="E34" i="8"/>
  <c r="E19" i="8"/>
  <c r="E24" i="8"/>
  <c r="E32" i="8"/>
  <c r="D6" i="8"/>
  <c r="L6" i="8" s="1"/>
  <c r="D25" i="8"/>
  <c r="K25" i="8" s="1"/>
  <c r="E7" i="8"/>
  <c r="D30" i="8"/>
  <c r="K30" i="8" s="1"/>
  <c r="E31" i="8"/>
  <c r="E33" i="8"/>
  <c r="D31" i="8"/>
  <c r="I31" i="8" s="1"/>
  <c r="E18" i="8"/>
  <c r="E13" i="8"/>
  <c r="E17" i="8"/>
  <c r="D34" i="8"/>
  <c r="K34" i="8" s="1"/>
  <c r="D11" i="8"/>
  <c r="G11" i="8" s="1"/>
  <c r="D17" i="8"/>
  <c r="H17" i="8" s="1"/>
  <c r="E29" i="8"/>
  <c r="D21" i="8"/>
  <c r="G21" i="8" s="1"/>
  <c r="D19" i="8"/>
  <c r="K19" i="8" s="1"/>
  <c r="E6" i="8"/>
  <c r="D29" i="8"/>
  <c r="D13" i="8"/>
  <c r="G13" i="8" s="1"/>
  <c r="D36" i="8"/>
  <c r="D38" i="10" s="1" a="1"/>
  <c r="D38" i="10" s="1"/>
  <c r="BA38" i="10" s="1"/>
  <c r="D15" i="8"/>
  <c r="H15" i="8" s="1"/>
  <c r="E15" i="8"/>
  <c r="D20" i="8"/>
  <c r="L20" i="8" s="1"/>
  <c r="D24" i="8"/>
  <c r="E36" i="8"/>
  <c r="E38" i="10" s="1" a="1"/>
  <c r="E38" i="10" s="1"/>
  <c r="E28" i="8"/>
  <c r="E21" i="8"/>
  <c r="E22" i="8"/>
  <c r="D28" i="8"/>
  <c r="D22" i="8"/>
  <c r="L22" i="8" s="1"/>
  <c r="D23" i="8"/>
  <c r="J23" i="8" s="1"/>
  <c r="E23" i="8"/>
  <c r="E25" i="10" s="1" a="1"/>
  <c r="E25" i="10" s="1"/>
  <c r="E25" i="8"/>
  <c r="D26" i="8"/>
  <c r="E26" i="8"/>
  <c r="E27" i="8"/>
  <c r="D16" i="8"/>
  <c r="L16" i="8" s="1"/>
  <c r="E12" i="8"/>
  <c r="E20" i="8"/>
  <c r="D7" i="8"/>
  <c r="H7" i="8" s="1"/>
  <c r="D9" i="8"/>
  <c r="L9" i="8" s="1"/>
  <c r="E35" i="8"/>
  <c r="D32" i="8"/>
  <c r="J32" i="8" s="1"/>
  <c r="H10" i="8" l="1"/>
  <c r="J19" i="8"/>
  <c r="D28" i="10" a="1"/>
  <c r="D28" i="10" s="1"/>
  <c r="BA28" i="10" s="1"/>
  <c r="E29" i="10" a="1"/>
  <c r="E29" i="10" s="1"/>
  <c r="E11" i="10" a="1"/>
  <c r="E11" i="10" s="1"/>
  <c r="E20" i="10" a="1"/>
  <c r="E20" i="10" s="1"/>
  <c r="E37" i="10" a="1"/>
  <c r="E37" i="10" s="1"/>
  <c r="E10" i="10" a="1"/>
  <c r="E10" i="10" s="1"/>
  <c r="E13" i="10" a="1"/>
  <c r="E13" i="10" s="1"/>
  <c r="E30" i="10" a="1"/>
  <c r="E30" i="10" s="1"/>
  <c r="E31" i="10" a="1"/>
  <c r="E31" i="10" s="1"/>
  <c r="D30" i="10" a="1"/>
  <c r="D30" i="10" s="1"/>
  <c r="BA30" i="10" s="1"/>
  <c r="D10" i="10" a="1"/>
  <c r="D10" i="10" s="1"/>
  <c r="BA10" i="10" s="1"/>
  <c r="E33" i="10" a="1"/>
  <c r="E33" i="10" s="1"/>
  <c r="E36" i="10" a="1"/>
  <c r="E36" i="10" s="1"/>
  <c r="D31" i="10" a="1"/>
  <c r="D31" i="10" s="1"/>
  <c r="BA31" i="10" s="1"/>
  <c r="E19" i="10" a="1"/>
  <c r="E19" i="10" s="1"/>
  <c r="E12" i="10" a="1"/>
  <c r="E12" i="10" s="1"/>
  <c r="E15" i="10" a="1"/>
  <c r="E15" i="10" s="1"/>
  <c r="D12" i="10" a="1"/>
  <c r="D12" i="10" s="1"/>
  <c r="BA12" i="10" s="1"/>
  <c r="J8" i="8"/>
  <c r="G8" i="8"/>
  <c r="H8" i="8"/>
  <c r="K8" i="8"/>
  <c r="D21" i="10" a="1"/>
  <c r="D21" i="10" s="1"/>
  <c r="BA21" i="10" s="1"/>
  <c r="N19" i="8" a="1"/>
  <c r="N19" i="8" s="1"/>
  <c r="L19" i="8"/>
  <c r="L21" i="10" s="1" a="1"/>
  <c r="L21" i="10" s="1"/>
  <c r="P10" i="8"/>
  <c r="N6" i="8" a="1"/>
  <c r="N6" i="8" s="1"/>
  <c r="G19" i="8"/>
  <c r="G6" i="8"/>
  <c r="K10" i="8"/>
  <c r="N12" i="8" a="1"/>
  <c r="N12" i="8" s="1"/>
  <c r="J35" i="8"/>
  <c r="N35" i="8" a="1"/>
  <c r="N35" i="8" s="1"/>
  <c r="E16" i="10" a="1"/>
  <c r="E16" i="10" s="1"/>
  <c r="E18" i="10" a="1"/>
  <c r="E18" i="10" s="1"/>
  <c r="D26" i="10" a="1"/>
  <c r="D26" i="10" s="1"/>
  <c r="BA26" i="10" s="1"/>
  <c r="E34" i="10" a="1"/>
  <c r="E34" i="10" s="1"/>
  <c r="E28" i="10" a="1"/>
  <c r="E28" i="10" s="1"/>
  <c r="E22" i="10" a="1"/>
  <c r="E22" i="10" s="1"/>
  <c r="E26" i="10" a="1"/>
  <c r="E26" i="10" s="1"/>
  <c r="E32" i="10" a="1"/>
  <c r="E32" i="10" s="1"/>
  <c r="D14" i="10" a="1"/>
  <c r="D14" i="10" s="1"/>
  <c r="BA14" i="10" s="1"/>
  <c r="E27" i="10" a="1"/>
  <c r="E27" i="10" s="1"/>
  <c r="E35" i="10" a="1"/>
  <c r="E35" i="10" s="1"/>
  <c r="E21" i="10" a="1"/>
  <c r="E21" i="10" s="1"/>
  <c r="L10" i="10" a="1"/>
  <c r="L10" i="10" s="1"/>
  <c r="A21" i="8"/>
  <c r="D9" i="10" a="1"/>
  <c r="D9" i="10" s="1"/>
  <c r="BA9" i="10" s="1"/>
  <c r="P7" i="8"/>
  <c r="N10" i="8" a="1"/>
  <c r="N10" i="8" s="1"/>
  <c r="N24" i="8" a="1"/>
  <c r="N24" i="8" s="1"/>
  <c r="A8" i="8"/>
  <c r="N8" i="8" a="1"/>
  <c r="N8" i="8" s="1"/>
  <c r="I8" i="8"/>
  <c r="L10" i="8"/>
  <c r="A7" i="8"/>
  <c r="I34" i="8"/>
  <c r="J10" i="8"/>
  <c r="A6" i="8"/>
  <c r="E8" i="10" a="1"/>
  <c r="E8" i="10" s="1"/>
  <c r="A32" i="8"/>
  <c r="P6" i="8"/>
  <c r="I7" i="8"/>
  <c r="H13" i="8"/>
  <c r="I13" i="8"/>
  <c r="D37" i="10" a="1"/>
  <c r="D37" i="10" s="1"/>
  <c r="BA37" i="10" s="1"/>
  <c r="E9" i="10" a="1"/>
  <c r="E9" i="10" s="1"/>
  <c r="E23" i="10" a="1"/>
  <c r="E23" i="10" s="1"/>
  <c r="J13" i="8"/>
  <c r="L34" i="8"/>
  <c r="K13" i="8"/>
  <c r="N34" i="8" a="1"/>
  <c r="N34" i="8" s="1"/>
  <c r="H35" i="8"/>
  <c r="D15" i="10" a="1"/>
  <c r="D15" i="10" s="1"/>
  <c r="BA15" i="10" s="1"/>
  <c r="N32" i="8" a="1"/>
  <c r="N32" i="8" s="1"/>
  <c r="I35" i="8"/>
  <c r="D8" i="10" a="1"/>
  <c r="D8" i="10" s="1"/>
  <c r="BA8" i="10" s="1"/>
  <c r="J6" i="8"/>
  <c r="A13" i="8"/>
  <c r="N18" i="8" a="1"/>
  <c r="N18" i="8" s="1"/>
  <c r="I6" i="8"/>
  <c r="L12" i="8"/>
  <c r="G10" i="8"/>
  <c r="N13" i="8" a="1"/>
  <c r="N13" i="8" s="1"/>
  <c r="J12" i="8"/>
  <c r="P8" i="8"/>
  <c r="D29" i="10" a="1"/>
  <c r="D29" i="10" s="1"/>
  <c r="BA29" i="10" s="1"/>
  <c r="A23" i="8"/>
  <c r="P32" i="8"/>
  <c r="D36" i="10" a="1"/>
  <c r="D36" i="10" s="1"/>
  <c r="BA36" i="10" s="1"/>
  <c r="K12" i="8"/>
  <c r="H32" i="8"/>
  <c r="P24" i="8"/>
  <c r="H19" i="8"/>
  <c r="L21" i="8"/>
  <c r="A9" i="8"/>
  <c r="K7" i="8"/>
  <c r="K24" i="8"/>
  <c r="K26" i="10" s="1" a="1"/>
  <c r="K26" i="10" s="1"/>
  <c r="P13" i="8"/>
  <c r="A26" i="8"/>
  <c r="G25" i="8"/>
  <c r="K6" i="8"/>
  <c r="A35" i="8"/>
  <c r="J29" i="8"/>
  <c r="H27" i="8"/>
  <c r="A25" i="8"/>
  <c r="N26" i="8" a="1"/>
  <c r="N26" i="8" s="1"/>
  <c r="K29" i="8"/>
  <c r="I27" i="8"/>
  <c r="L25" i="8"/>
  <c r="I26" i="8"/>
  <c r="H25" i="8"/>
  <c r="G26" i="8"/>
  <c r="P15" i="8"/>
  <c r="P14" i="8"/>
  <c r="P26" i="8"/>
  <c r="H26" i="8"/>
  <c r="H29" i="8"/>
  <c r="D27" i="10" a="1"/>
  <c r="D27" i="10" s="1"/>
  <c r="BA27" i="10" s="1"/>
  <c r="L27" i="8"/>
  <c r="N29" i="8" a="1"/>
  <c r="N29" i="8" s="1"/>
  <c r="N27" i="8" a="1"/>
  <c r="N27" i="8" s="1"/>
  <c r="P35" i="8"/>
  <c r="J27" i="8"/>
  <c r="H33" i="8"/>
  <c r="A19" i="8"/>
  <c r="N25" i="8" a="1"/>
  <c r="N25" i="8" s="1"/>
  <c r="A10" i="8"/>
  <c r="L26" i="8"/>
  <c r="I29" i="8"/>
  <c r="J25" i="8"/>
  <c r="G27" i="8"/>
  <c r="K26" i="8"/>
  <c r="I25" i="8"/>
  <c r="J26" i="8"/>
  <c r="J17" i="8"/>
  <c r="J19" i="10" s="1" a="1"/>
  <c r="J19" i="10" s="1"/>
  <c r="G29" i="8"/>
  <c r="G17" i="8"/>
  <c r="J33" i="8"/>
  <c r="J34" i="10" s="1" a="1"/>
  <c r="J34" i="10" s="1"/>
  <c r="D17" i="10" a="1"/>
  <c r="D17" i="10" s="1"/>
  <c r="BA17" i="10" s="1"/>
  <c r="N9" i="8" a="1"/>
  <c r="N9" i="8" s="1"/>
  <c r="N28" i="8" a="1"/>
  <c r="N28" i="8" s="1"/>
  <c r="E14" i="10" a="1"/>
  <c r="E14" i="10" s="1"/>
  <c r="L17" i="8"/>
  <c r="L33" i="8"/>
  <c r="N16" i="8" a="1"/>
  <c r="N16" i="8" s="1"/>
  <c r="D18" i="10" a="1"/>
  <c r="D18" i="10" s="1"/>
  <c r="BA18" i="10" s="1"/>
  <c r="N33" i="8" a="1"/>
  <c r="N33" i="8" s="1"/>
  <c r="P19" i="8"/>
  <c r="G15" i="8"/>
  <c r="I14" i="8"/>
  <c r="D35" i="10" a="1"/>
  <c r="D35" i="10" s="1"/>
  <c r="BA35" i="10" s="1"/>
  <c r="I15" i="8"/>
  <c r="D11" i="10" a="1"/>
  <c r="D11" i="10" s="1"/>
  <c r="BA11" i="10" s="1"/>
  <c r="P25" i="8"/>
  <c r="J15" i="8"/>
  <c r="A33" i="8"/>
  <c r="D19" i="10" a="1"/>
  <c r="D19" i="10" s="1"/>
  <c r="BA19" i="10" s="1"/>
  <c r="A28" i="8"/>
  <c r="A34" i="8"/>
  <c r="A17" i="8"/>
  <c r="N17" i="8" a="1"/>
  <c r="N17" i="8" s="1"/>
  <c r="H22" i="8"/>
  <c r="H23" i="8"/>
  <c r="K14" i="8"/>
  <c r="P29" i="8"/>
  <c r="L14" i="8"/>
  <c r="A15" i="8"/>
  <c r="A12" i="8"/>
  <c r="J14" i="8"/>
  <c r="N14" i="8" a="1"/>
  <c r="N14" i="8" s="1"/>
  <c r="P33" i="8"/>
  <c r="P12" i="8"/>
  <c r="G14" i="8"/>
  <c r="K22" i="8"/>
  <c r="K28" i="8"/>
  <c r="D16" i="10" a="1"/>
  <c r="D16" i="10" s="1"/>
  <c r="BA16" i="10" s="1"/>
  <c r="N22" i="8" a="1"/>
  <c r="N22" i="8" s="1"/>
  <c r="E17" i="10" a="1"/>
  <c r="E17" i="10" s="1"/>
  <c r="H14" i="8"/>
  <c r="J22" i="8"/>
  <c r="A29" i="8"/>
  <c r="D24" i="10" a="1"/>
  <c r="D24" i="10" s="1"/>
  <c r="BA24" i="10" s="1"/>
  <c r="I22" i="8"/>
  <c r="G22" i="8"/>
  <c r="G23" i="10" s="1" a="1"/>
  <c r="G23" i="10" s="1"/>
  <c r="J34" i="8"/>
  <c r="I32" i="8"/>
  <c r="L13" i="8"/>
  <c r="K15" i="8"/>
  <c r="J7" i="8"/>
  <c r="G24" i="8"/>
  <c r="G28" i="8"/>
  <c r="P9" i="8"/>
  <c r="P11" i="10" s="1" a="1"/>
  <c r="P11" i="10" s="1"/>
  <c r="L15" i="8"/>
  <c r="L17" i="10" s="1" a="1"/>
  <c r="L17" i="10" s="1"/>
  <c r="K17" i="8"/>
  <c r="L32" i="8"/>
  <c r="K33" i="8"/>
  <c r="K35" i="10" s="1" a="1"/>
  <c r="K35" i="10" s="1"/>
  <c r="L24" i="8"/>
  <c r="G12" i="8"/>
  <c r="G14" i="10" s="1" a="1"/>
  <c r="G14" i="10" s="1"/>
  <c r="D32" i="10" a="1"/>
  <c r="D32" i="10" s="1"/>
  <c r="BA32" i="10" s="1"/>
  <c r="I16" i="8"/>
  <c r="I24" i="8"/>
  <c r="G7" i="8"/>
  <c r="G9" i="10" s="1" a="1"/>
  <c r="G9" i="10" s="1"/>
  <c r="H28" i="8"/>
  <c r="L7" i="8"/>
  <c r="L9" i="10" s="1" a="1"/>
  <c r="L9" i="10" s="1"/>
  <c r="G9" i="8"/>
  <c r="J28" i="8"/>
  <c r="H12" i="8"/>
  <c r="G16" i="8"/>
  <c r="H24" i="8"/>
  <c r="N30" i="8" a="1"/>
  <c r="N30" i="8" s="1"/>
  <c r="P18" i="8"/>
  <c r="H18" i="8"/>
  <c r="J11" i="8"/>
  <c r="J30" i="8"/>
  <c r="A14" i="8"/>
  <c r="A30" i="8"/>
  <c r="H34" i="8"/>
  <c r="G32" i="8"/>
  <c r="G34" i="10" s="1" a="1"/>
  <c r="G34" i="10" s="1"/>
  <c r="G30" i="8"/>
  <c r="N11" i="8" a="1"/>
  <c r="N11" i="8" s="1"/>
  <c r="G36" i="8"/>
  <c r="G38" i="10" s="1" a="1"/>
  <c r="G38" i="10" s="1"/>
  <c r="D13" i="10" a="1"/>
  <c r="D13" i="10" s="1"/>
  <c r="BA13" i="10" s="1"/>
  <c r="P11" i="8"/>
  <c r="H36" i="8"/>
  <c r="H38" i="10" s="1" a="1"/>
  <c r="H38" i="10" s="1"/>
  <c r="L11" i="8"/>
  <c r="G35" i="8"/>
  <c r="K32" i="8"/>
  <c r="J16" i="8"/>
  <c r="D20" i="10" a="1"/>
  <c r="D20" i="10" s="1"/>
  <c r="BA20" i="10" s="1"/>
  <c r="L18" i="8"/>
  <c r="L20" i="10" s="1" a="1"/>
  <c r="L20" i="10" s="1"/>
  <c r="J36" i="8"/>
  <c r="J38" i="10" s="1" a="1"/>
  <c r="J38" i="10" s="1"/>
  <c r="K11" i="8"/>
  <c r="A11" i="8"/>
  <c r="A18" i="8"/>
  <c r="N36" i="8" a="1"/>
  <c r="N36" i="8" s="1"/>
  <c r="N38" i="10" s="1" a="1"/>
  <c r="N38" i="10" s="1"/>
  <c r="G18" i="8"/>
  <c r="K36" i="8"/>
  <c r="K38" i="10" s="1" a="1"/>
  <c r="K38" i="10" s="1"/>
  <c r="H11" i="8"/>
  <c r="D34" i="10" a="1"/>
  <c r="D34" i="10" s="1"/>
  <c r="BA34" i="10" s="1"/>
  <c r="I30" i="8"/>
  <c r="P36" i="8"/>
  <c r="P38" i="10" s="1" a="1"/>
  <c r="P38" i="10" s="1"/>
  <c r="I18" i="8"/>
  <c r="L36" i="8"/>
  <c r="L38" i="10" s="1" a="1"/>
  <c r="L38" i="10" s="1"/>
  <c r="I11" i="8"/>
  <c r="I13" i="10" s="1" a="1"/>
  <c r="I13" i="10" s="1"/>
  <c r="L30" i="8"/>
  <c r="A20" i="8"/>
  <c r="A16" i="8"/>
  <c r="N7" i="8" a="1"/>
  <c r="N7" i="8" s="1"/>
  <c r="N9" i="10" s="1" a="1"/>
  <c r="N9" i="10" s="1"/>
  <c r="N15" i="8" a="1"/>
  <c r="N15" i="8" s="1"/>
  <c r="N17" i="10" s="1" a="1"/>
  <c r="N17" i="10" s="1"/>
  <c r="P17" i="8"/>
  <c r="P34" i="8"/>
  <c r="H6" i="8"/>
  <c r="K18" i="8"/>
  <c r="I19" i="8"/>
  <c r="I17" i="8"/>
  <c r="L35" i="8"/>
  <c r="G34" i="8"/>
  <c r="I9" i="8"/>
  <c r="I11" i="10" s="1" a="1"/>
  <c r="I11" i="10" s="1"/>
  <c r="I33" i="8"/>
  <c r="H16" i="8"/>
  <c r="H18" i="10" s="1" a="1"/>
  <c r="H18" i="10" s="1"/>
  <c r="I28" i="8"/>
  <c r="J24" i="8"/>
  <c r="J26" i="10" s="1" a="1"/>
  <c r="J26" i="10" s="1"/>
  <c r="H30" i="8"/>
  <c r="K16" i="8"/>
  <c r="L28" i="8"/>
  <c r="H20" i="8"/>
  <c r="N31" i="8" a="1"/>
  <c r="N31" i="8" s="1"/>
  <c r="N33" i="10" s="1" a="1"/>
  <c r="N33" i="10" s="1"/>
  <c r="P28" i="8"/>
  <c r="P16" i="8"/>
  <c r="A36" i="8"/>
  <c r="I36" i="8"/>
  <c r="I38" i="10" s="1" a="1"/>
  <c r="I38" i="10" s="1"/>
  <c r="J21" i="8"/>
  <c r="K23" i="8"/>
  <c r="D33" i="10" a="1"/>
  <c r="D33" i="10" s="1"/>
  <c r="BA33" i="10" s="1"/>
  <c r="D22" i="10" a="1"/>
  <c r="D22" i="10" s="1"/>
  <c r="BA22" i="10" s="1"/>
  <c r="D23" i="10" a="1"/>
  <c r="D23" i="10" s="1"/>
  <c r="BA23" i="10" s="1"/>
  <c r="P21" i="8"/>
  <c r="K21" i="8"/>
  <c r="G23" i="8"/>
  <c r="G20" i="8"/>
  <c r="G22" i="10" s="1" a="1"/>
  <c r="G22" i="10" s="1"/>
  <c r="A31" i="8"/>
  <c r="N21" i="8" a="1"/>
  <c r="N21" i="8" s="1"/>
  <c r="P23" i="8"/>
  <c r="P20" i="8"/>
  <c r="L29" i="8"/>
  <c r="J9" i="8"/>
  <c r="L23" i="8"/>
  <c r="L31" i="8"/>
  <c r="I20" i="8"/>
  <c r="A38" i="10"/>
  <c r="K9" i="8"/>
  <c r="I23" i="8"/>
  <c r="G31" i="8"/>
  <c r="J20" i="8"/>
  <c r="J20" i="10" s="1" a="1"/>
  <c r="J20" i="10" s="1"/>
  <c r="N23" i="8" a="1"/>
  <c r="N23" i="8" s="1"/>
  <c r="N25" i="10" s="1" a="1"/>
  <c r="N25" i="10" s="1"/>
  <c r="P31" i="8"/>
  <c r="P33" i="10" s="1" a="1"/>
  <c r="P33" i="10" s="1"/>
  <c r="D25" i="10" a="1"/>
  <c r="D25" i="10" s="1"/>
  <c r="BA25" i="10" s="1"/>
  <c r="H9" i="8"/>
  <c r="H11" i="10" s="1" a="1"/>
  <c r="H11" i="10" s="1"/>
  <c r="H21" i="8"/>
  <c r="H31" i="8"/>
  <c r="H33" i="10" s="1" a="1"/>
  <c r="H33" i="10" s="1"/>
  <c r="K20" i="8"/>
  <c r="A24" i="8"/>
  <c r="N20" i="8" a="1"/>
  <c r="N20" i="8" s="1"/>
  <c r="P30" i="8"/>
  <c r="P32" i="10" s="1" a="1"/>
  <c r="P32" i="10" s="1"/>
  <c r="I21" i="8"/>
  <c r="I23" i="10" s="1" a="1"/>
  <c r="I23" i="10" s="1"/>
  <c r="K31" i="8"/>
  <c r="J31" i="8"/>
  <c r="J33" i="10" s="1" a="1"/>
  <c r="J33" i="10" s="1"/>
  <c r="A22" i="8"/>
  <c r="E24" i="10" a="1"/>
  <c r="E24" i="10" s="1"/>
  <c r="P22" i="8"/>
  <c r="P27" i="8"/>
  <c r="A27" i="8"/>
  <c r="A25" i="10" l="1"/>
  <c r="BB28" i="10"/>
  <c r="A33" i="10"/>
  <c r="J18" i="10" a="1"/>
  <c r="J18" i="10" s="1"/>
  <c r="G36" i="10" a="1"/>
  <c r="G36" i="10" s="1"/>
  <c r="I26" i="10" a="1"/>
  <c r="I26" i="10" s="1"/>
  <c r="A20" i="10"/>
  <c r="K30" i="10" a="1"/>
  <c r="K30" i="10" s="1"/>
  <c r="A29" i="10"/>
  <c r="A13" i="10"/>
  <c r="A30" i="10"/>
  <c r="A12" i="10"/>
  <c r="K11" i="10" a="1"/>
  <c r="K11" i="10" s="1"/>
  <c r="A31" i="10"/>
  <c r="P30" i="10" a="1"/>
  <c r="P30" i="10" s="1"/>
  <c r="H8" i="10" a="1"/>
  <c r="H8" i="10" s="1"/>
  <c r="G20" i="10" a="1"/>
  <c r="G20" i="10" s="1"/>
  <c r="N13" i="10" a="1"/>
  <c r="N13" i="10" s="1"/>
  <c r="H20" i="10" a="1"/>
  <c r="H20" i="10" s="1"/>
  <c r="J24" i="10" a="1"/>
  <c r="J24" i="10" s="1"/>
  <c r="K28" i="10" a="1"/>
  <c r="K28" i="10" s="1"/>
  <c r="A28" i="10"/>
  <c r="P25" i="10" a="1"/>
  <c r="P25" i="10" s="1"/>
  <c r="I35" i="10" a="1"/>
  <c r="I35" i="10" s="1"/>
  <c r="H16" i="10" a="1"/>
  <c r="H16" i="10" s="1"/>
  <c r="J14" i="10" a="1"/>
  <c r="J14" i="10" s="1"/>
  <c r="H36" i="10" a="1"/>
  <c r="H36" i="10" s="1"/>
  <c r="J36" i="10" a="1"/>
  <c r="J36" i="10" s="1"/>
  <c r="G12" i="10" a="1"/>
  <c r="G12" i="10" s="1"/>
  <c r="I32" i="10" a="1"/>
  <c r="I32" i="10" s="1"/>
  <c r="I14" i="10" a="1"/>
  <c r="I14" i="10" s="1"/>
  <c r="K31" i="10" a="1"/>
  <c r="K31" i="10" s="1"/>
  <c r="H9" i="10" a="1"/>
  <c r="H9" i="10" s="1"/>
  <c r="K23" i="10" a="1"/>
  <c r="K23" i="10" s="1"/>
  <c r="J30" i="10" a="1"/>
  <c r="J30" i="10" s="1"/>
  <c r="N36" i="10" a="1"/>
  <c r="N36" i="10" s="1"/>
  <c r="K20" i="10" a="1"/>
  <c r="K20" i="10" s="1"/>
  <c r="G16" i="10" a="1"/>
  <c r="G16" i="10" s="1"/>
  <c r="I27" i="10" a="1"/>
  <c r="I27" i="10" s="1"/>
  <c r="L23" i="10" a="1"/>
  <c r="L23" i="10" s="1"/>
  <c r="K36" i="10" a="1"/>
  <c r="K36" i="10" s="1"/>
  <c r="H23" i="10" a="1"/>
  <c r="H23" i="10" s="1"/>
  <c r="P36" i="10" a="1"/>
  <c r="P36" i="10" s="1"/>
  <c r="H26" i="10" a="1"/>
  <c r="H26" i="10" s="1"/>
  <c r="N19" i="10" a="1"/>
  <c r="N19" i="10" s="1"/>
  <c r="A15" i="10"/>
  <c r="H14" i="10" a="1"/>
  <c r="H14" i="10" s="1"/>
  <c r="J11" i="10" a="1"/>
  <c r="J11" i="10" s="1"/>
  <c r="A10" i="10"/>
  <c r="J9" i="10" a="1"/>
  <c r="J9" i="10" s="1"/>
  <c r="N11" i="10" a="1"/>
  <c r="N11" i="10" s="1"/>
  <c r="K25" i="10" a="1"/>
  <c r="K25" i="10" s="1"/>
  <c r="L13" i="10" a="1"/>
  <c r="L13" i="10" s="1"/>
  <c r="A37" i="10"/>
  <c r="J13" i="10" a="1"/>
  <c r="J13" i="10" s="1"/>
  <c r="K33" i="10" a="1"/>
  <c r="K33" i="10" s="1"/>
  <c r="I30" i="10" a="1"/>
  <c r="I30" i="10" s="1"/>
  <c r="I25" i="10" a="1"/>
  <c r="I25" i="10" s="1"/>
  <c r="P14" i="10" a="1"/>
  <c r="P14" i="10" s="1"/>
  <c r="N23" i="10" a="1"/>
  <c r="N23" i="10" s="1"/>
  <c r="L30" i="10" a="1"/>
  <c r="L30" i="10" s="1"/>
  <c r="L33" i="10" a="1"/>
  <c r="L33" i="10" s="1"/>
  <c r="L25" i="10" a="1"/>
  <c r="L25" i="10" s="1"/>
  <c r="P19" i="10" a="1"/>
  <c r="P19" i="10" s="1"/>
  <c r="G37" i="10" a="1"/>
  <c r="G37" i="10" s="1"/>
  <c r="J16" i="10" a="1"/>
  <c r="J16" i="10" s="1"/>
  <c r="N29" i="10" a="1"/>
  <c r="N29" i="10" s="1"/>
  <c r="L37" i="10" a="1"/>
  <c r="L37" i="10" s="1"/>
  <c r="P24" i="10" a="1"/>
  <c r="P24" i="10" s="1"/>
  <c r="G26" i="10" a="1"/>
  <c r="G26" i="10" s="1"/>
  <c r="J28" i="10" a="1"/>
  <c r="J28" i="10" s="1"/>
  <c r="N20" i="10" a="1"/>
  <c r="N20" i="10" s="1"/>
  <c r="P18" i="10" a="1"/>
  <c r="P18" i="10" s="1"/>
  <c r="H28" i="10" a="1"/>
  <c r="H28" i="10" s="1"/>
  <c r="K8" i="10" a="1"/>
  <c r="K8" i="10" s="1"/>
  <c r="K18" i="10" a="1"/>
  <c r="K18" i="10" s="1"/>
  <c r="K13" i="10" a="1"/>
  <c r="K13" i="10" s="1"/>
  <c r="G18" i="10" a="1"/>
  <c r="G18" i="10" s="1"/>
  <c r="A36" i="10"/>
  <c r="P29" i="10" a="1"/>
  <c r="P29" i="10" s="1"/>
  <c r="J23" i="10" a="1"/>
  <c r="J23" i="10" s="1"/>
  <c r="L35" i="10" a="1"/>
  <c r="L35" i="10" s="1"/>
  <c r="L28" i="10" a="1"/>
  <c r="L28" i="10" s="1"/>
  <c r="N22" i="10" a="1"/>
  <c r="N22" i="10" s="1"/>
  <c r="G25" i="10" a="1"/>
  <c r="G25" i="10" s="1"/>
  <c r="A19" i="10"/>
  <c r="I28" i="10" a="1"/>
  <c r="I28" i="10" s="1"/>
  <c r="I9" i="10" a="1"/>
  <c r="I9" i="10" s="1"/>
  <c r="J8" i="10" a="1"/>
  <c r="J8" i="10" s="1"/>
  <c r="I20" i="10" a="1"/>
  <c r="I20" i="10" s="1"/>
  <c r="N32" i="10" a="1"/>
  <c r="N32" i="10" s="1"/>
  <c r="H24" i="10" a="1"/>
  <c r="H24" i="10" s="1"/>
  <c r="P27" i="10" a="1"/>
  <c r="P27" i="10" s="1"/>
  <c r="G31" i="10" a="1"/>
  <c r="G31" i="10" s="1"/>
  <c r="L32" i="10" a="1"/>
  <c r="L32" i="10" s="1"/>
  <c r="I34" i="10" a="1"/>
  <c r="I34" i="10" s="1"/>
  <c r="P12" i="10" a="1"/>
  <c r="P12" i="10" s="1"/>
  <c r="P15" i="10" a="1"/>
  <c r="P15" i="10" s="1"/>
  <c r="N34" i="10" a="1"/>
  <c r="N34" i="10" s="1"/>
  <c r="N26" i="10" a="1"/>
  <c r="N26" i="10" s="1"/>
  <c r="N37" i="10" a="1"/>
  <c r="N37" i="10" s="1"/>
  <c r="I18" i="10" a="1"/>
  <c r="I18" i="10" s="1"/>
  <c r="L14" i="10" a="1"/>
  <c r="L14" i="10" s="1"/>
  <c r="J12" i="10" a="1"/>
  <c r="J12" i="10" s="1"/>
  <c r="L19" i="10" a="1"/>
  <c r="L19" i="10" s="1"/>
  <c r="G28" i="10" a="1"/>
  <c r="G28" i="10" s="1"/>
  <c r="H29" i="10" a="1"/>
  <c r="H29" i="10" s="1"/>
  <c r="K9" i="10" a="1"/>
  <c r="K9" i="10" s="1"/>
  <c r="P34" i="10" a="1"/>
  <c r="P34" i="10" s="1"/>
  <c r="I36" i="10" a="1"/>
  <c r="I36" i="10" s="1"/>
  <c r="N14" i="10" a="1"/>
  <c r="N14" i="10" s="1"/>
  <c r="L12" i="10" a="1"/>
  <c r="L12" i="10" s="1"/>
  <c r="L22" i="10" a="1"/>
  <c r="L22" i="10" s="1"/>
  <c r="P22" i="10" a="1"/>
  <c r="P22" i="10" s="1"/>
  <c r="H35" i="10" a="1"/>
  <c r="H35" i="10" s="1"/>
  <c r="L27" i="10" a="1"/>
  <c r="L27" i="10" s="1"/>
  <c r="J25" i="10" a="1"/>
  <c r="J25" i="10" s="1"/>
  <c r="A34" i="10"/>
  <c r="A21" i="10"/>
  <c r="A16" i="10"/>
  <c r="A22" i="10"/>
  <c r="A32" i="10"/>
  <c r="A27" i="10"/>
  <c r="A9" i="10"/>
  <c r="A26" i="10"/>
  <c r="N24" i="10" a="1"/>
  <c r="N24" i="10" s="1"/>
  <c r="N18" i="10" a="1"/>
  <c r="N18" i="10" s="1"/>
  <c r="G19" i="10" a="1"/>
  <c r="G19" i="10" s="1"/>
  <c r="I31" i="10" a="1"/>
  <c r="I31" i="10" s="1"/>
  <c r="P17" i="10" a="1"/>
  <c r="P17" i="10" s="1"/>
  <c r="N28" i="10" a="1"/>
  <c r="N28" i="10" s="1"/>
  <c r="K14" i="10" a="1"/>
  <c r="K14" i="10" s="1"/>
  <c r="N31" i="10" a="1"/>
  <c r="N31" i="10" s="1"/>
  <c r="L24" i="10" a="1"/>
  <c r="L24" i="10" s="1"/>
  <c r="G21" i="10" a="1"/>
  <c r="G21" i="10" s="1"/>
  <c r="H17" i="10" a="1"/>
  <c r="H17" i="10" s="1"/>
  <c r="K10" i="10" a="1"/>
  <c r="K10" i="10" s="1"/>
  <c r="J22" i="10" a="1"/>
  <c r="J22" i="10" s="1"/>
  <c r="H32" i="10" a="1"/>
  <c r="H32" i="10" s="1"/>
  <c r="I19" i="10" a="1"/>
  <c r="I19" i="10" s="1"/>
  <c r="G24" i="10" a="1"/>
  <c r="G24" i="10" s="1"/>
  <c r="I17" i="10" a="1"/>
  <c r="I17" i="10" s="1"/>
  <c r="P13" i="10" a="1"/>
  <c r="P13" i="10" s="1"/>
  <c r="G30" i="10" a="1"/>
  <c r="G30" i="10" s="1"/>
  <c r="I24" i="10" a="1"/>
  <c r="I24" i="10" s="1"/>
  <c r="A35" i="10"/>
  <c r="L29" i="10" a="1"/>
  <c r="L29" i="10" s="1"/>
  <c r="I8" i="10" a="1"/>
  <c r="I8" i="10" s="1"/>
  <c r="H37" i="10" a="1"/>
  <c r="H37" i="10" s="1"/>
  <c r="N12" i="10" a="1"/>
  <c r="N12" i="10" s="1"/>
  <c r="H19" i="10" a="1"/>
  <c r="H19" i="10" s="1"/>
  <c r="K37" i="10" a="1"/>
  <c r="K37" i="10" s="1"/>
  <c r="K22" i="10" a="1"/>
  <c r="K22" i="10" s="1"/>
  <c r="G33" i="10" a="1"/>
  <c r="G33" i="10" s="1"/>
  <c r="L31" i="10" a="1"/>
  <c r="L31" i="10" s="1"/>
  <c r="P23" i="10" a="1"/>
  <c r="P23" i="10" s="1"/>
  <c r="I21" i="10" a="1"/>
  <c r="I21" i="10" s="1"/>
  <c r="H13" i="10" a="1"/>
  <c r="H13" i="10" s="1"/>
  <c r="J32" i="10" a="1"/>
  <c r="J32" i="10" s="1"/>
  <c r="K24" i="10" a="1"/>
  <c r="K24" i="10" s="1"/>
  <c r="L16" i="10" a="1"/>
  <c r="L16" i="10" s="1"/>
  <c r="I16" i="10" a="1"/>
  <c r="I16" i="10" s="1"/>
  <c r="N27" i="10" a="1"/>
  <c r="N27" i="10" s="1"/>
  <c r="H27" i="10" a="1"/>
  <c r="H27" i="10" s="1"/>
  <c r="J31" i="10" a="1"/>
  <c r="J31" i="10" s="1"/>
  <c r="I15" i="10" a="1"/>
  <c r="I15" i="10" s="1"/>
  <c r="P9" i="10" a="1"/>
  <c r="P9" i="10" s="1"/>
  <c r="J10" i="10" a="1"/>
  <c r="J10" i="10" s="1"/>
  <c r="L18" i="10" a="1"/>
  <c r="L18" i="10" s="1"/>
  <c r="K21" i="10" a="1"/>
  <c r="K21" i="10" s="1"/>
  <c r="L8" i="10" a="1"/>
  <c r="L8" i="10" s="1"/>
  <c r="G11" i="10" a="1"/>
  <c r="G11" i="10" s="1"/>
  <c r="L26" i="10" a="1"/>
  <c r="L26" i="10" s="1"/>
  <c r="P31" i="10" a="1"/>
  <c r="P31" i="10" s="1"/>
  <c r="G17" i="10" a="1"/>
  <c r="G17" i="10" s="1"/>
  <c r="N30" i="10" a="1"/>
  <c r="N30" i="10" s="1"/>
  <c r="H31" i="10" a="1"/>
  <c r="H31" i="10" s="1"/>
  <c r="H15" i="10" a="1"/>
  <c r="H15" i="10" s="1"/>
  <c r="N21" i="10" a="1"/>
  <c r="N21" i="10" s="1"/>
  <c r="I12" i="10" a="1"/>
  <c r="I12" i="10" s="1"/>
  <c r="H12" i="10" a="1"/>
  <c r="H12" i="10" s="1"/>
  <c r="N8" i="10" a="1"/>
  <c r="N8" i="10" s="1"/>
  <c r="H10" i="10" a="1"/>
  <c r="H10" i="10" s="1"/>
  <c r="K29" i="10" a="1"/>
  <c r="K29" i="10" s="1"/>
  <c r="K32" i="10" a="1"/>
  <c r="K32" i="10" s="1"/>
  <c r="H21" i="10" a="1"/>
  <c r="H21" i="10" s="1"/>
  <c r="P10" i="10" a="1"/>
  <c r="P10" i="10" s="1"/>
  <c r="K15" i="10" a="1"/>
  <c r="K15" i="10" s="1"/>
  <c r="G8" i="10" a="1"/>
  <c r="G8" i="10" s="1"/>
  <c r="K34" i="10" a="1"/>
  <c r="K34" i="10" s="1"/>
  <c r="G32" i="10" a="1"/>
  <c r="G32" i="10" s="1"/>
  <c r="P20" i="10" a="1"/>
  <c r="P20" i="10" s="1"/>
  <c r="H30" i="10" a="1"/>
  <c r="H30" i="10" s="1"/>
  <c r="L34" i="10" a="1"/>
  <c r="L34" i="10" s="1"/>
  <c r="L15" i="10" a="1"/>
  <c r="L15" i="10" s="1"/>
  <c r="P35" i="10" a="1"/>
  <c r="P35" i="10" s="1"/>
  <c r="H25" i="10" a="1"/>
  <c r="H25" i="10" s="1"/>
  <c r="J17" i="10" a="1"/>
  <c r="J17" i="10" s="1"/>
  <c r="N35" i="10" a="1"/>
  <c r="N35" i="10" s="1"/>
  <c r="G29" i="10" a="1"/>
  <c r="G29" i="10" s="1"/>
  <c r="J29" i="10" a="1"/>
  <c r="J29" i="10" s="1"/>
  <c r="P28" i="10" a="1"/>
  <c r="P28" i="10" s="1"/>
  <c r="I29" i="10" a="1"/>
  <c r="I29" i="10" s="1"/>
  <c r="G27" i="10" a="1"/>
  <c r="G27" i="10" s="1"/>
  <c r="P26" i="10" a="1"/>
  <c r="P26" i="10" s="1"/>
  <c r="L36" i="10" a="1"/>
  <c r="L36" i="10" s="1"/>
  <c r="P8" i="10" a="1"/>
  <c r="P8" i="10" s="1"/>
  <c r="I10" i="10" a="1"/>
  <c r="I10" i="10" s="1"/>
  <c r="L11" i="10" a="1"/>
  <c r="L11" i="10" s="1"/>
  <c r="J37" i="10" a="1"/>
  <c r="J37" i="10" s="1"/>
  <c r="K12" i="10" a="1"/>
  <c r="K12" i="10" s="1"/>
  <c r="K27" i="10" a="1"/>
  <c r="K27" i="10" s="1"/>
  <c r="G13" i="10" a="1"/>
  <c r="G13" i="10" s="1"/>
  <c r="K17" i="10" a="1"/>
  <c r="K17" i="10" s="1"/>
  <c r="K16" i="10" a="1"/>
  <c r="K16" i="10" s="1"/>
  <c r="P21" i="10" a="1"/>
  <c r="P21" i="10" s="1"/>
  <c r="I22" i="10" a="1"/>
  <c r="I22" i="10" s="1"/>
  <c r="H22" i="10" a="1"/>
  <c r="H22" i="10" s="1"/>
  <c r="K19" i="10" a="1"/>
  <c r="K19" i="10" s="1"/>
  <c r="N16" i="10" a="1"/>
  <c r="N16" i="10" s="1"/>
  <c r="A18" i="10"/>
  <c r="J35" i="10" a="1"/>
  <c r="J35" i="10" s="1"/>
  <c r="J27" i="10" a="1"/>
  <c r="J27" i="10" s="1"/>
  <c r="P37" i="10" a="1"/>
  <c r="P37" i="10" s="1"/>
  <c r="P16" i="10" a="1"/>
  <c r="P16" i="10" s="1"/>
  <c r="H34" i="10" a="1"/>
  <c r="H34" i="10" s="1"/>
  <c r="N15" i="10" a="1"/>
  <c r="N15" i="10" s="1"/>
  <c r="I37" i="10" a="1"/>
  <c r="I37" i="10" s="1"/>
  <c r="J15" i="10" a="1"/>
  <c r="J15" i="10" s="1"/>
  <c r="N10" i="10" a="1"/>
  <c r="N10" i="10" s="1"/>
  <c r="I33" i="10" a="1"/>
  <c r="I33" i="10" s="1"/>
  <c r="G15" i="10" a="1"/>
  <c r="G15" i="10" s="1"/>
  <c r="G10" i="10" a="1"/>
  <c r="G10" i="10" s="1"/>
  <c r="J21" i="10" a="1"/>
  <c r="J21" i="10" s="1"/>
  <c r="G35" i="10" a="1"/>
  <c r="G35" i="10" s="1"/>
  <c r="A8" i="10"/>
  <c r="A11" i="10"/>
  <c r="A23" i="10"/>
  <c r="A17" i="10"/>
  <c r="A24" i="10"/>
  <c r="A14" i="10"/>
  <c r="BB10" i="10" l="1"/>
  <c r="BB20" i="10"/>
  <c r="BB14" i="10"/>
  <c r="BB13" i="10"/>
  <c r="BB21" i="10"/>
  <c r="BB34" i="10"/>
  <c r="BB22" i="10"/>
  <c r="BB32" i="10"/>
  <c r="BB24" i="10"/>
  <c r="BB31" i="10"/>
  <c r="BB35" i="10"/>
  <c r="BB12" i="10"/>
  <c r="BB19" i="10"/>
  <c r="BB38" i="10"/>
  <c r="BB9" i="10"/>
  <c r="BB30" i="10"/>
  <c r="BB18" i="10"/>
  <c r="BB26" i="10"/>
  <c r="BB17" i="10"/>
  <c r="BB33" i="10"/>
  <c r="BB36" i="10"/>
  <c r="BB27" i="10"/>
  <c r="BB15" i="10"/>
  <c r="BB16" i="10"/>
  <c r="BB8" i="10"/>
  <c r="BB25" i="10"/>
  <c r="BB11" i="10"/>
  <c r="BB37" i="10"/>
  <c r="BB29" i="10"/>
  <c r="BB23" i="10"/>
  <c r="BC26" i="10" l="1"/>
  <c r="BC33" i="10"/>
  <c r="BC24" i="10"/>
  <c r="BC23" i="10"/>
  <c r="BC29" i="10"/>
  <c r="BC36" i="10"/>
  <c r="BC16" i="10"/>
  <c r="BC37" i="10"/>
  <c r="BC19" i="10"/>
  <c r="BC18" i="10"/>
  <c r="BC28" i="10"/>
  <c r="BC17" i="10"/>
  <c r="BC27" i="10"/>
  <c r="BC11" i="10"/>
  <c r="BC12" i="10"/>
  <c r="BC25" i="10"/>
  <c r="BC31" i="10"/>
  <c r="BC14" i="10"/>
  <c r="BC30" i="10"/>
  <c r="BC21" i="10"/>
  <c r="BC10" i="10"/>
  <c r="BC22" i="10"/>
  <c r="BC13" i="10"/>
  <c r="BC34" i="10"/>
  <c r="BC15" i="10"/>
  <c r="BC9" i="10"/>
  <c r="BC35" i="10"/>
  <c r="BC38" i="10"/>
  <c r="BC8" i="10"/>
  <c r="BC32" i="10"/>
  <c r="BC20" i="10"/>
  <c r="D8" i="12" l="1"/>
  <c r="D9" i="12"/>
  <c r="D17" i="12"/>
  <c r="D25" i="12"/>
  <c r="D33" i="12"/>
  <c r="D31" i="14" s="1"/>
  <c r="D32" i="12"/>
  <c r="D30" i="14" s="1"/>
  <c r="D10" i="12"/>
  <c r="D18" i="12"/>
  <c r="D26" i="12"/>
  <c r="D34" i="12"/>
  <c r="D30" i="12"/>
  <c r="D11" i="12"/>
  <c r="D19" i="12"/>
  <c r="D27" i="12"/>
  <c r="D25" i="14" s="1"/>
  <c r="D35" i="12"/>
  <c r="D33" i="14" s="1"/>
  <c r="D38" i="12"/>
  <c r="D12" i="12"/>
  <c r="D20" i="12"/>
  <c r="D18" i="14" s="1"/>
  <c r="D28" i="12"/>
  <c r="D36" i="12"/>
  <c r="D22" i="12"/>
  <c r="D13" i="12"/>
  <c r="D11" i="14" s="1"/>
  <c r="D21" i="12"/>
  <c r="D29" i="12"/>
  <c r="D37" i="12"/>
  <c r="D14" i="12"/>
  <c r="D15" i="12"/>
  <c r="D23" i="12"/>
  <c r="D31" i="12"/>
  <c r="D29" i="14" s="1"/>
  <c r="D16" i="12"/>
  <c r="D24" i="12"/>
  <c r="C8" i="12"/>
  <c r="C9" i="12"/>
  <c r="C17" i="12"/>
  <c r="C25" i="12"/>
  <c r="C33" i="12"/>
  <c r="C10" i="12"/>
  <c r="C18" i="12"/>
  <c r="C26" i="12"/>
  <c r="C34" i="12"/>
  <c r="C11" i="12"/>
  <c r="C19" i="12"/>
  <c r="C27" i="12"/>
  <c r="C35" i="12"/>
  <c r="C30" i="12"/>
  <c r="C12" i="12"/>
  <c r="C20" i="12"/>
  <c r="C28" i="12"/>
  <c r="C36" i="12"/>
  <c r="C14" i="12"/>
  <c r="C38" i="12"/>
  <c r="C13" i="12"/>
  <c r="C21" i="12"/>
  <c r="C29" i="12"/>
  <c r="C37" i="12"/>
  <c r="C22" i="12"/>
  <c r="C15" i="12"/>
  <c r="C23" i="12"/>
  <c r="C31" i="12"/>
  <c r="C16" i="12"/>
  <c r="C24" i="12"/>
  <c r="C32" i="12"/>
  <c r="D8" i="14"/>
  <c r="D16" i="14"/>
  <c r="D24" i="14"/>
  <c r="P29" i="12" l="1"/>
  <c r="R29" i="12"/>
  <c r="P38" i="12"/>
  <c r="R38" i="12"/>
  <c r="P35" i="12"/>
  <c r="R35" i="12"/>
  <c r="P30" i="12"/>
  <c r="R30" i="12"/>
  <c r="P32" i="12"/>
  <c r="R32" i="12"/>
  <c r="P33" i="12"/>
  <c r="R33" i="12"/>
  <c r="P36" i="12"/>
  <c r="R36" i="12"/>
  <c r="P31" i="12"/>
  <c r="R31" i="12"/>
  <c r="P28" i="12"/>
  <c r="R28" i="12"/>
  <c r="P34" i="12"/>
  <c r="R34" i="12"/>
  <c r="P37" i="12"/>
  <c r="R37" i="12"/>
  <c r="N31" i="12"/>
  <c r="O31" i="12"/>
  <c r="N38" i="12"/>
  <c r="O38" i="12"/>
  <c r="N35" i="12"/>
  <c r="O35" i="12"/>
  <c r="N30" i="12"/>
  <c r="O30" i="12"/>
  <c r="N32" i="12"/>
  <c r="O32" i="12"/>
  <c r="O27" i="12"/>
  <c r="N28" i="12"/>
  <c r="O28" i="12"/>
  <c r="N33" i="12"/>
  <c r="O33" i="12"/>
  <c r="N36" i="12"/>
  <c r="O36" i="12"/>
  <c r="O25" i="12"/>
  <c r="N34" i="12"/>
  <c r="O34" i="12"/>
  <c r="N37" i="12"/>
  <c r="O37" i="12"/>
  <c r="N29" i="12"/>
  <c r="O29" i="12"/>
  <c r="L38" i="12"/>
  <c r="M38" i="12"/>
  <c r="L35" i="12"/>
  <c r="M35" i="12"/>
  <c r="L30" i="12"/>
  <c r="M30" i="12"/>
  <c r="L32" i="12"/>
  <c r="M32" i="12"/>
  <c r="L33" i="12"/>
  <c r="M33" i="12"/>
  <c r="L36" i="12"/>
  <c r="M36" i="12"/>
  <c r="L31" i="12"/>
  <c r="M31" i="12"/>
  <c r="L28" i="12"/>
  <c r="M28" i="12"/>
  <c r="L34" i="12"/>
  <c r="M34" i="12"/>
  <c r="L37" i="12"/>
  <c r="M37" i="12"/>
  <c r="L29" i="12"/>
  <c r="M29" i="12"/>
  <c r="J38" i="12"/>
  <c r="K38" i="12"/>
  <c r="J30" i="12"/>
  <c r="K30" i="12"/>
  <c r="J33" i="12"/>
  <c r="K33" i="12"/>
  <c r="J36" i="12"/>
  <c r="K36" i="12"/>
  <c r="J32" i="12"/>
  <c r="K32" i="12"/>
  <c r="J31" i="12"/>
  <c r="K31" i="12"/>
  <c r="J28" i="12"/>
  <c r="K28" i="12"/>
  <c r="J34" i="12"/>
  <c r="K34" i="12"/>
  <c r="J37" i="12"/>
  <c r="K37" i="12"/>
  <c r="J35" i="12"/>
  <c r="K35" i="12"/>
  <c r="J29" i="12"/>
  <c r="K29" i="12"/>
  <c r="A12" i="12"/>
  <c r="J12" i="12" s="1"/>
  <c r="AA10" i="12"/>
  <c r="AA24" i="12"/>
  <c r="D152" i="13" s="1"/>
  <c r="AA9" i="12"/>
  <c r="AA14" i="12"/>
  <c r="AA27" i="12"/>
  <c r="D155" i="13" s="1"/>
  <c r="AA22" i="12"/>
  <c r="AA20" i="12"/>
  <c r="AA26" i="12"/>
  <c r="D154" i="13" s="1"/>
  <c r="AA13" i="12"/>
  <c r="AA18" i="12"/>
  <c r="AA34" i="12"/>
  <c r="D162" i="13" s="1"/>
  <c r="AA28" i="12"/>
  <c r="D156" i="13" s="1"/>
  <c r="AA15" i="12"/>
  <c r="AA23" i="12"/>
  <c r="D151" i="13" s="1"/>
  <c r="AA17" i="12"/>
  <c r="AA29" i="12"/>
  <c r="D157" i="13" s="1"/>
  <c r="AA35" i="12"/>
  <c r="D163" i="13" s="1"/>
  <c r="AA11" i="12"/>
  <c r="AA30" i="12"/>
  <c r="D158" i="13" s="1"/>
  <c r="AA16" i="12"/>
  <c r="AA19" i="12"/>
  <c r="AA37" i="12"/>
  <c r="D165" i="13" s="1"/>
  <c r="AA31" i="12"/>
  <c r="D159" i="13" s="1"/>
  <c r="AA12" i="12"/>
  <c r="D140" i="13" s="1"/>
  <c r="AA36" i="12"/>
  <c r="D164" i="13" s="1"/>
  <c r="AA25" i="12"/>
  <c r="D153" i="13" s="1"/>
  <c r="AA32" i="12"/>
  <c r="D160" i="13" s="1"/>
  <c r="AA21" i="12"/>
  <c r="AA38" i="12"/>
  <c r="D166" i="13" s="1"/>
  <c r="AA33" i="12"/>
  <c r="D161" i="13" s="1"/>
  <c r="D21" i="14"/>
  <c r="T21" i="14" s="1"/>
  <c r="D36" i="14"/>
  <c r="O36" i="14" s="1"/>
  <c r="D22" i="14"/>
  <c r="U22" i="14" s="1"/>
  <c r="D15" i="14"/>
  <c r="U15" i="14" s="1"/>
  <c r="A23" i="12"/>
  <c r="P23" i="12" s="1"/>
  <c r="D20" i="14"/>
  <c r="U20" i="14" s="1"/>
  <c r="A22" i="12"/>
  <c r="R22" i="12" s="1"/>
  <c r="A11" i="12"/>
  <c r="J11" i="12" s="1"/>
  <c r="D13" i="14"/>
  <c r="T13" i="14" s="1"/>
  <c r="D12" i="14"/>
  <c r="T12" i="14" s="1"/>
  <c r="T18" i="14"/>
  <c r="U18" i="14"/>
  <c r="T16" i="14"/>
  <c r="U16" i="14"/>
  <c r="T24" i="14"/>
  <c r="U24" i="14"/>
  <c r="T11" i="14"/>
  <c r="U11" i="14"/>
  <c r="T8" i="14"/>
  <c r="U8" i="14"/>
  <c r="T25" i="14"/>
  <c r="U25" i="14"/>
  <c r="T33" i="14"/>
  <c r="U33" i="14"/>
  <c r="T31" i="14"/>
  <c r="U31" i="14"/>
  <c r="T29" i="14"/>
  <c r="U29" i="14"/>
  <c r="T30" i="14"/>
  <c r="U30" i="14"/>
  <c r="D14" i="14"/>
  <c r="C14" i="14" s="1"/>
  <c r="D7" i="14"/>
  <c r="O7" i="14" s="1"/>
  <c r="D19" i="14"/>
  <c r="Q19" i="14" s="1"/>
  <c r="A9" i="12"/>
  <c r="J9" i="12" s="1"/>
  <c r="D9" i="14"/>
  <c r="O9" i="14" s="1"/>
  <c r="A34" i="12"/>
  <c r="A26" i="12"/>
  <c r="L26" i="12" s="1"/>
  <c r="A19" i="12"/>
  <c r="J19" i="12" s="1"/>
  <c r="A28" i="12"/>
  <c r="A15" i="12"/>
  <c r="J15" i="12" s="1"/>
  <c r="A33" i="12"/>
  <c r="D28" i="14"/>
  <c r="N28" i="14" s="1"/>
  <c r="A16" i="12"/>
  <c r="J16" i="12" s="1"/>
  <c r="D6" i="14"/>
  <c r="U6" i="14" s="1"/>
  <c r="A36" i="12"/>
  <c r="D26" i="14"/>
  <c r="R26" i="14" s="1"/>
  <c r="D32" i="14"/>
  <c r="U32" i="14" s="1"/>
  <c r="D10" i="14"/>
  <c r="U10" i="14" s="1"/>
  <c r="A17" i="12"/>
  <c r="J17" i="12" s="1"/>
  <c r="A29" i="12"/>
  <c r="A38" i="12"/>
  <c r="A30" i="12"/>
  <c r="A20" i="12"/>
  <c r="J20" i="12" s="1"/>
  <c r="A21" i="12"/>
  <c r="J21" i="12" s="1"/>
  <c r="A13" i="12"/>
  <c r="J13" i="12" s="1"/>
  <c r="D17" i="14"/>
  <c r="U17" i="14" s="1"/>
  <c r="D27" i="14"/>
  <c r="U27" i="14" s="1"/>
  <c r="A24" i="12"/>
  <c r="L24" i="12" s="1"/>
  <c r="A14" i="12"/>
  <c r="J14" i="12" s="1"/>
  <c r="A37" i="12"/>
  <c r="A27" i="12"/>
  <c r="L27" i="12" s="1"/>
  <c r="D23" i="14"/>
  <c r="N23" i="14" s="1"/>
  <c r="A35" i="12"/>
  <c r="A10" i="12"/>
  <c r="J10" i="12" s="1"/>
  <c r="D35" i="14"/>
  <c r="O35" i="14" s="1"/>
  <c r="A25" i="12"/>
  <c r="P25" i="12" s="1"/>
  <c r="A31" i="12"/>
  <c r="A18" i="12"/>
  <c r="J18" i="12" s="1"/>
  <c r="A32" i="12"/>
  <c r="D34" i="14"/>
  <c r="O34" i="14" s="1"/>
  <c r="N25" i="14"/>
  <c r="Q25" i="14"/>
  <c r="C25" i="14"/>
  <c r="O25" i="14"/>
  <c r="E25" i="14"/>
  <c r="R25" i="14"/>
  <c r="Q8" i="14"/>
  <c r="D11" i="15"/>
  <c r="D11" i="17"/>
  <c r="N8" i="14"/>
  <c r="R8" i="14"/>
  <c r="E8" i="14"/>
  <c r="C8" i="14"/>
  <c r="O8" i="14"/>
  <c r="O30" i="14"/>
  <c r="N30" i="14"/>
  <c r="R30" i="14"/>
  <c r="C30" i="14"/>
  <c r="Q30" i="14"/>
  <c r="E30" i="14"/>
  <c r="O18" i="14"/>
  <c r="C18" i="14"/>
  <c r="R18" i="14"/>
  <c r="E18" i="14"/>
  <c r="N18" i="14"/>
  <c r="Q18" i="14"/>
  <c r="R24" i="14"/>
  <c r="C24" i="14"/>
  <c r="O24" i="14"/>
  <c r="Q24" i="14"/>
  <c r="N24" i="14"/>
  <c r="E24" i="14"/>
  <c r="E11" i="14"/>
  <c r="N11" i="14"/>
  <c r="R11" i="14"/>
  <c r="O11" i="14"/>
  <c r="D14" i="15"/>
  <c r="C11" i="14"/>
  <c r="D14" i="17"/>
  <c r="Q11" i="14"/>
  <c r="C29" i="14"/>
  <c r="E29" i="14"/>
  <c r="O29" i="14"/>
  <c r="N29" i="14"/>
  <c r="R29" i="14"/>
  <c r="Q29" i="14"/>
  <c r="Q16" i="14"/>
  <c r="N16" i="14"/>
  <c r="R16" i="14"/>
  <c r="C16" i="14"/>
  <c r="E16" i="14"/>
  <c r="O16" i="14"/>
  <c r="O33" i="14"/>
  <c r="C33" i="14"/>
  <c r="R33" i="14"/>
  <c r="Q33" i="14"/>
  <c r="N33" i="14"/>
  <c r="E33" i="14"/>
  <c r="C31" i="14"/>
  <c r="E31" i="14"/>
  <c r="O31" i="14"/>
  <c r="N31" i="14"/>
  <c r="R31" i="14"/>
  <c r="Q31" i="14"/>
  <c r="K25" i="12" l="1"/>
  <c r="M25" i="12"/>
  <c r="J25" i="12"/>
  <c r="L25" i="12"/>
  <c r="N25" i="12"/>
  <c r="N27" i="12"/>
  <c r="O26" i="12"/>
  <c r="N26" i="12"/>
  <c r="K26" i="12"/>
  <c r="R26" i="12"/>
  <c r="R27" i="12"/>
  <c r="J26" i="12"/>
  <c r="P26" i="12"/>
  <c r="P27" i="12"/>
  <c r="K27" i="12"/>
  <c r="M26" i="12"/>
  <c r="M27" i="12"/>
  <c r="R25" i="12"/>
  <c r="J27" i="12"/>
  <c r="M23" i="12"/>
  <c r="N23" i="12"/>
  <c r="L23" i="12"/>
  <c r="O23" i="12"/>
  <c r="K23" i="12"/>
  <c r="O24" i="12"/>
  <c r="R23" i="12"/>
  <c r="R24" i="12"/>
  <c r="J23" i="12"/>
  <c r="N24" i="12"/>
  <c r="P24" i="12"/>
  <c r="K24" i="12"/>
  <c r="M24" i="12"/>
  <c r="J24" i="12"/>
  <c r="R13" i="12"/>
  <c r="R9" i="12"/>
  <c r="R19" i="12"/>
  <c r="P18" i="12"/>
  <c r="R11" i="12"/>
  <c r="R14" i="12"/>
  <c r="R16" i="12"/>
  <c r="R21" i="12"/>
  <c r="R20" i="12"/>
  <c r="R12" i="12"/>
  <c r="R15" i="12"/>
  <c r="R18" i="12"/>
  <c r="R10" i="12"/>
  <c r="R17" i="12"/>
  <c r="P11" i="12"/>
  <c r="P14" i="12"/>
  <c r="P19" i="12"/>
  <c r="P12" i="12"/>
  <c r="P22" i="12"/>
  <c r="O20" i="12"/>
  <c r="P9" i="12"/>
  <c r="P13" i="12"/>
  <c r="P20" i="12"/>
  <c r="P10" i="12"/>
  <c r="P17" i="12"/>
  <c r="P16" i="12"/>
  <c r="N14" i="12"/>
  <c r="O19" i="12"/>
  <c r="P15" i="12"/>
  <c r="P21" i="12"/>
  <c r="N16" i="12"/>
  <c r="O9" i="12"/>
  <c r="O11" i="12"/>
  <c r="O18" i="12"/>
  <c r="O13" i="12"/>
  <c r="O12" i="12"/>
  <c r="O22" i="12"/>
  <c r="O17" i="12"/>
  <c r="O14" i="12"/>
  <c r="O16" i="12"/>
  <c r="O10" i="12"/>
  <c r="O21" i="12"/>
  <c r="O15" i="12"/>
  <c r="N18" i="12"/>
  <c r="N19" i="12"/>
  <c r="N12" i="12"/>
  <c r="N22" i="12"/>
  <c r="N9" i="12"/>
  <c r="N15" i="12"/>
  <c r="M22" i="12"/>
  <c r="N20" i="12"/>
  <c r="N21" i="12"/>
  <c r="N17" i="12"/>
  <c r="N13" i="12"/>
  <c r="N11" i="12"/>
  <c r="N10" i="12"/>
  <c r="L14" i="12"/>
  <c r="M20" i="12"/>
  <c r="M14" i="12"/>
  <c r="M18" i="12"/>
  <c r="M21" i="12"/>
  <c r="M12" i="12"/>
  <c r="M16" i="12"/>
  <c r="M13" i="12"/>
  <c r="M17" i="12"/>
  <c r="M10" i="12"/>
  <c r="M19" i="12"/>
  <c r="M15" i="12"/>
  <c r="M9" i="12"/>
  <c r="M11" i="12"/>
  <c r="K21" i="12"/>
  <c r="L19" i="12"/>
  <c r="L18" i="12"/>
  <c r="L22" i="12"/>
  <c r="K22" i="12"/>
  <c r="L12" i="12"/>
  <c r="L16" i="12"/>
  <c r="K18" i="12"/>
  <c r="K15" i="12"/>
  <c r="L9" i="12"/>
  <c r="L15" i="12"/>
  <c r="L20" i="12"/>
  <c r="L21" i="12"/>
  <c r="K17" i="12"/>
  <c r="L17" i="12"/>
  <c r="L13" i="12"/>
  <c r="K13" i="12"/>
  <c r="L11" i="12"/>
  <c r="L10" i="12"/>
  <c r="K9" i="12"/>
  <c r="K14" i="12"/>
  <c r="K16" i="12"/>
  <c r="K12" i="12"/>
  <c r="K20" i="12"/>
  <c r="K11" i="12"/>
  <c r="K19" i="12"/>
  <c r="K10" i="12"/>
  <c r="J22" i="12"/>
  <c r="E13" i="14"/>
  <c r="C145" i="13"/>
  <c r="D145" i="13"/>
  <c r="C148" i="13"/>
  <c r="D148" i="13"/>
  <c r="C150" i="13"/>
  <c r="D150" i="13"/>
  <c r="C147" i="13"/>
  <c r="D147" i="13"/>
  <c r="C143" i="13"/>
  <c r="D143" i="13"/>
  <c r="C149" i="13"/>
  <c r="D149" i="13"/>
  <c r="C144" i="13"/>
  <c r="D144" i="13"/>
  <c r="C142" i="13"/>
  <c r="D142" i="13"/>
  <c r="C137" i="13"/>
  <c r="D137" i="13"/>
  <c r="C139" i="13"/>
  <c r="D139" i="13"/>
  <c r="C146" i="13"/>
  <c r="D146" i="13"/>
  <c r="C141" i="13"/>
  <c r="D141" i="13"/>
  <c r="C138" i="13"/>
  <c r="D138" i="13"/>
  <c r="D79" i="13"/>
  <c r="C159" i="13"/>
  <c r="D81" i="13"/>
  <c r="C161" i="13"/>
  <c r="D86" i="13"/>
  <c r="C166" i="13"/>
  <c r="D75" i="13"/>
  <c r="C155" i="13"/>
  <c r="D76" i="13"/>
  <c r="C156" i="13"/>
  <c r="D85" i="13"/>
  <c r="C165" i="13"/>
  <c r="D80" i="13"/>
  <c r="C160" i="13"/>
  <c r="D78" i="13"/>
  <c r="C158" i="13"/>
  <c r="D82" i="13"/>
  <c r="C162" i="13"/>
  <c r="D71" i="13"/>
  <c r="C151" i="13"/>
  <c r="D73" i="13"/>
  <c r="C153" i="13"/>
  <c r="D72" i="13"/>
  <c r="C152" i="13"/>
  <c r="D84" i="13"/>
  <c r="C164" i="13"/>
  <c r="D83" i="13"/>
  <c r="C163" i="13"/>
  <c r="D60" i="13"/>
  <c r="C140" i="13"/>
  <c r="D77" i="13"/>
  <c r="C157" i="13"/>
  <c r="D74" i="13"/>
  <c r="C154" i="13"/>
  <c r="C66" i="13"/>
  <c r="D66" i="13"/>
  <c r="C64" i="13"/>
  <c r="D64" i="13"/>
  <c r="C62" i="13"/>
  <c r="D62" i="13"/>
  <c r="C67" i="13"/>
  <c r="D67" i="13"/>
  <c r="C65" i="13"/>
  <c r="D65" i="13"/>
  <c r="C61" i="13"/>
  <c r="D61" i="13"/>
  <c r="C69" i="13"/>
  <c r="D69" i="13"/>
  <c r="C57" i="13"/>
  <c r="D57" i="13"/>
  <c r="C59" i="13"/>
  <c r="D59" i="13"/>
  <c r="C63" i="13"/>
  <c r="D63" i="13"/>
  <c r="C68" i="13"/>
  <c r="D68" i="13"/>
  <c r="C58" i="13"/>
  <c r="D58" i="13"/>
  <c r="C70" i="13"/>
  <c r="D70" i="13"/>
  <c r="Y25" i="12"/>
  <c r="C73" i="13"/>
  <c r="Y35" i="12"/>
  <c r="C83" i="13"/>
  <c r="Y34" i="12"/>
  <c r="C82" i="13"/>
  <c r="Y33" i="12"/>
  <c r="C81" i="13"/>
  <c r="Y27" i="12"/>
  <c r="C75" i="13"/>
  <c r="Y38" i="12"/>
  <c r="C86" i="13"/>
  <c r="Y36" i="12"/>
  <c r="C84" i="13"/>
  <c r="Y29" i="12"/>
  <c r="C77" i="13"/>
  <c r="Y12" i="12"/>
  <c r="C60" i="13"/>
  <c r="Y30" i="12"/>
  <c r="C78" i="13"/>
  <c r="Y23" i="12"/>
  <c r="C71" i="13"/>
  <c r="Y31" i="12"/>
  <c r="C79" i="13"/>
  <c r="Y26" i="12"/>
  <c r="C74" i="13"/>
  <c r="Y24" i="12"/>
  <c r="C72" i="13"/>
  <c r="Y32" i="12"/>
  <c r="C80" i="13"/>
  <c r="Y37" i="12"/>
  <c r="C85" i="13"/>
  <c r="Y28" i="12"/>
  <c r="C76" i="13"/>
  <c r="Y11" i="12"/>
  <c r="Y22" i="12"/>
  <c r="Y17" i="12"/>
  <c r="Y20" i="12"/>
  <c r="Y9" i="12"/>
  <c r="Y18" i="12"/>
  <c r="Y19" i="12"/>
  <c r="Y15" i="12"/>
  <c r="Y13" i="12"/>
  <c r="Y10" i="12"/>
  <c r="Y21" i="12"/>
  <c r="Y16" i="12"/>
  <c r="Y14" i="12"/>
  <c r="W32" i="12"/>
  <c r="X32" i="12"/>
  <c r="W31" i="12"/>
  <c r="X31" i="12"/>
  <c r="W30" i="12"/>
  <c r="X30" i="12"/>
  <c r="X17" i="12"/>
  <c r="W34" i="12"/>
  <c r="X34" i="12"/>
  <c r="X20" i="12"/>
  <c r="X9" i="12"/>
  <c r="W33" i="12"/>
  <c r="X33" i="12"/>
  <c r="W25" i="12"/>
  <c r="X25" i="12"/>
  <c r="W37" i="12"/>
  <c r="X37" i="12"/>
  <c r="X11" i="12"/>
  <c r="W23" i="12"/>
  <c r="X23" i="12"/>
  <c r="X18" i="12"/>
  <c r="X22" i="12"/>
  <c r="W24" i="12"/>
  <c r="X24" i="12"/>
  <c r="W38" i="12"/>
  <c r="X38" i="12"/>
  <c r="W36" i="12"/>
  <c r="X36" i="12"/>
  <c r="X19" i="12"/>
  <c r="W35" i="12"/>
  <c r="X35" i="12"/>
  <c r="X15" i="12"/>
  <c r="X13" i="12"/>
  <c r="W27" i="12"/>
  <c r="X27" i="12"/>
  <c r="X10" i="12"/>
  <c r="X21" i="12"/>
  <c r="W12" i="12"/>
  <c r="X12" i="12"/>
  <c r="X16" i="12"/>
  <c r="W29" i="12"/>
  <c r="X29" i="12"/>
  <c r="W28" i="12"/>
  <c r="X28" i="12"/>
  <c r="W26" i="12"/>
  <c r="X26" i="12"/>
  <c r="X14" i="12"/>
  <c r="W17" i="12"/>
  <c r="W20" i="12"/>
  <c r="W9" i="12"/>
  <c r="W11" i="12"/>
  <c r="W18" i="12"/>
  <c r="W22" i="12"/>
  <c r="W19" i="12"/>
  <c r="W15" i="12"/>
  <c r="W13" i="12"/>
  <c r="W10" i="12"/>
  <c r="W21" i="12"/>
  <c r="W16" i="12"/>
  <c r="W14" i="12"/>
  <c r="U32" i="12"/>
  <c r="V32" i="12"/>
  <c r="U31" i="12"/>
  <c r="V31" i="12"/>
  <c r="U30" i="12"/>
  <c r="V30" i="12"/>
  <c r="V17" i="12"/>
  <c r="U34" i="12"/>
  <c r="V34" i="12"/>
  <c r="V20" i="12"/>
  <c r="V9" i="12"/>
  <c r="U33" i="12"/>
  <c r="V33" i="12"/>
  <c r="U25" i="12"/>
  <c r="V25" i="12"/>
  <c r="U37" i="12"/>
  <c r="V37" i="12"/>
  <c r="V11" i="12"/>
  <c r="U23" i="12"/>
  <c r="V23" i="12"/>
  <c r="V18" i="12"/>
  <c r="V22" i="12"/>
  <c r="U24" i="12"/>
  <c r="V24" i="12"/>
  <c r="U38" i="12"/>
  <c r="V38" i="12"/>
  <c r="U36" i="12"/>
  <c r="V36" i="12"/>
  <c r="V19" i="12"/>
  <c r="U35" i="12"/>
  <c r="V35" i="12"/>
  <c r="V15" i="12"/>
  <c r="V13" i="12"/>
  <c r="U27" i="12"/>
  <c r="V27" i="12"/>
  <c r="V10" i="12"/>
  <c r="V21" i="12"/>
  <c r="U12" i="12"/>
  <c r="V12" i="12"/>
  <c r="V16" i="12"/>
  <c r="U29" i="12"/>
  <c r="V29" i="12"/>
  <c r="U28" i="12"/>
  <c r="V28" i="12"/>
  <c r="U26" i="12"/>
  <c r="V26" i="12"/>
  <c r="V14" i="12"/>
  <c r="U17" i="12"/>
  <c r="U20" i="12"/>
  <c r="U9" i="12"/>
  <c r="U11" i="12"/>
  <c r="U18" i="12"/>
  <c r="U22" i="12"/>
  <c r="U19" i="12"/>
  <c r="U15" i="12"/>
  <c r="U13" i="12"/>
  <c r="U10" i="12"/>
  <c r="U21" i="12"/>
  <c r="U16" i="12"/>
  <c r="U14" i="12"/>
  <c r="T32" i="12"/>
  <c r="T31" i="12"/>
  <c r="T30" i="12"/>
  <c r="T34" i="12"/>
  <c r="T33" i="12"/>
  <c r="T25" i="12"/>
  <c r="T37" i="12"/>
  <c r="T23" i="12"/>
  <c r="T24" i="12"/>
  <c r="T38" i="12"/>
  <c r="T36" i="12"/>
  <c r="T35" i="12"/>
  <c r="T27" i="12"/>
  <c r="T12" i="12"/>
  <c r="T29" i="12"/>
  <c r="T28" i="12"/>
  <c r="T26" i="12"/>
  <c r="O21" i="14"/>
  <c r="T17" i="12"/>
  <c r="T20" i="12"/>
  <c r="T9" i="12"/>
  <c r="T11" i="12"/>
  <c r="T18" i="12"/>
  <c r="T22" i="12"/>
  <c r="T19" i="12"/>
  <c r="T15" i="12"/>
  <c r="T13" i="12"/>
  <c r="T10" i="12"/>
  <c r="T21" i="12"/>
  <c r="T16" i="12"/>
  <c r="T14" i="12"/>
  <c r="E21" i="14"/>
  <c r="R21" i="14"/>
  <c r="N21" i="14"/>
  <c r="C21" i="14"/>
  <c r="P21" i="14" s="1"/>
  <c r="Q21" i="14"/>
  <c r="T15" i="14"/>
  <c r="U21" i="14"/>
  <c r="R13" i="14"/>
  <c r="O14" i="14"/>
  <c r="D17" i="15"/>
  <c r="Q14" i="14"/>
  <c r="N14" i="14"/>
  <c r="C26" i="14"/>
  <c r="S26" i="14" s="1"/>
  <c r="Q26" i="14"/>
  <c r="E26" i="14"/>
  <c r="D9" i="17"/>
  <c r="D9" i="15"/>
  <c r="C6" i="14"/>
  <c r="F6" i="14" s="1"/>
  <c r="R6" i="14"/>
  <c r="N6" i="14"/>
  <c r="Q22" i="14"/>
  <c r="E14" i="14"/>
  <c r="C22" i="14"/>
  <c r="S22" i="14" s="1"/>
  <c r="C9" i="14"/>
  <c r="F9" i="14" s="1"/>
  <c r="R22" i="14"/>
  <c r="E22" i="14"/>
  <c r="N22" i="14"/>
  <c r="O22" i="14"/>
  <c r="Q36" i="14"/>
  <c r="D17" i="17"/>
  <c r="O28" i="14"/>
  <c r="R23" i="14"/>
  <c r="D15" i="17"/>
  <c r="Q15" i="14"/>
  <c r="E15" i="14"/>
  <c r="C15" i="14"/>
  <c r="A15" i="14" s="1"/>
  <c r="D18" i="17"/>
  <c r="E6" i="14"/>
  <c r="N26" i="14"/>
  <c r="D18" i="15"/>
  <c r="N36" i="14"/>
  <c r="T20" i="14"/>
  <c r="E36" i="14"/>
  <c r="O15" i="14"/>
  <c r="Q23" i="14"/>
  <c r="R36" i="14"/>
  <c r="R15" i="14"/>
  <c r="U36" i="14"/>
  <c r="Q6" i="14"/>
  <c r="O26" i="14"/>
  <c r="O6" i="14"/>
  <c r="N15" i="14"/>
  <c r="T36" i="14"/>
  <c r="R14" i="14"/>
  <c r="C36" i="14"/>
  <c r="S36" i="14" s="1"/>
  <c r="T22" i="14"/>
  <c r="S30" i="14"/>
  <c r="F30" i="14"/>
  <c r="S31" i="14"/>
  <c r="F31" i="14"/>
  <c r="S16" i="14"/>
  <c r="F16" i="14"/>
  <c r="S11" i="14"/>
  <c r="F11" i="14"/>
  <c r="S18" i="14"/>
  <c r="F18" i="14"/>
  <c r="S29" i="14"/>
  <c r="F29" i="14"/>
  <c r="S14" i="14"/>
  <c r="F14" i="14"/>
  <c r="S8" i="14"/>
  <c r="F8" i="14"/>
  <c r="S25" i="14"/>
  <c r="F25" i="14"/>
  <c r="S24" i="14"/>
  <c r="F24" i="14"/>
  <c r="S33" i="14"/>
  <c r="F33" i="14"/>
  <c r="O23" i="14"/>
  <c r="C23" i="14"/>
  <c r="E20" i="14"/>
  <c r="C20" i="14"/>
  <c r="R20" i="14"/>
  <c r="O20" i="14"/>
  <c r="N20" i="14"/>
  <c r="Q20" i="14"/>
  <c r="Q13" i="14"/>
  <c r="C13" i="14"/>
  <c r="N13" i="14"/>
  <c r="O13" i="14"/>
  <c r="D16" i="17"/>
  <c r="N17" i="14"/>
  <c r="D16" i="15"/>
  <c r="O10" i="14"/>
  <c r="N10" i="14"/>
  <c r="D15" i="15"/>
  <c r="C12" i="14"/>
  <c r="E34" i="14"/>
  <c r="R34" i="14"/>
  <c r="E12" i="14"/>
  <c r="R10" i="14"/>
  <c r="N34" i="14"/>
  <c r="Q34" i="14"/>
  <c r="O12" i="14"/>
  <c r="Q10" i="14"/>
  <c r="N12" i="14"/>
  <c r="D13" i="17"/>
  <c r="C34" i="14"/>
  <c r="R12" i="14"/>
  <c r="C10" i="14"/>
  <c r="Q12" i="14"/>
  <c r="E10" i="14"/>
  <c r="U13" i="14"/>
  <c r="D13" i="15"/>
  <c r="D12" i="17"/>
  <c r="R7" i="14"/>
  <c r="U12" i="14"/>
  <c r="C32" i="14"/>
  <c r="Q7" i="14"/>
  <c r="T23" i="14"/>
  <c r="U23" i="14"/>
  <c r="T26" i="14"/>
  <c r="U26" i="14"/>
  <c r="T9" i="14"/>
  <c r="U9" i="14"/>
  <c r="Q9" i="14"/>
  <c r="E7" i="14"/>
  <c r="D10" i="15"/>
  <c r="Q35" i="14"/>
  <c r="U35" i="14"/>
  <c r="T28" i="14"/>
  <c r="U28" i="14"/>
  <c r="T14" i="14"/>
  <c r="U14" i="14"/>
  <c r="C7" i="14"/>
  <c r="C19" i="14"/>
  <c r="U19" i="14"/>
  <c r="D12" i="15"/>
  <c r="R9" i="14"/>
  <c r="E9" i="14"/>
  <c r="T7" i="14"/>
  <c r="U7" i="14"/>
  <c r="N9" i="14"/>
  <c r="N7" i="14"/>
  <c r="T34" i="14"/>
  <c r="U34" i="14"/>
  <c r="D10" i="17"/>
  <c r="T17" i="14"/>
  <c r="T19" i="14"/>
  <c r="O19" i="14"/>
  <c r="T6" i="14"/>
  <c r="R19" i="14"/>
  <c r="T10" i="14"/>
  <c r="O32" i="14"/>
  <c r="T32" i="14"/>
  <c r="R27" i="14"/>
  <c r="T27" i="14"/>
  <c r="Q17" i="14"/>
  <c r="T35" i="14"/>
  <c r="O17" i="14"/>
  <c r="C17" i="14"/>
  <c r="N19" i="14"/>
  <c r="R17" i="14"/>
  <c r="E19" i="14"/>
  <c r="E17" i="14"/>
  <c r="O27" i="14"/>
  <c r="C27" i="14"/>
  <c r="E27" i="14"/>
  <c r="R28" i="14"/>
  <c r="E35" i="14"/>
  <c r="Q27" i="14"/>
  <c r="R35" i="14"/>
  <c r="N27" i="14"/>
  <c r="C28" i="14"/>
  <c r="Q28" i="14"/>
  <c r="N35" i="14"/>
  <c r="E28" i="14"/>
  <c r="C35" i="14"/>
  <c r="N32" i="14"/>
  <c r="R32" i="14"/>
  <c r="E32" i="14"/>
  <c r="Q32" i="14"/>
  <c r="E23" i="14"/>
  <c r="C11" i="17"/>
  <c r="P8" i="14"/>
  <c r="J8" i="14"/>
  <c r="C11" i="15"/>
  <c r="L8" i="14"/>
  <c r="A8" i="14"/>
  <c r="K8" i="14"/>
  <c r="M8" i="14"/>
  <c r="M24" i="14"/>
  <c r="K24" i="14"/>
  <c r="J24" i="14"/>
  <c r="L24" i="14"/>
  <c r="P24" i="14"/>
  <c r="L31" i="14"/>
  <c r="M31" i="14"/>
  <c r="P31" i="14"/>
  <c r="K31" i="14"/>
  <c r="J31" i="14"/>
  <c r="P14" i="14"/>
  <c r="M14" i="14"/>
  <c r="L14" i="14"/>
  <c r="C17" i="15"/>
  <c r="C17" i="17"/>
  <c r="K14" i="14"/>
  <c r="A14" i="14"/>
  <c r="J14" i="14"/>
  <c r="M33" i="14"/>
  <c r="K33" i="14"/>
  <c r="L33" i="14"/>
  <c r="J33" i="14"/>
  <c r="P33" i="14"/>
  <c r="J30" i="14"/>
  <c r="K30" i="14"/>
  <c r="M30" i="14"/>
  <c r="L30" i="14"/>
  <c r="P30" i="14"/>
  <c r="P11" i="14"/>
  <c r="K11" i="14"/>
  <c r="J11" i="14"/>
  <c r="C14" i="15"/>
  <c r="M11" i="14"/>
  <c r="L11" i="14"/>
  <c r="A11" i="14"/>
  <c r="C14" i="17"/>
  <c r="M25" i="14"/>
  <c r="P25" i="14"/>
  <c r="J25" i="14"/>
  <c r="K25" i="14"/>
  <c r="L25" i="14"/>
  <c r="J18" i="14"/>
  <c r="K18" i="14"/>
  <c r="P18" i="14"/>
  <c r="M18" i="14"/>
  <c r="L18" i="14"/>
  <c r="M29" i="14"/>
  <c r="P29" i="14"/>
  <c r="K29" i="14"/>
  <c r="L29" i="14"/>
  <c r="J29" i="14"/>
  <c r="L16" i="14"/>
  <c r="J16" i="14"/>
  <c r="P16" i="14"/>
  <c r="K16" i="14"/>
  <c r="M16" i="14"/>
  <c r="F12" i="12" l="1"/>
  <c r="H12" i="12"/>
  <c r="G12" i="12"/>
  <c r="L21" i="14"/>
  <c r="S21" i="14"/>
  <c r="M21" i="14"/>
  <c r="J21" i="14"/>
  <c r="K21" i="14"/>
  <c r="F21" i="14"/>
  <c r="G23" i="12"/>
  <c r="J9" i="14"/>
  <c r="C12" i="17"/>
  <c r="N12" i="17" s="1"/>
  <c r="C12" i="15"/>
  <c r="E12" i="15" s="1" a="1"/>
  <c r="E12" i="15" s="1"/>
  <c r="L9" i="14"/>
  <c r="M9" i="14"/>
  <c r="S9" i="14"/>
  <c r="G30" i="12"/>
  <c r="H23" i="12"/>
  <c r="K22" i="14"/>
  <c r="J22" i="14"/>
  <c r="P22" i="14"/>
  <c r="L22" i="14"/>
  <c r="M22" i="14"/>
  <c r="J6" i="14"/>
  <c r="C9" i="17"/>
  <c r="A9" i="17" s="1"/>
  <c r="A6" i="14"/>
  <c r="M26" i="14"/>
  <c r="K26" i="14"/>
  <c r="L6" i="14"/>
  <c r="P26" i="14"/>
  <c r="C9" i="15"/>
  <c r="G9" i="15" s="1"/>
  <c r="M6" i="14"/>
  <c r="L26" i="14"/>
  <c r="K6" i="14"/>
  <c r="J26" i="14"/>
  <c r="F26" i="14"/>
  <c r="P6" i="14"/>
  <c r="S6" i="14"/>
  <c r="G15" i="12"/>
  <c r="F22" i="14"/>
  <c r="A9" i="14"/>
  <c r="P9" i="14"/>
  <c r="K9" i="14"/>
  <c r="H15" i="12"/>
  <c r="H11" i="12"/>
  <c r="G13" i="12"/>
  <c r="G36" i="12"/>
  <c r="F11" i="12"/>
  <c r="H30" i="12"/>
  <c r="F22" i="12"/>
  <c r="G11" i="12"/>
  <c r="H13" i="12"/>
  <c r="F23" i="12"/>
  <c r="G22" i="12"/>
  <c r="L15" i="14"/>
  <c r="J15" i="14"/>
  <c r="P15" i="14"/>
  <c r="F30" i="12"/>
  <c r="M15" i="14"/>
  <c r="K15" i="14"/>
  <c r="C18" i="15"/>
  <c r="G18" i="15" s="1"/>
  <c r="C18" i="17"/>
  <c r="M18" i="17" s="1"/>
  <c r="F15" i="14"/>
  <c r="H33" i="12"/>
  <c r="S15" i="14"/>
  <c r="K36" i="14"/>
  <c r="J36" i="14"/>
  <c r="L36" i="14"/>
  <c r="M36" i="14"/>
  <c r="P36" i="14"/>
  <c r="F36" i="14"/>
  <c r="G33" i="12"/>
  <c r="H36" i="12"/>
  <c r="F13" i="12"/>
  <c r="H22" i="12"/>
  <c r="F36" i="12"/>
  <c r="S19" i="14"/>
  <c r="F19" i="14"/>
  <c r="S20" i="14"/>
  <c r="F20" i="14"/>
  <c r="S28" i="14"/>
  <c r="F28" i="14"/>
  <c r="S10" i="14"/>
  <c r="F10" i="14"/>
  <c r="S27" i="14"/>
  <c r="F27" i="14"/>
  <c r="S17" i="14"/>
  <c r="F17" i="14"/>
  <c r="S32" i="14"/>
  <c r="F32" i="14"/>
  <c r="S34" i="14"/>
  <c r="F34" i="14"/>
  <c r="S35" i="14"/>
  <c r="F35" i="14"/>
  <c r="F33" i="12"/>
  <c r="S23" i="14"/>
  <c r="F23" i="14"/>
  <c r="S13" i="14"/>
  <c r="F13" i="14"/>
  <c r="S7" i="14"/>
  <c r="F7" i="14"/>
  <c r="S12" i="14"/>
  <c r="F12" i="14"/>
  <c r="A12" i="14"/>
  <c r="C15" i="17"/>
  <c r="M15" i="17" s="1"/>
  <c r="J12" i="14"/>
  <c r="H9" i="12"/>
  <c r="K12" i="14"/>
  <c r="P12" i="14"/>
  <c r="L12" i="14"/>
  <c r="C15" i="15"/>
  <c r="F15" i="15" s="1"/>
  <c r="H34" i="12"/>
  <c r="M12" i="14"/>
  <c r="J23" i="14"/>
  <c r="K23" i="14"/>
  <c r="L23" i="14"/>
  <c r="M23" i="14"/>
  <c r="P23" i="14"/>
  <c r="P13" i="14"/>
  <c r="K20" i="14"/>
  <c r="C16" i="17"/>
  <c r="N16" i="17" s="1"/>
  <c r="P20" i="14"/>
  <c r="C16" i="15"/>
  <c r="A16" i="15" s="1"/>
  <c r="L20" i="14"/>
  <c r="J13" i="14"/>
  <c r="L13" i="14"/>
  <c r="J20" i="14"/>
  <c r="A13" i="14"/>
  <c r="M13" i="14"/>
  <c r="M20" i="14"/>
  <c r="K13" i="14"/>
  <c r="F14" i="12"/>
  <c r="G18" i="12"/>
  <c r="G19" i="12"/>
  <c r="G14" i="12"/>
  <c r="F15" i="12"/>
  <c r="K34" i="14"/>
  <c r="H38" i="12"/>
  <c r="H10" i="12"/>
  <c r="H31" i="12"/>
  <c r="C10" i="17"/>
  <c r="A10" i="17" s="1"/>
  <c r="A7" i="14"/>
  <c r="K7" i="14"/>
  <c r="M7" i="14"/>
  <c r="J7" i="14"/>
  <c r="M34" i="14"/>
  <c r="L7" i="14"/>
  <c r="P7" i="14"/>
  <c r="C10" i="15"/>
  <c r="G10" i="15" s="1"/>
  <c r="K32" i="14"/>
  <c r="H14" i="12"/>
  <c r="F21" i="12"/>
  <c r="H26" i="12"/>
  <c r="G20" i="12"/>
  <c r="J34" i="14"/>
  <c r="G34" i="12"/>
  <c r="L34" i="14"/>
  <c r="P34" i="14"/>
  <c r="F34" i="12"/>
  <c r="H29" i="12"/>
  <c r="H20" i="12"/>
  <c r="H21" i="12"/>
  <c r="G31" i="12"/>
  <c r="F17" i="12"/>
  <c r="G10" i="12"/>
  <c r="F10" i="12"/>
  <c r="F31" i="12"/>
  <c r="J32" i="14"/>
  <c r="K10" i="14"/>
  <c r="C13" i="15"/>
  <c r="E13" i="15" s="1" a="1"/>
  <c r="E13" i="15" s="1"/>
  <c r="G21" i="12"/>
  <c r="P32" i="14"/>
  <c r="M10" i="14"/>
  <c r="J10" i="14"/>
  <c r="P17" i="14"/>
  <c r="A10" i="14"/>
  <c r="M17" i="14"/>
  <c r="G17" i="12"/>
  <c r="C13" i="17"/>
  <c r="L13" i="17" s="1"/>
  <c r="K17" i="14"/>
  <c r="F38" i="12"/>
  <c r="F26" i="12"/>
  <c r="G37" i="12"/>
  <c r="P10" i="14"/>
  <c r="L17" i="14"/>
  <c r="L32" i="14"/>
  <c r="L10" i="14"/>
  <c r="J17" i="14"/>
  <c r="M32" i="14"/>
  <c r="H37" i="12"/>
  <c r="H17" i="12"/>
  <c r="F20" i="12"/>
  <c r="G26" i="12"/>
  <c r="F37" i="12"/>
  <c r="G16" i="12"/>
  <c r="G9" i="12"/>
  <c r="G27" i="12"/>
  <c r="H32" i="12"/>
  <c r="M19" i="14"/>
  <c r="K19" i="14"/>
  <c r="J19" i="14"/>
  <c r="G38" i="12"/>
  <c r="P19" i="14"/>
  <c r="L19" i="14"/>
  <c r="F27" i="12"/>
  <c r="L28" i="14"/>
  <c r="M27" i="14"/>
  <c r="K27" i="14"/>
  <c r="K28" i="14"/>
  <c r="M28" i="14"/>
  <c r="L27" i="14"/>
  <c r="J28" i="14"/>
  <c r="H27" i="12"/>
  <c r="P28" i="14"/>
  <c r="P27" i="14"/>
  <c r="J27" i="14"/>
  <c r="H35" i="12"/>
  <c r="F16" i="12"/>
  <c r="H19" i="12"/>
  <c r="G32" i="12"/>
  <c r="F9" i="12"/>
  <c r="F29" i="12"/>
  <c r="H28" i="12"/>
  <c r="F32" i="12"/>
  <c r="G29" i="12"/>
  <c r="F18" i="12"/>
  <c r="L35" i="14"/>
  <c r="F19" i="12"/>
  <c r="P35" i="14"/>
  <c r="H16" i="12"/>
  <c r="G28" i="12"/>
  <c r="J35" i="14"/>
  <c r="K35" i="14"/>
  <c r="M35" i="14"/>
  <c r="H18" i="12"/>
  <c r="G25" i="12"/>
  <c r="F28" i="12"/>
  <c r="H24" i="12"/>
  <c r="F35" i="12"/>
  <c r="F25" i="12"/>
  <c r="G24" i="12"/>
  <c r="G35" i="12"/>
  <c r="F24" i="12"/>
  <c r="H25" i="12"/>
  <c r="E11" i="15" a="1"/>
  <c r="E11" i="15" s="1"/>
  <c r="G11" i="15"/>
  <c r="A11" i="15"/>
  <c r="F11" i="15"/>
  <c r="A14" i="17"/>
  <c r="M14" i="17"/>
  <c r="N14" i="17"/>
  <c r="L14" i="17"/>
  <c r="F12" i="15"/>
  <c r="A14" i="15"/>
  <c r="G14" i="15"/>
  <c r="F14" i="15"/>
  <c r="N17" i="17"/>
  <c r="L17" i="17"/>
  <c r="M17" i="17"/>
  <c r="A17" i="17"/>
  <c r="M11" i="17"/>
  <c r="A11" i="17"/>
  <c r="L11" i="17"/>
  <c r="N11" i="17"/>
  <c r="A17" i="15"/>
  <c r="F17" i="15"/>
  <c r="G17" i="15"/>
  <c r="L15" i="17" l="1"/>
  <c r="G12" i="15"/>
  <c r="A12" i="15"/>
  <c r="S12" i="15" s="1" a="1"/>
  <c r="S12" i="15" s="1"/>
  <c r="K12" i="15" s="1" a="1"/>
  <c r="K12" i="15" s="1"/>
  <c r="E9" i="15" a="1"/>
  <c r="E9" i="15" s="1"/>
  <c r="F9" i="15"/>
  <c r="L12" i="17"/>
  <c r="M12" i="17"/>
  <c r="A12" i="17"/>
  <c r="AA12" i="17" s="1" a="1"/>
  <c r="AA12" i="17" s="1"/>
  <c r="A9" i="15"/>
  <c r="V9" i="15" s="1" a="1"/>
  <c r="V9" i="15" s="1"/>
  <c r="N9" i="15" s="1" a="1"/>
  <c r="N9" i="15" s="1"/>
  <c r="M10" i="17"/>
  <c r="L9" i="17"/>
  <c r="M9" i="17"/>
  <c r="N9" i="17"/>
  <c r="G15" i="15"/>
  <c r="A15" i="15"/>
  <c r="S15" i="15" s="1" a="1"/>
  <c r="S15" i="15" s="1"/>
  <c r="K15" i="15" s="1" a="1"/>
  <c r="K15" i="15" s="1"/>
  <c r="A10" i="15"/>
  <c r="Q10" i="15" s="1" a="1"/>
  <c r="Q10" i="15" s="1"/>
  <c r="I10" i="15" s="1" a="1"/>
  <c r="I10" i="15" s="1"/>
  <c r="N15" i="17"/>
  <c r="A15" i="17"/>
  <c r="AC15" i="17" s="1" a="1"/>
  <c r="AC15" i="17" s="1"/>
  <c r="A18" i="15"/>
  <c r="V18" i="15" s="1" a="1"/>
  <c r="V18" i="15" s="1"/>
  <c r="N18" i="15" s="1" a="1"/>
  <c r="N18" i="15" s="1"/>
  <c r="F18" i="15"/>
  <c r="G16" i="15"/>
  <c r="A16" i="17"/>
  <c r="T16" i="17" s="1" a="1"/>
  <c r="T16" i="17" s="1"/>
  <c r="F16" i="15"/>
  <c r="N18" i="17"/>
  <c r="L18" i="17"/>
  <c r="A18" i="17"/>
  <c r="P18" i="17" s="1" a="1"/>
  <c r="P18" i="17" s="1"/>
  <c r="A13" i="17"/>
  <c r="AC13" i="17" s="1" a="1"/>
  <c r="AC13" i="17" s="1"/>
  <c r="N13" i="17"/>
  <c r="L16" i="17"/>
  <c r="M16" i="17"/>
  <c r="M13" i="17"/>
  <c r="E10" i="15" a="1"/>
  <c r="E10" i="15" s="1"/>
  <c r="F10" i="15"/>
  <c r="N10" i="17"/>
  <c r="L10" i="17"/>
  <c r="A13" i="15"/>
  <c r="T13" i="15" s="1" a="1"/>
  <c r="T13" i="15" s="1"/>
  <c r="L13" i="15" s="1" a="1"/>
  <c r="L13" i="15" s="1"/>
  <c r="F13" i="15"/>
  <c r="G13" i="15"/>
  <c r="S14" i="17" a="1"/>
  <c r="S14" i="17" s="1"/>
  <c r="R14" i="17" a="1"/>
  <c r="R14" i="17" s="1"/>
  <c r="Q14" i="17" a="1"/>
  <c r="Q14" i="17" s="1"/>
  <c r="V14" i="17" a="1"/>
  <c r="V14" i="17" s="1"/>
  <c r="E14" i="17" a="1"/>
  <c r="E14" i="17" s="1"/>
  <c r="AA14" i="17" a="1"/>
  <c r="AA14" i="17" s="1"/>
  <c r="AB14" i="17" a="1"/>
  <c r="AB14" i="17" s="1"/>
  <c r="U14" i="17" a="1"/>
  <c r="U14" i="17" s="1"/>
  <c r="H14" i="17" a="1"/>
  <c r="H14" i="17" s="1"/>
  <c r="W14" i="17" a="1"/>
  <c r="W14" i="17" s="1"/>
  <c r="I14" i="17" a="1"/>
  <c r="I14" i="17" s="1"/>
  <c r="AE14" i="17" a="1"/>
  <c r="AE14" i="17" s="1"/>
  <c r="Y14" i="17" a="1"/>
  <c r="Y14" i="17" s="1"/>
  <c r="J14" i="17" a="1"/>
  <c r="J14" i="17" s="1"/>
  <c r="Z14" i="17" a="1"/>
  <c r="Z14" i="17" s="1"/>
  <c r="K14" i="17" a="1"/>
  <c r="K14" i="17" s="1"/>
  <c r="G14" i="17" a="1"/>
  <c r="G14" i="17" s="1"/>
  <c r="T14" i="17" a="1"/>
  <c r="T14" i="17" s="1"/>
  <c r="AD14" i="17" a="1"/>
  <c r="AD14" i="17" s="1"/>
  <c r="F14" i="17" a="1"/>
  <c r="F14" i="17" s="1"/>
  <c r="AC14" i="17" a="1"/>
  <c r="AC14" i="17" s="1"/>
  <c r="AF14" i="17" a="1"/>
  <c r="AF14" i="17" s="1"/>
  <c r="P14" i="17" a="1"/>
  <c r="P14" i="17" s="1"/>
  <c r="Q11" i="15" a="1"/>
  <c r="Q11" i="15" s="1"/>
  <c r="I11" i="15" s="1" a="1"/>
  <c r="I11" i="15" s="1"/>
  <c r="V11" i="15" a="1"/>
  <c r="V11" i="15" s="1"/>
  <c r="N11" i="15" s="1" a="1"/>
  <c r="N11" i="15" s="1"/>
  <c r="T11" i="15" a="1"/>
  <c r="T11" i="15" s="1"/>
  <c r="L11" i="15" s="1" a="1"/>
  <c r="L11" i="15" s="1"/>
  <c r="S11" i="15" a="1"/>
  <c r="S11" i="15" s="1"/>
  <c r="K11" i="15" s="1" a="1"/>
  <c r="K11" i="15" s="1"/>
  <c r="V11" i="17" a="1"/>
  <c r="V11" i="17" s="1"/>
  <c r="AC11" i="17" a="1"/>
  <c r="AC11" i="17" s="1"/>
  <c r="G11" i="17" a="1"/>
  <c r="G11" i="17" s="1"/>
  <c r="F11" i="17" a="1"/>
  <c r="F11" i="17" s="1"/>
  <c r="H11" i="17" a="1"/>
  <c r="H11" i="17" s="1"/>
  <c r="E11" i="17" a="1"/>
  <c r="E11" i="17" s="1"/>
  <c r="W11" i="17" a="1"/>
  <c r="W11" i="17" s="1"/>
  <c r="Z11" i="17" a="1"/>
  <c r="Z11" i="17" s="1"/>
  <c r="T11" i="17" a="1"/>
  <c r="T11" i="17" s="1"/>
  <c r="K11" i="17" a="1"/>
  <c r="K11" i="17" s="1"/>
  <c r="S11" i="17" a="1"/>
  <c r="S11" i="17" s="1"/>
  <c r="I11" i="17" a="1"/>
  <c r="I11" i="17" s="1"/>
  <c r="R11" i="17" a="1"/>
  <c r="R11" i="17" s="1"/>
  <c r="AA11" i="17" a="1"/>
  <c r="AA11" i="17" s="1"/>
  <c r="AE11" i="17" a="1"/>
  <c r="AE11" i="17" s="1"/>
  <c r="P11" i="17" a="1"/>
  <c r="P11" i="17" s="1"/>
  <c r="AF11" i="17" a="1"/>
  <c r="AF11" i="17" s="1"/>
  <c r="J11" i="17" a="1"/>
  <c r="J11" i="17" s="1"/>
  <c r="AB11" i="17" a="1"/>
  <c r="AB11" i="17" s="1"/>
  <c r="Q11" i="17" a="1"/>
  <c r="Q11" i="17" s="1"/>
  <c r="Y11" i="17" a="1"/>
  <c r="Y11" i="17" s="1"/>
  <c r="U11" i="17" a="1"/>
  <c r="U11" i="17" s="1"/>
  <c r="AD11" i="17" a="1"/>
  <c r="AD11" i="17" s="1"/>
  <c r="F17" i="17" a="1"/>
  <c r="F17" i="17" s="1"/>
  <c r="R17" i="17" a="1"/>
  <c r="R17" i="17" s="1"/>
  <c r="I17" i="17" a="1"/>
  <c r="I17" i="17" s="1"/>
  <c r="Q17" i="17" a="1"/>
  <c r="Q17" i="17" s="1"/>
  <c r="P17" i="17" a="1"/>
  <c r="P17" i="17" s="1"/>
  <c r="U17" i="17" a="1"/>
  <c r="U17" i="17" s="1"/>
  <c r="S17" i="17" a="1"/>
  <c r="S17" i="17" s="1"/>
  <c r="Z17" i="17" a="1"/>
  <c r="Z17" i="17" s="1"/>
  <c r="AB17" i="17" a="1"/>
  <c r="AB17" i="17" s="1"/>
  <c r="W17" i="17" a="1"/>
  <c r="W17" i="17" s="1"/>
  <c r="K17" i="17" a="1"/>
  <c r="K17" i="17" s="1"/>
  <c r="AE17" i="17" a="1"/>
  <c r="AE17" i="17" s="1"/>
  <c r="G17" i="17" a="1"/>
  <c r="G17" i="17" s="1"/>
  <c r="J17" i="17" a="1"/>
  <c r="J17" i="17" s="1"/>
  <c r="AC17" i="17" a="1"/>
  <c r="AC17" i="17" s="1"/>
  <c r="E17" i="17" a="1"/>
  <c r="E17" i="17" s="1"/>
  <c r="AD17" i="17" a="1"/>
  <c r="AD17" i="17" s="1"/>
  <c r="V17" i="17" a="1"/>
  <c r="V17" i="17" s="1"/>
  <c r="H17" i="17" a="1"/>
  <c r="H17" i="17" s="1"/>
  <c r="AA17" i="17" a="1"/>
  <c r="AA17" i="17" s="1"/>
  <c r="AF17" i="17" a="1"/>
  <c r="AF17" i="17" s="1"/>
  <c r="T17" i="17" a="1"/>
  <c r="T17" i="17" s="1"/>
  <c r="Y17" i="17" a="1"/>
  <c r="Y17" i="17" s="1"/>
  <c r="Y10" i="17" a="1"/>
  <c r="Y10" i="17" s="1"/>
  <c r="T10" i="17" a="1"/>
  <c r="T10" i="17" s="1"/>
  <c r="W10" i="17" a="1"/>
  <c r="W10" i="17" s="1"/>
  <c r="E10" i="17" a="1"/>
  <c r="E10" i="17" s="1"/>
  <c r="I10" i="17" a="1"/>
  <c r="I10" i="17" s="1"/>
  <c r="S10" i="17" a="1"/>
  <c r="S10" i="17" s="1"/>
  <c r="K10" i="17" a="1"/>
  <c r="K10" i="17" s="1"/>
  <c r="H10" i="17" a="1"/>
  <c r="H10" i="17" s="1"/>
  <c r="P10" i="17" a="1"/>
  <c r="P10" i="17" s="1"/>
  <c r="AA10" i="17" a="1"/>
  <c r="AA10" i="17" s="1"/>
  <c r="AB10" i="17" a="1"/>
  <c r="AB10" i="17" s="1"/>
  <c r="Q10" i="17" a="1"/>
  <c r="Q10" i="17" s="1"/>
  <c r="F10" i="17" a="1"/>
  <c r="F10" i="17" s="1"/>
  <c r="U10" i="17" a="1"/>
  <c r="U10" i="17" s="1"/>
  <c r="AC10" i="17" a="1"/>
  <c r="AC10" i="17" s="1"/>
  <c r="Z10" i="17" a="1"/>
  <c r="Z10" i="17" s="1"/>
  <c r="AF10" i="17" a="1"/>
  <c r="AF10" i="17" s="1"/>
  <c r="AE10" i="17" a="1"/>
  <c r="AE10" i="17" s="1"/>
  <c r="R10" i="17" a="1"/>
  <c r="R10" i="17" s="1"/>
  <c r="J10" i="17" a="1"/>
  <c r="J10" i="17" s="1"/>
  <c r="V10" i="17" a="1"/>
  <c r="V10" i="17" s="1"/>
  <c r="AD10" i="17" a="1"/>
  <c r="AD10" i="17" s="1"/>
  <c r="G10" i="17" a="1"/>
  <c r="G10" i="17" s="1"/>
  <c r="S16" i="15" a="1"/>
  <c r="S16" i="15" s="1"/>
  <c r="K16" i="15" s="1" a="1"/>
  <c r="K16" i="15" s="1"/>
  <c r="V16" i="15" a="1"/>
  <c r="V16" i="15" s="1"/>
  <c r="N16" i="15" s="1" a="1"/>
  <c r="N16" i="15" s="1"/>
  <c r="Q16" i="15" a="1"/>
  <c r="Q16" i="15" s="1"/>
  <c r="I16" i="15" s="1" a="1"/>
  <c r="I16" i="15" s="1"/>
  <c r="T16" i="15" a="1"/>
  <c r="T16" i="15" s="1"/>
  <c r="L16" i="15" s="1" a="1"/>
  <c r="L16" i="15" s="1"/>
  <c r="Q17" i="15" a="1"/>
  <c r="Q17" i="15" s="1"/>
  <c r="I17" i="15" s="1" a="1"/>
  <c r="I17" i="15" s="1"/>
  <c r="T17" i="15" a="1"/>
  <c r="T17" i="15" s="1"/>
  <c r="L17" i="15" s="1" a="1"/>
  <c r="L17" i="15" s="1"/>
  <c r="V17" i="15" a="1"/>
  <c r="V17" i="15" s="1"/>
  <c r="N17" i="15" s="1" a="1"/>
  <c r="N17" i="15" s="1"/>
  <c r="S17" i="15" a="1"/>
  <c r="S17" i="15" s="1"/>
  <c r="K17" i="15" s="1" a="1"/>
  <c r="K17" i="15" s="1"/>
  <c r="V14" i="15" a="1"/>
  <c r="V14" i="15" s="1"/>
  <c r="N14" i="15" s="1" a="1"/>
  <c r="N14" i="15" s="1"/>
  <c r="Q14" i="15" a="1"/>
  <c r="Q14" i="15" s="1"/>
  <c r="I14" i="15" s="1" a="1"/>
  <c r="I14" i="15" s="1"/>
  <c r="S14" i="15" a="1"/>
  <c r="S14" i="15" s="1"/>
  <c r="K14" i="15" s="1" a="1"/>
  <c r="K14" i="15" s="1"/>
  <c r="T14" i="15" a="1"/>
  <c r="T14" i="15" s="1"/>
  <c r="L14" i="15" s="1" a="1"/>
  <c r="L14" i="15" s="1"/>
  <c r="U9" i="17" a="1"/>
  <c r="U9" i="17" s="1"/>
  <c r="F9" i="17" a="1"/>
  <c r="F9" i="17" s="1"/>
  <c r="I9" i="17" a="1"/>
  <c r="I9" i="17" s="1"/>
  <c r="P9" i="17" a="1"/>
  <c r="P9" i="17" s="1"/>
  <c r="Y9" i="17" a="1"/>
  <c r="Y9" i="17" s="1"/>
  <c r="AD9" i="17" a="1"/>
  <c r="AD9" i="17" s="1"/>
  <c r="Q9" i="17" a="1"/>
  <c r="Q9" i="17" s="1"/>
  <c r="E9" i="17" a="1"/>
  <c r="E9" i="17" s="1"/>
  <c r="R9" i="17" a="1"/>
  <c r="R9" i="17" s="1"/>
  <c r="H9" i="17" a="1"/>
  <c r="H9" i="17" s="1"/>
  <c r="J9" i="17" a="1"/>
  <c r="J9" i="17" s="1"/>
  <c r="K9" i="17" a="1"/>
  <c r="K9" i="17" s="1"/>
  <c r="AA9" i="17" a="1"/>
  <c r="AA9" i="17" s="1"/>
  <c r="V9" i="17" a="1"/>
  <c r="V9" i="17" s="1"/>
  <c r="W9" i="17" a="1"/>
  <c r="W9" i="17" s="1"/>
  <c r="AC9" i="17" a="1"/>
  <c r="AC9" i="17" s="1"/>
  <c r="S9" i="17" a="1"/>
  <c r="S9" i="17" s="1"/>
  <c r="AF9" i="17" a="1"/>
  <c r="AF9" i="17" s="1"/>
  <c r="AE9" i="17" a="1"/>
  <c r="AE9" i="17" s="1"/>
  <c r="G9" i="17" a="1"/>
  <c r="G9" i="17" s="1"/>
  <c r="Z9" i="17" a="1"/>
  <c r="Z9" i="17" s="1"/>
  <c r="T9" i="17" a="1"/>
  <c r="T9" i="17" s="1"/>
  <c r="AB9" i="17" a="1"/>
  <c r="AB9" i="17" s="1"/>
  <c r="V12" i="15" l="1" a="1"/>
  <c r="V12" i="15" s="1"/>
  <c r="N12" i="15" s="1" a="1"/>
  <c r="N12" i="15" s="1"/>
  <c r="Q12" i="15" a="1"/>
  <c r="Q12" i="15" s="1"/>
  <c r="I12" i="15" s="1" a="1"/>
  <c r="I12" i="15" s="1"/>
  <c r="T12" i="15" a="1"/>
  <c r="T12" i="15" s="1"/>
  <c r="L12" i="15" s="1" a="1"/>
  <c r="L12" i="15" s="1"/>
  <c r="AF12" i="17" a="1"/>
  <c r="AF12" i="17" s="1"/>
  <c r="Q12" i="17" a="1"/>
  <c r="Q12" i="17" s="1"/>
  <c r="H12" i="17" a="1"/>
  <c r="H12" i="17" s="1"/>
  <c r="V12" i="17" a="1"/>
  <c r="V12" i="17" s="1"/>
  <c r="E12" i="17" a="1"/>
  <c r="E12" i="17" s="1"/>
  <c r="P12" i="17" a="1"/>
  <c r="P12" i="17" s="1"/>
  <c r="W12" i="17" a="1"/>
  <c r="W12" i="17" s="1"/>
  <c r="AD12" i="17" a="1"/>
  <c r="AD12" i="17" s="1"/>
  <c r="F12" i="17" a="1"/>
  <c r="F12" i="17" s="1"/>
  <c r="AB12" i="17" a="1"/>
  <c r="AB12" i="17" s="1"/>
  <c r="Q9" i="15" a="1"/>
  <c r="Q9" i="15" s="1"/>
  <c r="I9" i="15" s="1" a="1"/>
  <c r="I9" i="15" s="1"/>
  <c r="AC12" i="17" a="1"/>
  <c r="AC12" i="17" s="1"/>
  <c r="J12" i="17" a="1"/>
  <c r="J12" i="17" s="1"/>
  <c r="Z12" i="17" a="1"/>
  <c r="Z12" i="17" s="1"/>
  <c r="I12" i="17" a="1"/>
  <c r="I12" i="17" s="1"/>
  <c r="U12" i="17" a="1"/>
  <c r="U12" i="17" s="1"/>
  <c r="T12" i="17" a="1"/>
  <c r="T12" i="17" s="1"/>
  <c r="AE12" i="17" a="1"/>
  <c r="AE12" i="17" s="1"/>
  <c r="S12" i="17" a="1"/>
  <c r="S12" i="17" s="1"/>
  <c r="K12" i="17" a="1"/>
  <c r="K12" i="17" s="1"/>
  <c r="Y12" i="17" a="1"/>
  <c r="Y12" i="17" s="1"/>
  <c r="G12" i="17" a="1"/>
  <c r="G12" i="17" s="1"/>
  <c r="R12" i="17" a="1"/>
  <c r="R12" i="17" s="1"/>
  <c r="S9" i="15" a="1"/>
  <c r="S9" i="15" s="1"/>
  <c r="K9" i="15" s="1" a="1"/>
  <c r="K9" i="15" s="1"/>
  <c r="T9" i="15" a="1"/>
  <c r="T9" i="15" s="1"/>
  <c r="L9" i="15" s="1" a="1"/>
  <c r="L9" i="15" s="1"/>
  <c r="Q18" i="15" a="1"/>
  <c r="Q18" i="15" s="1"/>
  <c r="I18" i="15" s="1" a="1"/>
  <c r="I18" i="15" s="1"/>
  <c r="T18" i="15" a="1"/>
  <c r="T18" i="15" s="1"/>
  <c r="L18" i="15" s="1" a="1"/>
  <c r="L18" i="15" s="1"/>
  <c r="S18" i="15" a="1"/>
  <c r="S18" i="15" s="1"/>
  <c r="K18" i="15" s="1" a="1"/>
  <c r="K18" i="15" s="1"/>
  <c r="AB16" i="17" a="1"/>
  <c r="AB16" i="17" s="1"/>
  <c r="AA16" i="17" a="1"/>
  <c r="AA16" i="17" s="1"/>
  <c r="F16" i="17" a="1"/>
  <c r="F16" i="17" s="1"/>
  <c r="G16" i="17" a="1"/>
  <c r="G16" i="17" s="1"/>
  <c r="R16" i="17" a="1"/>
  <c r="R16" i="17" s="1"/>
  <c r="AF16" i="17" a="1"/>
  <c r="AF16" i="17" s="1"/>
  <c r="Y16" i="17" a="1"/>
  <c r="Y16" i="17" s="1"/>
  <c r="AD16" i="17" a="1"/>
  <c r="AD16" i="17" s="1"/>
  <c r="H16" i="17" a="1"/>
  <c r="H16" i="17" s="1"/>
  <c r="I16" i="17" a="1"/>
  <c r="I16" i="17" s="1"/>
  <c r="Q16" i="17" a="1"/>
  <c r="Q16" i="17" s="1"/>
  <c r="K16" i="17" a="1"/>
  <c r="K16" i="17" s="1"/>
  <c r="E16" i="17" a="1"/>
  <c r="E16" i="17" s="1"/>
  <c r="W16" i="17" a="1"/>
  <c r="W16" i="17" s="1"/>
  <c r="AC16" i="17" a="1"/>
  <c r="AC16" i="17" s="1"/>
  <c r="U16" i="17" a="1"/>
  <c r="U16" i="17" s="1"/>
  <c r="Z16" i="17" a="1"/>
  <c r="Z16" i="17" s="1"/>
  <c r="S13" i="15" a="1"/>
  <c r="S13" i="15" s="1"/>
  <c r="K13" i="15" s="1" a="1"/>
  <c r="K13" i="15" s="1"/>
  <c r="V16" i="17" a="1"/>
  <c r="V16" i="17" s="1"/>
  <c r="AE16" i="17" a="1"/>
  <c r="AE16" i="17" s="1"/>
  <c r="J16" i="17" a="1"/>
  <c r="J16" i="17" s="1"/>
  <c r="Q13" i="15" a="1"/>
  <c r="Q13" i="15" s="1"/>
  <c r="I13" i="15" s="1" a="1"/>
  <c r="I13" i="15" s="1"/>
  <c r="P16" i="17" a="1"/>
  <c r="P16" i="17" s="1"/>
  <c r="S16" i="17" a="1"/>
  <c r="S16" i="17" s="1"/>
  <c r="V13" i="15" a="1"/>
  <c r="V13" i="15" s="1"/>
  <c r="N13" i="15" s="1" a="1"/>
  <c r="N13" i="15" s="1"/>
  <c r="AA18" i="17" a="1"/>
  <c r="AA18" i="17" s="1"/>
  <c r="T10" i="15" a="1"/>
  <c r="T10" i="15" s="1"/>
  <c r="L10" i="15" s="1" a="1"/>
  <c r="L10" i="15" s="1"/>
  <c r="S10" i="15" a="1"/>
  <c r="S10" i="15" s="1"/>
  <c r="K10" i="15" s="1" a="1"/>
  <c r="K10" i="15" s="1"/>
  <c r="V10" i="15" a="1"/>
  <c r="V10" i="15" s="1"/>
  <c r="N10" i="15" s="1" a="1"/>
  <c r="N10" i="15" s="1"/>
  <c r="R15" i="17" a="1"/>
  <c r="R15" i="17" s="1"/>
  <c r="F15" i="17" a="1"/>
  <c r="F15" i="17" s="1"/>
  <c r="Q15" i="15" a="1"/>
  <c r="Q15" i="15" s="1"/>
  <c r="I15" i="15" s="1" a="1"/>
  <c r="I15" i="15" s="1"/>
  <c r="Z15" i="17" a="1"/>
  <c r="Z15" i="17" s="1"/>
  <c r="Y15" i="17" a="1"/>
  <c r="Y15" i="17" s="1"/>
  <c r="V15" i="17" a="1"/>
  <c r="V15" i="17" s="1"/>
  <c r="AE15" i="17" a="1"/>
  <c r="AE15" i="17" s="1"/>
  <c r="V15" i="15" a="1"/>
  <c r="V15" i="15" s="1"/>
  <c r="N15" i="15" s="1" a="1"/>
  <c r="N15" i="15" s="1"/>
  <c r="T15" i="15" a="1"/>
  <c r="T15" i="15" s="1"/>
  <c r="L15" i="15" s="1" a="1"/>
  <c r="L15" i="15" s="1"/>
  <c r="H15" i="17" a="1"/>
  <c r="H15" i="17" s="1"/>
  <c r="E15" i="17" a="1"/>
  <c r="E15" i="17" s="1"/>
  <c r="P15" i="17" a="1"/>
  <c r="P15" i="17" s="1"/>
  <c r="AF15" i="17" a="1"/>
  <c r="AF15" i="17" s="1"/>
  <c r="AA15" i="17" a="1"/>
  <c r="AA15" i="17" s="1"/>
  <c r="W15" i="17" a="1"/>
  <c r="W15" i="17" s="1"/>
  <c r="AD15" i="17" a="1"/>
  <c r="AD15" i="17" s="1"/>
  <c r="K15" i="17" a="1"/>
  <c r="K15" i="17" s="1"/>
  <c r="AB15" i="17" a="1"/>
  <c r="AB15" i="17" s="1"/>
  <c r="S15" i="17" a="1"/>
  <c r="S15" i="17" s="1"/>
  <c r="I15" i="17" a="1"/>
  <c r="I15" i="17" s="1"/>
  <c r="T15" i="17" a="1"/>
  <c r="T15" i="17" s="1"/>
  <c r="J15" i="17" a="1"/>
  <c r="J15" i="17" s="1"/>
  <c r="U15" i="17" a="1"/>
  <c r="U15" i="17" s="1"/>
  <c r="Q15" i="17" a="1"/>
  <c r="Q15" i="17" s="1"/>
  <c r="G15" i="17" a="1"/>
  <c r="G15" i="17" s="1"/>
  <c r="S18" i="17" a="1"/>
  <c r="S18" i="17" s="1"/>
  <c r="AD18" i="17" a="1"/>
  <c r="AD18" i="17" s="1"/>
  <c r="AF18" i="17" a="1"/>
  <c r="AF18" i="17" s="1"/>
  <c r="AE18" i="17" a="1"/>
  <c r="AE18" i="17" s="1"/>
  <c r="Q18" i="17" a="1"/>
  <c r="Q18" i="17" s="1"/>
  <c r="H18" i="17" a="1"/>
  <c r="H18" i="17" s="1"/>
  <c r="AC18" i="17" a="1"/>
  <c r="AC18" i="17" s="1"/>
  <c r="F18" i="17" a="1"/>
  <c r="F18" i="17" s="1"/>
  <c r="T18" i="17" a="1"/>
  <c r="T18" i="17" s="1"/>
  <c r="K18" i="17" a="1"/>
  <c r="K18" i="17" s="1"/>
  <c r="Y18" i="17" a="1"/>
  <c r="Y18" i="17" s="1"/>
  <c r="U18" i="17" a="1"/>
  <c r="U18" i="17" s="1"/>
  <c r="W18" i="17" a="1"/>
  <c r="W18" i="17" s="1"/>
  <c r="J13" i="17" a="1"/>
  <c r="J13" i="17" s="1"/>
  <c r="Z18" i="17" a="1"/>
  <c r="Z18" i="17" s="1"/>
  <c r="V18" i="17" a="1"/>
  <c r="V18" i="17" s="1"/>
  <c r="R18" i="17" a="1"/>
  <c r="R18" i="17" s="1"/>
  <c r="J18" i="17" a="1"/>
  <c r="J18" i="17" s="1"/>
  <c r="E18" i="17" a="1"/>
  <c r="E18" i="17" s="1"/>
  <c r="G18" i="17" a="1"/>
  <c r="G18" i="17" s="1"/>
  <c r="I18" i="17" a="1"/>
  <c r="I18" i="17" s="1"/>
  <c r="AB18" i="17" a="1"/>
  <c r="AB18" i="17" s="1"/>
  <c r="Q13" i="17" a="1"/>
  <c r="Q13" i="17" s="1"/>
  <c r="U13" i="17" a="1"/>
  <c r="U13" i="17" s="1"/>
  <c r="V13" i="17" a="1"/>
  <c r="V13" i="17" s="1"/>
  <c r="Z13" i="17" a="1"/>
  <c r="Z13" i="17" s="1"/>
  <c r="E13" i="17" a="1"/>
  <c r="E13" i="17" s="1"/>
  <c r="F13" i="17" a="1"/>
  <c r="F13" i="17" s="1"/>
  <c r="P13" i="17" a="1"/>
  <c r="P13" i="17" s="1"/>
  <c r="G13" i="17" a="1"/>
  <c r="G13" i="17" s="1"/>
  <c r="AA13" i="17" a="1"/>
  <c r="AA13" i="17" s="1"/>
  <c r="I13" i="17" a="1"/>
  <c r="I13" i="17" s="1"/>
  <c r="H13" i="17" a="1"/>
  <c r="H13" i="17" s="1"/>
  <c r="T13" i="17" a="1"/>
  <c r="T13" i="17" s="1"/>
  <c r="W13" i="17" a="1"/>
  <c r="W13" i="17" s="1"/>
  <c r="AE13" i="17" a="1"/>
  <c r="AE13" i="17" s="1"/>
  <c r="AD13" i="17" a="1"/>
  <c r="AD13" i="17" s="1"/>
  <c r="S13" i="17" a="1"/>
  <c r="S13" i="17" s="1"/>
  <c r="R13" i="17" a="1"/>
  <c r="R13" i="17" s="1"/>
  <c r="AF13" i="17" a="1"/>
  <c r="AF13" i="17" s="1"/>
  <c r="Y13" i="17" a="1"/>
  <c r="Y13" i="17" s="1"/>
  <c r="AB13" i="17" a="1"/>
  <c r="AB13" i="17" s="1"/>
  <c r="K13" i="17" a="1"/>
  <c r="K13" i="17" s="1"/>
  <c r="AA8" i="12" l="1"/>
  <c r="D136" i="13" s="1"/>
  <c r="A8" i="12"/>
  <c r="P8" i="12" l="1"/>
  <c r="R8" i="12"/>
  <c r="N8" i="12"/>
  <c r="O8" i="12"/>
  <c r="L8" i="12"/>
  <c r="M8" i="12"/>
  <c r="K8" i="12"/>
  <c r="J8" i="12"/>
  <c r="D56" i="13"/>
  <c r="C136" i="13"/>
  <c r="B135" i="13" s="1"/>
  <c r="T8" i="12"/>
  <c r="C56" i="13"/>
  <c r="B55" i="13" s="1"/>
  <c r="W8" i="12"/>
  <c r="Y8" i="12"/>
  <c r="V8" i="12"/>
  <c r="U8" i="12"/>
  <c r="X8" i="12"/>
  <c r="F161" i="13" l="1"/>
  <c r="F165" i="13"/>
  <c r="F166" i="13"/>
  <c r="F155" i="13"/>
  <c r="F162" i="13"/>
  <c r="F163" i="13"/>
  <c r="F164" i="13"/>
  <c r="F156" i="13"/>
  <c r="F157" i="13"/>
  <c r="F158" i="13"/>
  <c r="F159" i="13"/>
  <c r="F160" i="13"/>
  <c r="E136" i="13"/>
  <c r="E137" i="13"/>
  <c r="E149" i="13"/>
  <c r="E161" i="13"/>
  <c r="E164" i="13"/>
  <c r="E153" i="13"/>
  <c r="E154" i="13"/>
  <c r="E155" i="13"/>
  <c r="E156" i="13"/>
  <c r="E146" i="13"/>
  <c r="E159" i="13"/>
  <c r="E148" i="13"/>
  <c r="E138" i="13"/>
  <c r="E150" i="13"/>
  <c r="E162" i="13"/>
  <c r="E144" i="13"/>
  <c r="E157" i="13"/>
  <c r="E147" i="13"/>
  <c r="E160" i="13"/>
  <c r="E139" i="13"/>
  <c r="E151" i="13"/>
  <c r="E163" i="13"/>
  <c r="E140" i="13"/>
  <c r="E152" i="13"/>
  <c r="E141" i="13"/>
  <c r="E165" i="13"/>
  <c r="E142" i="13"/>
  <c r="E166" i="13"/>
  <c r="E143" i="13"/>
  <c r="E145" i="13"/>
  <c r="E158" i="13"/>
  <c r="F57" i="13"/>
  <c r="F69" i="13"/>
  <c r="F81" i="13"/>
  <c r="F86" i="13"/>
  <c r="F80" i="13"/>
  <c r="F58" i="13"/>
  <c r="F70" i="13"/>
  <c r="F82" i="13"/>
  <c r="F85" i="13"/>
  <c r="F62" i="13"/>
  <c r="F63" i="13"/>
  <c r="F59" i="13"/>
  <c r="F71" i="13"/>
  <c r="F83" i="13"/>
  <c r="F73" i="13"/>
  <c r="F60" i="13"/>
  <c r="F72" i="13"/>
  <c r="F84" i="13"/>
  <c r="F61" i="13"/>
  <c r="F74" i="13"/>
  <c r="F75" i="13"/>
  <c r="F64" i="13"/>
  <c r="F76" i="13"/>
  <c r="F65" i="13"/>
  <c r="F77" i="13"/>
  <c r="F66" i="13"/>
  <c r="F78" i="13"/>
  <c r="F67" i="13"/>
  <c r="F79" i="13"/>
  <c r="F68" i="13"/>
  <c r="E57" i="13"/>
  <c r="E69" i="13"/>
  <c r="E81" i="13"/>
  <c r="E84" i="13"/>
  <c r="E85" i="13"/>
  <c r="E74" i="13"/>
  <c r="E75" i="13"/>
  <c r="E76" i="13"/>
  <c r="E65" i="13"/>
  <c r="E66" i="13"/>
  <c r="E67" i="13"/>
  <c r="E80" i="13"/>
  <c r="E58" i="13"/>
  <c r="E70" i="13"/>
  <c r="E82" i="13"/>
  <c r="E72" i="13"/>
  <c r="E73" i="13"/>
  <c r="E86" i="13"/>
  <c r="E64" i="13"/>
  <c r="E78" i="13"/>
  <c r="E68" i="13"/>
  <c r="E59" i="13"/>
  <c r="E71" i="13"/>
  <c r="E83" i="13"/>
  <c r="E60" i="13"/>
  <c r="E61" i="13"/>
  <c r="E62" i="13"/>
  <c r="E63" i="13"/>
  <c r="E77" i="13"/>
  <c r="E79" i="13"/>
  <c r="H8" i="12"/>
  <c r="E56" i="13" s="1"/>
  <c r="G8" i="12"/>
  <c r="F56" i="13" s="1"/>
  <c r="F8" i="12"/>
  <c r="G56" i="13" l="1" a="1"/>
  <c r="G56" i="13" s="1"/>
  <c r="F136" i="13" s="1"/>
  <c r="G80" i="13"/>
  <c r="G79" i="13"/>
  <c r="G85" i="13"/>
  <c r="G60" i="13"/>
  <c r="F140" i="13" s="1"/>
  <c r="G71" i="13"/>
  <c r="F151" i="13" s="1"/>
  <c r="G77" i="13"/>
  <c r="G83" i="13"/>
  <c r="G81" i="13"/>
  <c r="G75" i="13"/>
  <c r="G63" i="13"/>
  <c r="F143" i="13" s="1"/>
  <c r="G73" i="13"/>
  <c r="F153" i="13" s="1"/>
  <c r="G65" i="13"/>
  <c r="F145" i="13" s="1"/>
  <c r="G69" i="13"/>
  <c r="F149" i="13" s="1"/>
  <c r="G78" i="13"/>
  <c r="G84" i="13"/>
  <c r="G82" i="13"/>
  <c r="G72" i="13"/>
  <c r="F152" i="13" s="1"/>
  <c r="G67" i="13"/>
  <c r="F147" i="13" s="1"/>
  <c r="G70" i="13"/>
  <c r="F150" i="13" s="1"/>
  <c r="G76" i="13"/>
  <c r="G86" i="13"/>
  <c r="G59" i="13"/>
  <c r="F139" i="13" s="1"/>
  <c r="G57" i="13"/>
  <c r="F137" i="13" s="1"/>
  <c r="G74" i="13"/>
  <c r="F154" i="13" s="1"/>
  <c r="G64" i="13"/>
  <c r="F144" i="13" s="1"/>
  <c r="G62" i="13"/>
  <c r="F142" i="13" s="1"/>
  <c r="G68" i="13"/>
  <c r="F148" i="13" s="1"/>
  <c r="G66" i="13"/>
  <c r="F146" i="13" s="1"/>
  <c r="G61" i="13"/>
  <c r="F141" i="13" s="1"/>
  <c r="G58" i="13"/>
  <c r="F13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U8" authorId="0" shapeId="0" xr:uid="{00000000-0006-0000-1300-000001000000}">
      <text>
        <r>
          <rPr>
            <sz val="11"/>
            <color theme="1"/>
            <rFont val="Calibri"/>
            <family val="2"/>
            <scheme val="minor"/>
          </rPr>
          <t>======
ID#AAABiRHPOLU
Divya Chandra    (2023-05-11 13:17:46)
compared</t>
        </r>
      </text>
    </comment>
  </commentList>
  <extLst>
    <ext xmlns:r="http://schemas.openxmlformats.org/officeDocument/2006/relationships" uri="GoogleSheetsCustomDataVersion2">
      <go:sheetsCustomData xmlns:go="http://customooxmlschemas.google.com/" r:id="rId1" roundtripDataSignature="AMtx7mj6zdP+kbe2CBTZab+0y8ExzV7e7w=="/>
    </ext>
  </extLst>
</comments>
</file>

<file path=xl/sharedStrings.xml><?xml version="1.0" encoding="utf-8"?>
<sst xmlns="http://schemas.openxmlformats.org/spreadsheetml/2006/main" count="4279" uniqueCount="1246">
  <si>
    <t>Scroll Down</t>
  </si>
  <si>
    <t>Process Map</t>
  </si>
  <si>
    <t>Process Map Description</t>
  </si>
  <si>
    <t>The below process map details each step with its associated outcomes and benefits, as well as relevant snapshots from the model. While there is guidance throughout the model, this sheet breaks out user actions in a step-by-step manner if needed. Users can read column D for descriptions of each step in the process, with columns E and F noting outcomes and benefits, respectively.</t>
  </si>
  <si>
    <t>Stage 1 - Due Diligence Assessment</t>
  </si>
  <si>
    <t>#</t>
  </si>
  <si>
    <t>Relevant Stage</t>
  </si>
  <si>
    <t>Step</t>
  </si>
  <si>
    <t>Outcome</t>
  </si>
  <si>
    <t>Benefit</t>
  </si>
  <si>
    <t>Due Diligence Phase</t>
  </si>
  <si>
    <t>• User educated on the relevant material issues for the sector
• User learns about recommended strategies for improving on/mitigating each material issue, as well as underlying practices that the target company can employ to achieve the associated sustainability value drivers</t>
  </si>
  <si>
    <t>For each material issue/strategy, research stated commitments and current progress/actions; research entered by user</t>
  </si>
  <si>
    <t>• Understanding of current performance and commitments for each material issue</t>
  </si>
  <si>
    <t>• Relevant research to be used for scoring in the following step</t>
  </si>
  <si>
    <t>For each material issue/strategy, input a score of 1 to 5 across six criteria buckets; data entered by user</t>
  </si>
  <si>
    <t>• Scores of 1 to 5 across the criteria: Current Progress, Clear Targets, Innovation &amp; Growth, Risk Mitigation, Credible Reporting Standards, Mgmt./Board/Org. Capabilities
• Aggregate score automatically calculated based on particular weighting for issue/sector</t>
  </si>
  <si>
    <t>• Comprehensive view of target company's performance across relevant criteria to understand areas of low/high performance
• Ability to compare material issues/strategies against each other across specific criteria and aggregate score
• Option to remove some issues/strategies to help streamline "Ranked Table"</t>
  </si>
  <si>
    <t>User reviews model-provided guidance</t>
  </si>
  <si>
    <t>• Read CSB's provided scoring guidance with examples</t>
  </si>
  <si>
    <t>• Better scoring by user</t>
  </si>
  <si>
    <t>Data visualized: review the "Ranked Table" visualization</t>
  </si>
  <si>
    <t>• Conditionally-formatted table that provides individual and aggregate scores for each material issue/strategy, sorted by aggregate score, from best to worst</t>
  </si>
  <si>
    <t>• "Ranked Table" visualization allows the user to identify any significant red flags or areas of opportunity across the relevant material issues/strategies
• Option to remove some issues/strategies to help streamline second stage</t>
  </si>
  <si>
    <t>Stage 2 - 100 Days Phase</t>
  </si>
  <si>
    <t>100 Days Phase</t>
  </si>
  <si>
    <t>For subset of material issues/strategies, user researches and scores on "Issue Prioritization" criteria</t>
  </si>
  <si>
    <t>• Scores of 1 to 5 across the criteria: Market Risk, Regulatory Risk, Environmental Risk, Geopolitical Risk, Revenue Growth Potential, Operational Efficiency, Reputation of Target, Investment/Effort Required for Successful Execution
• Research notes and statistics for each criteria for each material issue/strategy</t>
  </si>
  <si>
    <t>• Ability to look at tradeoffs between material issues/strategies in order to prioritize the most important to focus on</t>
  </si>
  <si>
    <t>Data visualized: review the new heatmap of new criteria</t>
  </si>
  <si>
    <t>• Conditionally-formatted table of outputs from "Issue Prioritization"
• Criteria grouped by Upside, Downside, and Other</t>
  </si>
  <si>
    <t>• Ability to compare material issues/strategies against each other across specific criteria and aggregate score</t>
  </si>
  <si>
    <t>Data visualized: review scatterplots to help gauge most important issues to focus on</t>
  </si>
  <si>
    <t>• Scatterplot graphs of "Issue Prioritization" outputs used to better visualize each material strategy against the others</t>
  </si>
  <si>
    <t>• Enough information/context to select top 3-5 (or more) material issues/strategies
• Strategies that fall within certain quadrants of the scatterplots are likely to be the most important</t>
  </si>
  <si>
    <t>Input selected strategies and review auto-populated KPIs and guidance</t>
  </si>
  <si>
    <t>• After selecting strategies from the provided drop-downs, the tab auto-populates with relevant sustainability and ROSI KPIs for each specified strategy</t>
  </si>
  <si>
    <t>• User is provided specific examples and guidance for each material issue/strategy to inform the specific KPIs to be used throughout the lifetime of the holding</t>
  </si>
  <si>
    <t>Review outputs from the entire process (both Stage 1+2); option to develop strategies here</t>
  </si>
  <si>
    <t>• Model auto-populates all of the relevant data generated through Stage 1 and Stage 2 for the top 3-5+ material issues/strategies</t>
  </si>
  <si>
    <t>• User can view all information in one place
• Option to build out more specific KPIs and sub-strategies here in the context of all of the previous work/research</t>
  </si>
  <si>
    <t>Stage 1 to be completed during the due diligence period</t>
  </si>
  <si>
    <t>CountFunc.:</t>
  </si>
  <si>
    <t>Initial Output:</t>
  </si>
  <si>
    <t>MatchCalcs</t>
  </si>
  <si>
    <t>De-duped Output (Match Function):</t>
  </si>
  <si>
    <t>Yellow Header = User Fills Out</t>
  </si>
  <si>
    <t>Target Company (Fill Out):</t>
  </si>
  <si>
    <t>User Research &amp; Scoring</t>
  </si>
  <si>
    <t>Industries:</t>
  </si>
  <si>
    <t>Toys &amp; Sporting Goods</t>
  </si>
  <si>
    <t>No Additional Industry</t>
  </si>
  <si>
    <t>&lt;----- Dropdown List of Industries</t>
  </si>
  <si>
    <t>Material Issues</t>
  </si>
  <si>
    <t>Strategy</t>
  </si>
  <si>
    <t>Practices</t>
  </si>
  <si>
    <t>Value Drivers</t>
  </si>
  <si>
    <t>Description of Material Issue (SASB)</t>
  </si>
  <si>
    <t>Current State / Progress / Growth</t>
  </si>
  <si>
    <t>Scoring Notes (if Needed)</t>
  </si>
  <si>
    <t>Current Progress</t>
  </si>
  <si>
    <t>Clear Targets</t>
  </si>
  <si>
    <t>Innovation &amp; Growth</t>
  </si>
  <si>
    <t>Risk Mitigation</t>
  </si>
  <si>
    <t>Credible Reporting Standards</t>
  </si>
  <si>
    <t>Mgmt / Org / Board Capabilities</t>
  </si>
  <si>
    <t>Total</t>
  </si>
  <si>
    <t>Don't modify these columns</t>
  </si>
  <si>
    <t>Step 3: Score &amp; Weight Current Practices (Just Input Scores of 1-5)</t>
  </si>
  <si>
    <t>Helper Column</t>
  </si>
  <si>
    <t>Index column for Ranked Table</t>
  </si>
  <si>
    <t>List</t>
  </si>
  <si>
    <t>Keep</t>
  </si>
  <si>
    <t>Remove</t>
  </si>
  <si>
    <t>Guidance</t>
  </si>
  <si>
    <t>Bucket</t>
  </si>
  <si>
    <t>Description</t>
  </si>
  <si>
    <t>Questions</t>
  </si>
  <si>
    <t>Low = 1 (Behind)</t>
  </si>
  <si>
    <t>Medium = 3 (Developing)</t>
  </si>
  <si>
    <t>High = 5 (Leading)</t>
  </si>
  <si>
    <t>Sources</t>
  </si>
  <si>
    <t>Target company's current progress and efforts on the material issues</t>
  </si>
  <si>
    <t>• How is the firm currently performing on the material ESG issues for its sector? 
• Has the firm reported progress over time, and how much? 
• How does this compare to competitors? 
• Leader vs laggard?</t>
  </si>
  <si>
    <t>• Clear description of progress
• (e.g., Clif Bar reduces mtCO2e significantly ahead of schedule)
• Exemplary performance against target, hitting or exceeding</t>
  </si>
  <si>
    <t>Company's defined future sustainability commitments; companies that score well have very specific targets with associated timelines</t>
  </si>
  <si>
    <t>• Has the firm defined clear ESG targets? 
• Are ESG measurement systems in place and is there a clear plan for managing material issues?
• Are they reporting useful KPIs that provide a credible view of sustainability performance?
• Are targets focused on the most material aspects?</t>
  </si>
  <si>
    <t>Target company's approach to the material issues, looking at upside opportunity</t>
  </si>
  <si>
    <t>• Does the target exemplify innovative thinking around mitigating/answering material issues and the underlying strategies? 
• New product, new geography, new practice?</t>
  </si>
  <si>
    <t>• Company lacks innovative thinking on how to approach issue
• Company ignores potential growth avenues in favor of business as usual</t>
  </si>
  <si>
    <t>• Company exhibits some creative approaches to material issue and demonstrates willingness to try new strategies / products / geographies / etc., but leaves some upside potential on the table</t>
  </si>
  <si>
    <t>• Best-in-class company that builds effective, long-term upside strategies to mitigate material issue
• Clearly demonstrates innovative thinking</t>
  </si>
  <si>
    <t>Look at company's approach to new product development or geographic expansion</t>
  </si>
  <si>
    <t>Target company's approach to the material issue, looking at downside risk</t>
  </si>
  <si>
    <t>• How is the firm performing on material issues from a risk perspective? 
• Are there any trends/incoming regulation that will hurt the target's business case? 
• Proactive vs reactive?
• What happens if the target company does not mitigate the risk? What is the impact? Financial impact?</t>
  </si>
  <si>
    <t>• Proposed action plan / commitments mitigate all associated risks
• Clearly prepared for future risk / regulation
• Sustainability risks well-integrated into enterprise risk management system and governance</t>
  </si>
  <si>
    <t>Credible reporting standards include SASB, ILPA, etc.</t>
  </si>
  <si>
    <t>• Is the target using any industry reporting standards? 
• Is ESG reporting audited by a third party?
• Is target reporting on the most material issues and across the value chain?</t>
  </si>
  <si>
    <t>• Lack a reporting standard, or goal not particularly explained
• Not audited
• Not reporting on material issues</t>
  </si>
  <si>
    <t>• Use a clear reporting standard with explanation of why company is pursuing a particular issue or measuring specific KPIs
• Can be scored lower if company sets the clear target far in the future
• Reporting on some material issues but not comprehensive</t>
  </si>
  <si>
    <t>Management's / Organization's / Board's strengths in enacting a sustainability agenda and processes</t>
  </si>
  <si>
    <t>• Does management have the capability or resources needed to address the material issue and associated strategy?
• Does the board have ESG-focused professionals or members with sustainability experiences/skillsets?
• Is there a board committee with responsibility for ESG strategy and auditing?</t>
  </si>
  <si>
    <t>• Weak or unconcerned management lacking ability to address material issue
• Lack of board sustainability expertise, little appetite to address material issue</t>
  </si>
  <si>
    <t>DD Assessment Outputs - Used for Ranking</t>
  </si>
  <si>
    <t>Note: These columns to be hidden</t>
  </si>
  <si>
    <t>Mgmt. / Org. Capabilities</t>
  </si>
  <si>
    <t>Total (Weighted)</t>
  </si>
  <si>
    <r>
      <rPr>
        <b/>
        <u/>
        <sz val="12"/>
        <color theme="1"/>
        <rFont val="Calibri"/>
        <family val="2"/>
      </rPr>
      <t xml:space="preserve">OPTIONAL: Select "Remove" to Exclude Issues from Second Stage of Analysis
</t>
    </r>
    <r>
      <rPr>
        <b/>
        <sz val="12"/>
        <color theme="1"/>
        <rFont val="Calibri"/>
        <family val="2"/>
      </rPr>
      <t>(Can Ignore Column if Keeping All Issues)</t>
    </r>
  </si>
  <si>
    <t>Rank</t>
  </si>
  <si>
    <t>Index column for Issue Prioritization</t>
  </si>
  <si>
    <t>Stage 2 to be completed after portfolio company purchase (in first 100 days)</t>
  </si>
  <si>
    <t>Prioritization and Selection of Top 3-5 Issues to Focus On</t>
  </si>
  <si>
    <t>Ranked Table Outputs from Stage 1 (For Context)</t>
  </si>
  <si>
    <t>Issue Prioritization Criteria, Scoring, and Selection</t>
  </si>
  <si>
    <t>Please feel free to use the filters below to select one material issue/strategy at a time to help focus your analysis.</t>
  </si>
  <si>
    <r>
      <rPr>
        <b/>
        <u/>
        <sz val="14"/>
        <color theme="1"/>
        <rFont val="Calibri"/>
        <family val="2"/>
      </rPr>
      <t>Issue Prioritization Overview:</t>
    </r>
    <r>
      <rPr>
        <b/>
        <sz val="14"/>
        <color theme="1"/>
        <rFont val="Calibri"/>
        <family val="2"/>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</si>
  <si>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Changes in Consumer Preferences + Impacts to Operation &amp; Production Processes + Availability &amp; Cost of Financing</t>
  </si>
  <si>
    <t>Impacts from Current &amp; Future Regulatory/Policy</t>
  </si>
  <si>
    <t>Environmental &amp; Climate Impacts + Availability of Land/Inputs + Viability of Existing Assets + Supply Chain Impacts</t>
  </si>
  <si>
    <t>Corruption + Human Rights + Country-Specific Issues</t>
  </si>
  <si>
    <t>Size of Opportunity + Investment Inflows + Customer Demand + Anything that Increases Revenue</t>
  </si>
  <si>
    <t>Value Improvement/Higher EBITDA Driven by Effective Processes</t>
  </si>
  <si>
    <t>Perception of Target by Investors</t>
  </si>
  <si>
    <t>Mgmt Capabilities + Board Governance + Technical Feasibility + Time Horizon + Needed Capex/Opex + Existing Assets &amp; Supply Chain + Barriers to Success</t>
  </si>
  <si>
    <t>Note: now that you have moved to Stage 2, do not go back to the "Ranked Table" or "DD Assessment" tabs to change the "Keep/Remove" columns. Instead, use the column below to remove issues/strategies from the analysis.</t>
  </si>
  <si>
    <t>MR</t>
  </si>
  <si>
    <t>RR</t>
  </si>
  <si>
    <t>CWR</t>
  </si>
  <si>
    <t>GR</t>
  </si>
  <si>
    <t>RGP</t>
  </si>
  <si>
    <t>OE</t>
  </si>
  <si>
    <t>MI</t>
  </si>
  <si>
    <t>CSE</t>
  </si>
  <si>
    <t>Downside</t>
  </si>
  <si>
    <t>Upside</t>
  </si>
  <si>
    <t>Other</t>
  </si>
  <si>
    <t>Total Scores / Summary Sheet Lookups</t>
  </si>
  <si>
    <t>CSB recommends keeping no more than 10 Issues</t>
  </si>
  <si>
    <t>Market Risk</t>
  </si>
  <si>
    <t>1-5</t>
  </si>
  <si>
    <t>Regulatory Risk</t>
  </si>
  <si>
    <t>Environmental Risk
(Climate, Water, Biodiversity)</t>
  </si>
  <si>
    <t>Geopolitical Risk</t>
  </si>
  <si>
    <t>Revenue Growth Potential</t>
  </si>
  <si>
    <t>Operational Efficiency</t>
  </si>
  <si>
    <t>Reputation of Target (Multiple Impact)</t>
  </si>
  <si>
    <t xml:space="preserve">Investment/Effort Required for Successful Execution </t>
  </si>
  <si>
    <t>Total Score</t>
  </si>
  <si>
    <t>Total Downside</t>
  </si>
  <si>
    <t>Total Upside</t>
  </si>
  <si>
    <t>Investment/Effort Required</t>
  </si>
  <si>
    <t>Total Score (Downside + Upside)</t>
  </si>
  <si>
    <t>Zeroes Removed</t>
  </si>
  <si>
    <t>Scoring Guidance</t>
  </si>
  <si>
    <t>Low, Medium, High Guidance</t>
  </si>
  <si>
    <t>Scoring Bucket</t>
  </si>
  <si>
    <t>Type</t>
  </si>
  <si>
    <t>Low = 1</t>
  </si>
  <si>
    <t>Medium = 3</t>
  </si>
  <si>
    <t>High = 5</t>
  </si>
  <si>
    <t>High scores given for: 
1) Areas where customers expectations have changed or will change
2) Significant impacts to operations or production processes
3) Significant impacts to availability of financing</t>
  </si>
  <si>
    <t>• Any changes in economic and social factors affecting demand and supply?
• Changes in consumer preferences or needs?
• Availability and cost of financing/insurance?
• Any impacts to operations and production processes?</t>
  </si>
  <si>
    <t>• Minimal market risk
•  E.g., company either has already mitigated the market risk, or the market risk is generally low across the industry</t>
  </si>
  <si>
    <t>• Moderate market risk
• Company might have begun efforts to mitigate the risk, but efforts not comprehensive enough / market risk still apparent</t>
  </si>
  <si>
    <t>• High market risk
• Company is poorly positioned in regard to the specific issue/strategy and associated market risk, and has not taken steps to mitigate it
• Company may be impacted due to poor market risk mitigation; operations or financing impacted</t>
  </si>
  <si>
    <t>High scores given for areas where the target company is not meeting current regulations or if future regulation threatens to impact business operations</t>
  </si>
  <si>
    <t>• Will the current or future regulatory environment negatively affect the target company?
• Will the target company be fined or harmed for performing poorly on the material issue?</t>
  </si>
  <si>
    <t>• Minimal regulatory risk
• Minimal regulatory environment around issue/strategy, or company has already taken steps to mitigate any regulatory pressures</t>
  </si>
  <si>
    <t>• Moderate regulatory risk
• Company may have taken some mitigation steps, but there is potential that current or future regulation could impact company on this issue/strategy</t>
  </si>
  <si>
    <t>• High regulatory risk
• Regulation is already negatively impacting the business or incoming regulation will damage the company</t>
  </si>
  <si>
    <t>High scores given for:
1) Significant environmental &amp; climate impacts on the company's operations
2) Impacted availability of land or inputs
3) Impacted performance of existing assets
4) Stranded assets</t>
  </si>
  <si>
    <t>• Will environmental factors affect the availability or production of inputs?
• Will environmental factors affect existing infrastructure or land availability?
• Will supply chain or distribution be affected?</t>
  </si>
  <si>
    <t>• Minimal climate/water risk
• Unlikely to be affected by climate or water risk</t>
  </si>
  <si>
    <t>• Moderate climate/water risk
• Potential that aspects of company's business may be affected by climate or water risk</t>
  </si>
  <si>
    <t>• High climate/water risk
• Company's operations likely to be significantly affected by climate or water risk; company not prepared to mitigate this risk</t>
  </si>
  <si>
    <t>Risks faced within a given country including corruption, human rights issues, etc.</t>
  </si>
  <si>
    <t>• Are there any human rights issues within the country / location of footprint?
• Is the country/area known for corruption?
• Is there existing or potential likelihood of armed conflict?</t>
  </si>
  <si>
    <t>• Minimal geopolitical risk
• Company does not operate in a country with geopolitical risks, or has taken steps to mitigate these</t>
  </si>
  <si>
    <t>• Moderate geopolitical risk
• Company experienced or will experience some risk in aspects of its footprint</t>
  </si>
  <si>
    <t>• High geopolitical risk
• Operations have potential to be significantly impacted</t>
  </si>
  <si>
    <t>High scores given for:
1) Large financial opportunity
2) Areas receiving significant investment inflows
3) Opportunity to capture a much larger customer base</t>
  </si>
  <si>
    <t>• What is the size of the opportunity? Any current investment inflows into that area?
• Customer expectations?
• If the target company is performing well, is there additional whitespace to capture?</t>
  </si>
  <si>
    <t>• Low opportunity to grow revenues through issue/strategy improvement</t>
  </si>
  <si>
    <t>• Strategy enaction likely to generate moderate revenue uplift</t>
  </si>
  <si>
    <t>• Addressing the issue/strategy likely to lead to significant revenue uplift</t>
  </si>
  <si>
    <t xml:space="preserve">Value improvement through stronger, more resilient processes
• Efficiency leads to a better EBITDA
• Less resources required for more output
• Cost savings due less waste disposal costs
• E.g., reuse, upcycling, recycling -&gt; drives lower costs and higher revenues </t>
  </si>
  <si>
    <t>• Has the company delivered on operational efficiency delivered by sustainability (such as energy savings)?
• Are there untapped operational efficiencies to be driven by sustainability?</t>
  </si>
  <si>
    <t>• Strategy unlikely to lead to material operational efficiencies
• Past performance in this area demonstrates lack of operational efficiencies or low appetite to enact such measures</t>
  </si>
  <si>
    <t>• Strategy enaction likely to moderate operational efficiencies
• Appetite or ability to build on issue/strategy</t>
  </si>
  <si>
    <t>• Strategy enaction likely to lead to significant operational efficiencies
• Track record of efficiency improvement and appetite to continue to do so in future</t>
  </si>
  <si>
    <t>The multiple on the exit sale is influenced by investor perception of the target:
• Company reputation / PR
• Innovation &amp; growth</t>
  </si>
  <si>
    <t>• How will the pursuit of the strategy / mitigation of the risk affect the company's reputation?
• How does this company demonstrate the capability to innovate?</t>
  </si>
  <si>
    <t>• Strategy enaction unlikely to affect investor's perception of the business</t>
  </si>
  <si>
    <t>• Developing the issue/strategy will reflect well with investors</t>
  </si>
  <si>
    <t>• Addressing the issue/strategy will lead to significant multiple improvement</t>
  </si>
  <si>
    <t>Investment/Effort Required for Successful Execution</t>
  </si>
  <si>
    <t>High scores given for:
1) Lower effort or investment required for successful strategy enaction
2) Existing expertise and appetite to address the material issue
2) Opportunity is technically feasible
4) Capex/Opex investment has clear path to financial upside or risk mitigation
5) Other barriers to success can be mitigated</t>
  </si>
  <si>
    <t>• Does the initiative require capex/opex? How much?
• What is the time horizon to mitigate or improve on the material issue?
• What effort level and resources are required for successful strategy enaction?
• Does managament have the capabilities to enact the suggested strategy?
• Board governance is ESG-focused?
• Is this technically feasible?
• Does the target company have existing assets it could employ?
• Any other barriers to success?</t>
  </si>
  <si>
    <t>• Significant investment and effort required to achieve strategy / issue mitigation</t>
  </si>
  <si>
    <t>• Aspects of strategy execution are already in place (e.g., management expertise in place, existing infrastructure required to disseminate strategy)</t>
  </si>
  <si>
    <t>• Effort required to enact strategy is minimal and company is effectively positioned to enact the strategy in the near term</t>
  </si>
  <si>
    <t>Issue Prioritization Heatmap</t>
  </si>
  <si>
    <t>Strategies</t>
  </si>
  <si>
    <t>Total Downside + Upside Score
(Material Issues/Strategies Ranked by Total)</t>
  </si>
  <si>
    <t>Environmental Risk</t>
  </si>
  <si>
    <t>Absolute Values</t>
  </si>
  <si>
    <t>Higher Score = Better</t>
  </si>
  <si>
    <t>Total Upside vs. Downside</t>
  </si>
  <si>
    <t>KPI Section:</t>
  </si>
  <si>
    <t>Example Practice</t>
  </si>
  <si>
    <t>ROSI Benefit Example 1</t>
  </si>
  <si>
    <t>ROSI Suggested Monetization Method 1</t>
  </si>
  <si>
    <t>ROSI Benefit Example 2</t>
  </si>
  <si>
    <t>ROSI Suggested Monetization Method 2</t>
  </si>
  <si>
    <t>Summary Sheet for Internal / IC Presentations</t>
  </si>
  <si>
    <t>Value Assessment Model - Summary Sheet</t>
  </si>
  <si>
    <t>Note: This sheet is intended to be used for investment committee meetings as a quick summary of current performance and where future performance can drive value for the most important material issues/strategies</t>
  </si>
  <si>
    <r>
      <rPr>
        <b/>
        <sz val="11"/>
        <color theme="1"/>
        <rFont val="Calibri"/>
        <family val="2"/>
      </rPr>
      <t xml:space="preserve">Below, the DD Assessment Score represents the weighted and aggregated score calculated from the DD Assessment tab. The Issue Prioritization scores are grouped as before into Downside, Upside, and Investment/Effort, and are </t>
    </r>
    <r>
      <rPr>
        <b/>
        <u/>
        <sz val="11"/>
        <color theme="1"/>
        <rFont val="Calibri"/>
        <family val="2"/>
      </rPr>
      <t>not weighted</t>
    </r>
    <r>
      <rPr>
        <b/>
        <sz val="11"/>
        <color theme="1"/>
        <rFont val="Calibri"/>
        <family val="2"/>
      </rPr>
      <t>; for these, the higher the score, the more important the issue.</t>
    </r>
  </si>
  <si>
    <t>Target Company:</t>
  </si>
  <si>
    <r>
      <rPr>
        <b/>
        <sz val="11"/>
        <color theme="1"/>
        <rFont val="Calibri"/>
        <family val="2"/>
      </rPr>
      <t xml:space="preserve">Below, the DD Assessment Score represents the weighted and aggregated score calculated from the DD Assessment tab. The Issue Prioritization scores are grouped as before into Downside, Upside (Value Creation), and Investment/Effort, and are </t>
    </r>
    <r>
      <rPr>
        <b/>
        <u/>
        <sz val="11"/>
        <color theme="1"/>
        <rFont val="Calibri"/>
        <family val="2"/>
      </rPr>
      <t>not weighted</t>
    </r>
    <r>
      <rPr>
        <b/>
        <sz val="11"/>
        <color theme="1"/>
        <rFont val="Calibri"/>
        <family val="2"/>
      </rPr>
      <t>; for these, the higher the score, the more important the issue. Raw scores in grouping to the right ----&gt;</t>
    </r>
  </si>
  <si>
    <t>Higher Score = Better Current Performance</t>
  </si>
  <si>
    <t>Higher Score = Significant Downside Risk</t>
  </si>
  <si>
    <t>Higher Score = High Upside Opportunity</t>
  </si>
  <si>
    <t>Higher Score = Lower Investment/Effort Required</t>
  </si>
  <si>
    <t>Sector:</t>
  </si>
  <si>
    <t>Total Score Possible = 5</t>
  </si>
  <si>
    <t>Total Score Possible = 20</t>
  </si>
  <si>
    <t>Total Score Possible = 15</t>
  </si>
  <si>
    <t>Practices (Illustrative)</t>
  </si>
  <si>
    <t>Current State</t>
  </si>
  <si>
    <t>DD Assessment Aggregate Score</t>
  </si>
  <si>
    <t>Issue Prioritization Total Downside Risk</t>
  </si>
  <si>
    <t>Issue Prioritization Total Financial Value Creation Opportunity</t>
  </si>
  <si>
    <t>Issue Prioritization Investment/Effort Required</t>
  </si>
  <si>
    <t>Issue Prioritization Total Downside</t>
  </si>
  <si>
    <t>Issue Prioritization Total Upside</t>
  </si>
  <si>
    <t>DD Assessment</t>
  </si>
  <si>
    <t>Number</t>
  </si>
  <si>
    <t>Lookup</t>
  </si>
  <si>
    <t xml:space="preserve">N/A or Low Current Performance </t>
  </si>
  <si>
    <t xml:space="preserve">Low Current Performance </t>
  </si>
  <si>
    <t>Low Total Score</t>
  </si>
  <si>
    <t>Low-Medium Current Performance</t>
  </si>
  <si>
    <t xml:space="preserve">Medium Current Performance </t>
  </si>
  <si>
    <t>Medium-High Current Performance</t>
  </si>
  <si>
    <t>High Current Performance</t>
  </si>
  <si>
    <t xml:space="preserve">N/A or Low Financial Value Creation </t>
  </si>
  <si>
    <t xml:space="preserve">Low Financial Value Creation </t>
  </si>
  <si>
    <t>Low Upside</t>
  </si>
  <si>
    <t xml:space="preserve">Low-Medium Financial Value Creation </t>
  </si>
  <si>
    <t xml:space="preserve">Medium Financial Value Creation </t>
  </si>
  <si>
    <t xml:space="preserve">Medium-High Financial Value Creation </t>
  </si>
  <si>
    <t xml:space="preserve">High Financial Value Creation </t>
  </si>
  <si>
    <t>N/A or Low Risk</t>
  </si>
  <si>
    <t>Low Risk</t>
  </si>
  <si>
    <t>Low-Medium Risk</t>
  </si>
  <si>
    <t>Medium Risk</t>
  </si>
  <si>
    <t>Medium-High Risk</t>
  </si>
  <si>
    <t>High Risk</t>
  </si>
  <si>
    <t>Investment/Effort</t>
  </si>
  <si>
    <t>N/A or Low Investment / Effort</t>
  </si>
  <si>
    <t>High Investment / Effort</t>
  </si>
  <si>
    <t>High Investment/Effort</t>
  </si>
  <si>
    <t>Medium-High Investment / Effort</t>
  </si>
  <si>
    <t>Medium Investment / Effort</t>
  </si>
  <si>
    <t>Low-Medium Investment / Effort</t>
  </si>
  <si>
    <t>Low Investment / Effort</t>
  </si>
  <si>
    <t>Value Assessment Model - Output Sheet</t>
  </si>
  <si>
    <t>DD Assessment Outputs</t>
  </si>
  <si>
    <t>Issue Prioritization Outputs</t>
  </si>
  <si>
    <t>KPI Development</t>
  </si>
  <si>
    <t>Strategy Development</t>
  </si>
  <si>
    <t>Sustainability KPI</t>
  </si>
  <si>
    <t>ROSI Material Factor 1</t>
  </si>
  <si>
    <t>ROSI 1 Description</t>
  </si>
  <si>
    <t>ROSI 1 Monetization Example</t>
  </si>
  <si>
    <t>ROSI Material Factor 2</t>
  </si>
  <si>
    <t>ROSI 2 Description</t>
  </si>
  <si>
    <t>ROSI 2 Monetization Example</t>
  </si>
  <si>
    <t>Prioritized Practices for Investment</t>
  </si>
  <si>
    <t>Underlying databases and other materials</t>
  </si>
  <si>
    <t>Material Issue-specific Weightings</t>
  </si>
  <si>
    <t>Material Issue</t>
  </si>
  <si>
    <t>GHG Emissions</t>
  </si>
  <si>
    <t>Air Quality</t>
  </si>
  <si>
    <t>Energy Management</t>
  </si>
  <si>
    <t>Water &amp; Wastewater Management</t>
  </si>
  <si>
    <t>Waste &amp; Hazardous Materials Management (1/2)</t>
  </si>
  <si>
    <t>Ecological Impacts</t>
  </si>
  <si>
    <t>Human Rights &amp; Community Relations</t>
  </si>
  <si>
    <t>Customer Privacy</t>
  </si>
  <si>
    <t>Data Security</t>
  </si>
  <si>
    <t>Access &amp; Affordability</t>
  </si>
  <si>
    <t>Product Quality &amp; Safety</t>
  </si>
  <si>
    <t>Customer Welfare</t>
  </si>
  <si>
    <t>Selling Practices &amp; Product Labeling</t>
  </si>
  <si>
    <t>Labor Practices</t>
  </si>
  <si>
    <t>Employee Health &amp; Safety</t>
  </si>
  <si>
    <t>Employee Engagement, Diversity, &amp; Inclusion</t>
  </si>
  <si>
    <t>Product Design &amp; Lifecycle Management</t>
  </si>
  <si>
    <t>Business Model Resilience</t>
  </si>
  <si>
    <t>Supply Chain Management</t>
  </si>
  <si>
    <t>Materials Sourcing &amp; Efficiency</t>
  </si>
  <si>
    <t>Physical Impacts of Climate Change</t>
  </si>
  <si>
    <t>Business Ethics</t>
  </si>
  <si>
    <t>Competitive Behavior</t>
  </si>
  <si>
    <t>Management of the Legal &amp; Regulatory Environment</t>
  </si>
  <si>
    <t>Critical Incident Risk Management</t>
  </si>
  <si>
    <t>Systemic Risk Management</t>
  </si>
  <si>
    <t>Waste &amp; Hazardous Materials Management (2/2)</t>
  </si>
  <si>
    <t>Ecological Impacts (Agriculture)</t>
  </si>
  <si>
    <t>Materials Sourcing &amp; Efficiency (Agriculture)</t>
  </si>
  <si>
    <t>Underlying Database - Users do not need to use this</t>
  </si>
  <si>
    <t>Strategies, Practices, and Value Drivers</t>
  </si>
  <si>
    <t>KPI DB by Practice</t>
  </si>
  <si>
    <t>ROSI Value Drivers:</t>
  </si>
  <si>
    <t>Risk Management, Stakeholder Engagement, Operational Efficiency, Talent Management, Supplier Relations, Media Coverage, Customer Loyalty, Sales &amp; Marketing, Innovation</t>
  </si>
  <si>
    <t>Framework Narrative:</t>
  </si>
  <si>
    <t>ROSI Value Driver 1</t>
  </si>
  <si>
    <t>ROSI Value Driver 2</t>
  </si>
  <si>
    <t>ROSI Value Driver 3</t>
  </si>
  <si>
    <t>ROSI Benefit Example 3</t>
  </si>
  <si>
    <t>ROSI Suggested Monetization Method 3</t>
  </si>
  <si>
    <t>Investing in Worker Wellbeing</t>
  </si>
  <si>
    <t>• Competitive salary and benefits
• Engagement on sustainability
• Close pay equity gap
• Ensuring a living wage
• Promote workplace flexibility
• Create clear and equitable promotion pathways</t>
  </si>
  <si>
    <t>• Improved retention
• Higher productivity  
• Lower recruitment costs 
• Fewer work stoppages/strikes/lawsuits
• Reduced insurance costs</t>
  </si>
  <si>
    <t>Talent Management</t>
  </si>
  <si>
    <t>Implementing Sustainable Sourcing</t>
  </si>
  <si>
    <t>• Funding projects/partnerships that protect natural resources/local communities
• Sustainability certification or code compliance of suppliers
• Preferred supplier status, long-term contracts, and incentives for sustainable sourcing</t>
  </si>
  <si>
    <t>• Increased market share and premium
• Improved supplier and customer loyalty
• Reputational brand benefits
• Reduced regulatory, operational, and market risk</t>
  </si>
  <si>
    <t>Risk Management</t>
  </si>
  <si>
    <t>Calculate the operational impacts of a supply disruption (using historical cost data related to past or similar events) or estimating the potential amount of supply likely to be impacted and assessing outcomes (loss in sales or higher substitute procurement costs). Estimate the likelihood of a supply disruption occurring and multiply the by the costs and/or lost sales and margins to calculate the benefit of avoided costs.</t>
  </si>
  <si>
    <t>Mitigating Climate Change Impacts</t>
  </si>
  <si>
    <t>• Operational efficiencies in terms of costs
• Reduced exposure to regulatory fines and fees
• Reduced reputational and market risk  
• Lower cost of capital
• Improved employee recruitment and retention</t>
  </si>
  <si>
    <t>• Reduce emissions across all three scopes, focusing on direct emissions first, but also focusing on where the biggest emissions are</t>
  </si>
  <si>
    <t>Customer Loyalty</t>
  </si>
  <si>
    <t>Reducing the Use of Harmful Chemicals</t>
  </si>
  <si>
    <t>• Reduce harmful chemical use
• Ensure proper employee training and protective equipment
• Substitute bio-based products</t>
  </si>
  <si>
    <t>• Reduced chemical costs
• Reduced regulatory risk
• Reduced negative health incidents
• Potential reduction of lawsuits</t>
  </si>
  <si>
    <t>Sales &amp; Marketing</t>
  </si>
  <si>
    <t>Estimate the likely decline in sales to top-sustainability customers and including how this might shift to other segments. Estimate either the change in mix or loss in revenue and multiply by profit margin (differentials or absolute) to estimate the potential loss in earnings. Multiply this result by a probability factor to calculate likely profit loss on sales changes and deduct any additional costs (PR costs, legal costs, etc) to measure avoided costs.</t>
  </si>
  <si>
    <t>Adopting Sustainable Packaging Solutions</t>
  </si>
  <si>
    <t>• Reduced regulatory risk
• Reduced material and input costs
• Improved market share, loyalty, premium</t>
  </si>
  <si>
    <t>Improving Soil Health</t>
  </si>
  <si>
    <t>• Reduce herbicide and pesticide use
• Improve nutrient management
• Rotate crops
• Continuous cover crops
• Require regenerative certification</t>
  </si>
  <si>
    <t>• Increased productivity
• Lower input costs
• Reduced risk associated with extreme weather
• Reduced crop insurance costs
• Resilient supply chain
• Less regulatory and market risk
• Increased sales, market share
• Increased customer loyalty</t>
  </si>
  <si>
    <t>Improving Water Security</t>
  </si>
  <si>
    <t>• Ensure ongoing access to water (no stranded asset)
• Reduced water use and wastewater disposal costs 
• Reduced regulatory and license to operate risk</t>
  </si>
  <si>
    <t>Reduced water costs, reduced wastewater disposal cost</t>
  </si>
  <si>
    <t>Ensuring Protection of Biodiversity and Ecosystem Conservation</t>
  </si>
  <si>
    <t>• Partnerships to protect important conservation areas and species
• Commit to no deforestation
• Regenerate/reforest degenerated land
• Inventory/Protect / restore endangered and threatened  species
• Provide and track ecosystem service benefits</t>
  </si>
  <si>
    <t>• Brand and reputational benefits
• Reduced regulatory and reputational risk</t>
  </si>
  <si>
    <t>Raising and Treating Animals with Respect and Care</t>
  </si>
  <si>
    <t>• Higher premiums and market share (through claims/certifications and quality)
• Increased productivity (healthier, fatter animals)
• Revenues from by-products
• Reduced regulatory risk</t>
  </si>
  <si>
    <t>Increased market share with high sustainability driven customers</t>
  </si>
  <si>
    <t>Implementing Circular Solutions</t>
  </si>
  <si>
    <t xml:space="preserve">• Reuse, upcycle or recycle waste and by-products in production process    
• Reuse, upcycle or recycle post-consumption waste  </t>
  </si>
  <si>
    <t>• Reduce waste disposal costs
• Reduce cost of buying virgin materials 
• Revenue from sale of by-products/waste/upcycled products
• Reduced regulatory and operational risk</t>
  </si>
  <si>
    <t>Shift current waste, transport costs to input costs for a new product</t>
  </si>
  <si>
    <t>Calculate differential of waste costs (including disposal, transport, etc.) before and after reduction; calculate profitability of new circularity process and product</t>
  </si>
  <si>
    <t>Investing in Sustainable and Authentic Brand Marketing and Communications</t>
  </si>
  <si>
    <t>• Increased customer purchasing and loyalty 
• Market premium 
• Improved corporate reputation and valuation
• Free media coverage
• Reduced regulatory and market risk</t>
  </si>
  <si>
    <t>Lower customer acquisition costs</t>
  </si>
  <si>
    <t>Media Coverage</t>
  </si>
  <si>
    <t>Calculate cost per media exposure multiplied by # of unpaid media exposures (given promotion through product, campaigns, and customer experience) to achieve avoided cost savings</t>
  </si>
  <si>
    <t>Protecting Customer Health and Welfare</t>
  </si>
  <si>
    <t>• Improved nutritional value of food products
• Reduce over-consumption of alcohol, tobacco, salt/sugar</t>
  </si>
  <si>
    <t>• Increased sales/loyalty from changing consumer demand
• Reduced regulatory and reputational risk</t>
  </si>
  <si>
    <t>Gather historical sales data (volume, average sale price and margins) before and after the product changes. Estimate the sales impact due to adding certifications or nutritional changes (overall increase, or change in mix if operating at capacity) and calculate the profit margins. Compare profit results to historical levels (or forecast that excludes adding certifications) to calculate the earnings benefits</t>
  </si>
  <si>
    <t>Committing to Zero Waste to Landfill</t>
  </si>
  <si>
    <t>• Operational efficiencies in reduced waste costs
• Reduced regulatory risks
• Innovation (to reduce waste generation, will need to innovate on process and products)</t>
  </si>
  <si>
    <t>Increased revenue due to diversified sales streams</t>
  </si>
  <si>
    <t>Improving Energy Efficiency &amp; Use of Renewables</t>
  </si>
  <si>
    <t>• Adopt products, services, and processes that use less energy
• Convert energy purchase (or generation) to renewables where possible</t>
  </si>
  <si>
    <t>• Lower energy costs
• Reduced exposure to energy cost volatility or grid break-downs
• Reduced regulatory fines and risks</t>
  </si>
  <si>
    <t>Improving Air Quality</t>
  </si>
  <si>
    <t>• Measure current air quality levels in areas of business where operations are leading to pollutants and determine quality of operations emissions, set target date to improve on air quality</t>
  </si>
  <si>
    <t>Calculate current cost of pollutants (regulatory costs, carbon credits) to the business and its stakeholders before and after the introduction of new reduction technologies.</t>
  </si>
  <si>
    <t>Adapting to Climate Change</t>
  </si>
  <si>
    <t>• Assess and reduce climate related-risk across the value chain
• Improve corporate and value chain partner resiliency to climate change</t>
  </si>
  <si>
    <t>• Reduced operational, physical risk (reduced costs) 
• Reduced likelihood of stranded assets
• Improved ability to avoid supply chain / manufacturing / transport disruptions</t>
  </si>
  <si>
    <t>• Improved license to operate 
• Less likelihood of community opposition (and negatve publicity, project slowdown, regulatory review)
• Motivated and engaged workers</t>
  </si>
  <si>
    <t>Design and conduct an employee survey on the impact of the organization's sustainability initiatives on employee retention. Track improvements in scores over time to estimate # additional employees retained due to sustainability.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</si>
  <si>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Protecting Customer Privacy</t>
  </si>
  <si>
    <t>• Be transparent about use of customer data with easy opt-outs
• Avoid exposing the customer to problematic access to their data</t>
  </si>
  <si>
    <t>• Survey current customer trust levels and benchmark vs. competitors; identify data transparency target and achieve by x date</t>
  </si>
  <si>
    <t>Ensuring Data Protection</t>
  </si>
  <si>
    <t>• Invest in robust data protection technology, procedures, and team members</t>
  </si>
  <si>
    <t>• Customer loyalty
• Reduced lawsuits
• Reduced regulatory risk
• Reduced business disruption</t>
  </si>
  <si>
    <t>• Assess current data protection practices, potentially via trusted third-party; identify any gaps and mitigate by x date</t>
  </si>
  <si>
    <t>• Develop appropriate offerings at appropriate price points for underserved communities</t>
  </si>
  <si>
    <t>• Increased sales and loyalty
• Government incentives
• Positive corporate reputation benefits</t>
  </si>
  <si>
    <t>Increased market share of local community through fair pricing and better reputation</t>
  </si>
  <si>
    <t>Estimate the potential increase in revenue earned by multiplying volume of products sold to a new customer segment (that the company did not sell to previously) with the contribution or profit margin to estimate the net earning increase.</t>
  </si>
  <si>
    <t>Ensuring Safe Products and Services</t>
  </si>
  <si>
    <t>• Robust quality and safety processes, training and enforcement
• Investment in people, training, technology to help</t>
  </si>
  <si>
    <t>• Reduced recalls, lawsuits, regulatory fines, customer loss</t>
  </si>
  <si>
    <t>Protecting Employee Health and Safety</t>
  </si>
  <si>
    <t>• Robust safety review and enforcement
• Investment in employee physical and mental wellness
• Good benefit programs
• Workplace flexibility</t>
  </si>
  <si>
    <t>• Increased productivity
• Increased retention 
• Reduced absenteeism
• Reduced workplace insurance costs
• Ability to hire the best</t>
  </si>
  <si>
    <t>Avoided costs related to workplace accidents (reparations, regulatory, insurance, etc.)</t>
  </si>
  <si>
    <t>• Transparent benchmarking, target-setting and reporting to ensure diversity and equity across all levels
• Clear definition of inclusivity and associated programs, targets, and assessments</t>
  </si>
  <si>
    <t>• Undertake ESG materiality analysis and stakeholder mapping
• Build material ESG risks and opportunities into the business strategy
• ESG KPIs at same level of importance as financial KPIs
• Track the returns associated with sustainable investments</t>
  </si>
  <si>
    <t>Stakeholder Engagement</t>
  </si>
  <si>
    <t>• Ethical considerations built into corporate culture and values, training, corporate goals, hiring, etc.</t>
  </si>
  <si>
    <t>Attract and appeal to employees leading to improved retention and lower hiring costs</t>
  </si>
  <si>
    <t>• Robust quality and safety review and enforcement
• Investment in people, training, technology to help</t>
  </si>
  <si>
    <t>• Reduced lawsuits, regulatory fines, customer loss</t>
  </si>
  <si>
    <t>Incorporate Robust Systemic Risk Scenario Planning into ERM</t>
  </si>
  <si>
    <t>Reduced risk of business disruption</t>
  </si>
  <si>
    <t>Access green financing alternatives</t>
  </si>
  <si>
    <t>Underlying database of model, users do not need to touch this page</t>
  </si>
  <si>
    <t>Count Material Issues:</t>
  </si>
  <si>
    <t>SASB DB</t>
  </si>
  <si>
    <t>x</t>
  </si>
  <si>
    <t>Lists</t>
  </si>
  <si>
    <t>Industry List</t>
  </si>
  <si>
    <t>Material Issues by Industry</t>
  </si>
  <si>
    <t>Deduped Material Issues by Sector</t>
  </si>
  <si>
    <t>Material Issues by Sub-Industry Transposed</t>
  </si>
  <si>
    <t>Existing in SASB</t>
  </si>
  <si>
    <t>Added by CSB</t>
  </si>
  <si>
    <t>Source: https://www.sasb.org/standards/materiality-finder/?lang=en-us</t>
  </si>
  <si>
    <t>Source: SASB, PRI</t>
  </si>
  <si>
    <t>https://www.sasb.org/standards/materiality-finder/find/?industry[0]=FB-PF</t>
  </si>
  <si>
    <t>Sector</t>
  </si>
  <si>
    <t>Consumer_Goods</t>
  </si>
  <si>
    <t>Extractives_Minerals_Processing</t>
  </si>
  <si>
    <t>Food_Beverage</t>
  </si>
  <si>
    <t>Financials</t>
  </si>
  <si>
    <t>Health_Care</t>
  </si>
  <si>
    <t>Infrastructure</t>
  </si>
  <si>
    <t>Renewable_Resources_Alternative_Energy</t>
  </si>
  <si>
    <t>Resource_Transformation</t>
  </si>
  <si>
    <t>Services</t>
  </si>
  <si>
    <t>Technology_Communications</t>
  </si>
  <si>
    <t>Transportation</t>
  </si>
  <si>
    <t>All Issues</t>
  </si>
  <si>
    <t>Category</t>
  </si>
  <si>
    <t>Description of Issue</t>
  </si>
  <si>
    <t>General Strategy 1</t>
  </si>
  <si>
    <t>General Strategy 2</t>
  </si>
  <si>
    <t>Industry</t>
  </si>
  <si>
    <t>Apparel, Accessories &amp; Footwear</t>
  </si>
  <si>
    <t>Appliance Manufacturing</t>
  </si>
  <si>
    <t>Building Products &amp; Furnishings</t>
  </si>
  <si>
    <t>E-Commerce</t>
  </si>
  <si>
    <t>Household &amp; Personal Products</t>
  </si>
  <si>
    <t>Multiline and Specialty Retailers &amp; Distributors</t>
  </si>
  <si>
    <t>Coal Operations</t>
  </si>
  <si>
    <t>Construction Materials</t>
  </si>
  <si>
    <t>Iron &amp; Steel Producers</t>
  </si>
  <si>
    <t>Metals &amp; Mining</t>
  </si>
  <si>
    <t>Oil &amp; Gas – Exploration &amp; Production</t>
  </si>
  <si>
    <t>Oil &amp; Gas – Midstream</t>
  </si>
  <si>
    <t>Oil &amp; Gas – Refining &amp; Marketing</t>
  </si>
  <si>
    <t>Oil &amp; Gas – Services</t>
  </si>
  <si>
    <t>Agricultural Products</t>
  </si>
  <si>
    <t>Alcoholic Beverages</t>
  </si>
  <si>
    <t>Food Retailers &amp; Distributors</t>
  </si>
  <si>
    <t>Meat, Poultry &amp; Dairy</t>
  </si>
  <si>
    <t>Non-Alcoholic Beverages</t>
  </si>
  <si>
    <t>Processed Foods</t>
  </si>
  <si>
    <t>Restaurants</t>
  </si>
  <si>
    <t>Tobacco</t>
  </si>
  <si>
    <t>Asset Management &amp; Custody Activities</t>
  </si>
  <si>
    <t>Commercial Banks</t>
  </si>
  <si>
    <t>Consumer Finance</t>
  </si>
  <si>
    <t>Insurance</t>
  </si>
  <si>
    <t>Security &amp; Commodity Exchanges</t>
  </si>
  <si>
    <t>Biotechnology &amp; Pharmaceuticals</t>
  </si>
  <si>
    <t>Drug Retailers</t>
  </si>
  <si>
    <t>Health Care Delivery</t>
  </si>
  <si>
    <t>Health Care Distributors</t>
  </si>
  <si>
    <t>Managed Care</t>
  </si>
  <si>
    <t>Medical Equipment &amp; Supplies</t>
  </si>
  <si>
    <t>Electric Utilities &amp; Power Generators</t>
  </si>
  <si>
    <t>Engineering &amp; Construction Services</t>
  </si>
  <si>
    <t>Gas Utilities &amp; Distributors</t>
  </si>
  <si>
    <t>Home Builders</t>
  </si>
  <si>
    <t>Real Estate</t>
  </si>
  <si>
    <t>Real Estate Services</t>
  </si>
  <si>
    <t>Waste Management</t>
  </si>
  <si>
    <t>Water Utilities &amp; Services</t>
  </si>
  <si>
    <t>Biofuels</t>
  </si>
  <si>
    <t>Forestry Management</t>
  </si>
  <si>
    <t>Fuel Cells &amp; Industrial Batteries</t>
  </si>
  <si>
    <t>Pulp &amp; Paper Products</t>
  </si>
  <si>
    <t>Solar Technology &amp; Project Developers</t>
  </si>
  <si>
    <t>Wind Technology &amp; Project Developers</t>
  </si>
  <si>
    <t>Aerospace &amp; Defense</t>
  </si>
  <si>
    <t>Chemicals</t>
  </si>
  <si>
    <t>Containers &amp; Packaging</t>
  </si>
  <si>
    <t>Electrical &amp; Electronic Equipment</t>
  </si>
  <si>
    <t>Industrial Machinery &amp; Goods</t>
  </si>
  <si>
    <t>Advertising &amp; Marketing</t>
  </si>
  <si>
    <t>Casinos &amp; Gaming</t>
  </si>
  <si>
    <t>Education</t>
  </si>
  <si>
    <t>Hotels &amp; Lodging</t>
  </si>
  <si>
    <t>Leisure Facilities</t>
  </si>
  <si>
    <t>Media &amp; Entertainment</t>
  </si>
  <si>
    <t>Professional &amp; Commercial Services</t>
  </si>
  <si>
    <t>Electronic Manufacturing Services &amp; Original Design Manufacturing</t>
  </si>
  <si>
    <t>Hardware</t>
  </si>
  <si>
    <t>Internet Media &amp; Services</t>
  </si>
  <si>
    <t>Semiconductors</t>
  </si>
  <si>
    <t>Software &amp; IT Services</t>
  </si>
  <si>
    <t>Telecommunication Services</t>
  </si>
  <si>
    <t>Air Freight &amp; Logistics</t>
  </si>
  <si>
    <t>Airlines</t>
  </si>
  <si>
    <t>Auto Parts</t>
  </si>
  <si>
    <t>Automobiles</t>
  </si>
  <si>
    <t>Car Rental &amp; Leasing</t>
  </si>
  <si>
    <t>Cruise Lines</t>
  </si>
  <si>
    <t>Marine Transportation</t>
  </si>
  <si>
    <t>Rail Transportation</t>
  </si>
  <si>
    <t>Road Transportation</t>
  </si>
  <si>
    <t>Sector Level: Consumer_Goods</t>
  </si>
  <si>
    <t>Sector Level: Extractives_Minerals_Processing</t>
  </si>
  <si>
    <t>Sector Level: Food_Beverage</t>
  </si>
  <si>
    <t>Sector Level: Financials</t>
  </si>
  <si>
    <t>Sector Level: Health_Care</t>
  </si>
  <si>
    <t>Sector Level: Infrastructure</t>
  </si>
  <si>
    <t>Sector Level: Renewable_Resources_Alternative_Energy</t>
  </si>
  <si>
    <t>Sector Level: Resource_Transformation</t>
  </si>
  <si>
    <t>Sector Level: Services</t>
  </si>
  <si>
    <t>Sector Level: Technology_Communications</t>
  </si>
  <si>
    <t>Sector Level: Transportation</t>
  </si>
  <si>
    <t>Environment</t>
  </si>
  <si>
    <t>The category addresses direct (Scope 1) greenhouse gas (GHG) emissions that a company generates through its operations. This includes GHG emissions from stationary (e.g., factories, power plants) and mobile sources (e.g., trucks, delivery vehicles, planes), whether a result of combustion of fuel or non-combusted direct releases during activities such as natural resource extraction, power generation, land use, or biogenic processes. The category further includes management of regulatory risks, environmental compliance, and reputational risks and opportunities, as they related to direct GHG emissions. The seven GHGs covered under the Kyoto Protocol are included within the category—carbon dioxide (CO2), methane (CH4), nitrous oxide (N2O), hydrofluorocarbons (HFCs), perfluorocarbons (PFCs), sulfur hexafluoride (SF6), and nitrogen trifluoride (NF3).</t>
  </si>
  <si>
    <t>The category addresses management of air quality impacts resulting from stationary (e.g., factories, power plants) and mobile sources (e.g., trucks, delivery vehicles, planes) as well as industrial emissions. Relevant airborne pollutants include, but are not limited to, oxides of nitrogen (NOx), oxides of sulfur (SOx), volatile organic compounds (VOCs), heavy metals, particulate matter, and chlorofluorocarbons. The category does not include GHG emissions, which are addressed in a separate category.</t>
  </si>
  <si>
    <t>The category addresses environmental impacts associated with energy consumption. It addresses the company’s management of energy in manufacturing and/or for provision of products and services derived from utility providers (grid energy) not owned or controlled by the company. More specifically, it includes management of energy efficiency and intensity, energy mix, as well as grid reliance. Upstream (e.g., suppliers) and downstream (e.g., product use) energy use is not included in the scope</t>
  </si>
  <si>
    <t>The category addresses a company’s water use, water consumption, wastewater generation, and other impacts of operations on water resources, which may be influenced by regional differences in the availability and quality of and competition for water resources. More specifically, it addresses management strategies including, but not limited to, water efficiency, intensity, and recycling. Lastly, the category also addresses management of wastewater treatment and discharge, including groundwater and aquifer pollution.</t>
  </si>
  <si>
    <t>The category addresses environmental issues associated with hazardous and non-hazardous waste generated by companies. It addresses a company’s management of solid wastes in manufacturing, agriculture, and other industrial processes. It covers treatment, handling, storage, disposal, and regulatory compliance. The category does not cover emissions to air or wastewater nor does it cover waste from end-of-life of products, which are addressed in separate categories.</t>
  </si>
  <si>
    <t>The category addresses management of the company’s impacts on ecosystems and biodiversity through activities including, but not limited to, land use for exploration, natural resource extraction, and cultivation, as well as project development, construction, and siting. The impacts include, but are not limited to, biodiversity loss, habitat destruction, and deforestation at all stages – planning, land acquisition, permitting, development, operations, and site remediation. The category does not cover impacts of climate change on ecosystems and biodiversity.</t>
  </si>
  <si>
    <t>Social Capital</t>
  </si>
  <si>
    <t>The category addresses management of the relationship between businesses and the communities in which they operate, including, but not limited to, management of direct and indirect impacts on core human rights and the treatment of indigenous peoples. More specifically, such management may cover socio-economic community impacts, community engagement, environmental justice, cultivation of local workforces, impact on local businesses, license to operate, and environmental/social impact assessments. The category does not include environmental impacts such as air pollution or waste which, although they may impact the health and safety of members of local communities, are addressed in separate categories.</t>
  </si>
  <si>
    <t>The category addresses management of risks related to the use of personally identifiable information (PII) and other customer or user data for secondary purposes including but not limited to marketing through affiliates and non-affiliates. The scope of the category includes social issues that may arise from a company’s approach to collecting data, obtaining consent (e.g., opt-in policies), managing user and customer expectations regarding how their data is used, and managing evolving regulation. It excludes social issues arising from cybersecurity risks, which are covered in a separate category.</t>
  </si>
  <si>
    <t>Waste &amp; Hazardous Materials Management</t>
  </si>
  <si>
    <t>The category addresses management of risks related to collection, retention, and use of sensitive, confidential, and/or proprietary customer or user data. It includes social issues that may arise from incidents such as data breaches in which personally identifiable information (PII) and other user or customer data may be exposed. It addresses a company’s strategy, policies, and practices related to IT infrastructure, staff training, record keeping, cooperation with law enforcement, and other mechanisms used to ensure security of customer or user data.</t>
  </si>
  <si>
    <t>The category addresses a company’s ability to ensure broad access to its products and services, specifically in the context of underserved markets and/or population groups. It includes the management of issues related to universal needs, such as the accessibility and affordability of health care, financial services, utilities, education, and telecommunications.</t>
  </si>
  <si>
    <t>The category addresses issues involving unintended characteristics of products sold or services provided that may create health or safety risks to end-users. It addresses a company’s ability to offer manufactured products and/or services that meet customer expectations with respect to their health and safety characteristics. It includes, but is not limited to, issues involving liability, management of recalls and market withdrawals, product testing, and chemicals/content/ingredient management in products.</t>
  </si>
  <si>
    <t>The category addresses customer welfare concerns over issues including, but not limited to, health and nutrition of foods and beverages, antibiotic use in animal production, and management of controlled substances. The category addresses the company’s ability to provide consumers with manufactured products and services that are aligned with societal expectations. It does not include issues directly related to quality and safety malfunctions of manufactured products and services, but instead addresses qualities inherent to the design and delivery of products and services where customer welfare may be in question. The scope of the category also captures companies’ ability to prevent counterfeit products.</t>
  </si>
  <si>
    <t>The category addresses social issues that may arise from a failure to manage the transparency, accuracy, and comprehensibility of marketing statements, advertising, and labeling of products and services. It includes, but is not limited to, advertising standards and regulations, ethical and responsible marketing practices, misleading or deceptive labeling, as well as discriminatory or predatory selling and lending practices. This may include deceptive or aggressive selling practices in which incentive structures for employees could encourage the sale of products or services that are not in the best interest of customers or clients.</t>
  </si>
  <si>
    <t>Human Capital</t>
  </si>
  <si>
    <t>The category addresses the company’s ability to uphold commonly accepted labor standards in the workplace, including compliance with labor laws and internationally accepted norms and standards. This includes, but is not limited to, ensuring basic human rights related to child labor, forced or bonded labor, exploitative labor, fair wages and overtime pay, and other basic workers' rights. It also includes minimum wage policies and provision of benefits, which may influence how a workforce is attracted, retained, and motivated. The category further addresses a company’s relationship with organized labor and freedom of association.</t>
  </si>
  <si>
    <t>The category addresses a company’s ability to create and maintain a safe and healthy workplace environment that is free of injuries, fatalities, and illness (both chronic and acute). It is traditionally accomplished through implementing safety management plans, developing training requirements for employees and contractors, and conducting regular audits of their own practices as well as those of their subcontractors. The category further captures how companies ensure physical and mental health of workforce through technology, training, corporate culture, regulatory compliance, monitoring and testing, and personal protective equipment.</t>
  </si>
  <si>
    <t>The category addresses a company’s ability to ensure that its culture and hiring and promotion practices embrace the building of a diverse and inclusive workforce that reflects the makeup of local talent pools and its customer base. It addresses the issues of discriminatory practices on the bases of race, gender, ethnicity, religion, sexual orientation, and other factors.</t>
  </si>
  <si>
    <t>Business Model &amp; Innovation</t>
  </si>
  <si>
    <t>The category addresses incorporation of environmental, social, and governance (ESG) considerations in characteristics of products and services provided or sold by the company. It includes, but is not limited to, managing the lifecycle impacts of products and services, such as those related to packaging, distribution, use-phase resource intensity, and other environmental and social externalities that may occur during their use-phase or at the end of life. The category captures a company’s ability to address customer and societal demand for more sustainable products and services as well as to meet evolving environmental and social regulation. It does not address direct environmental or social impacts of the company’s operations nor does it address health and safety risks to consumers from product use, which are covered in other categories</t>
  </si>
  <si>
    <t>The category addresses an industry’s capacity to manage risks and opportunities associated with incorporating social, environmental, and political transitions into long-term business model planning. This includes responsiveness to the transition to a low-carbon and climate-constrained economy, as well as growth and creation of new markets among unserved and underserved socio-economic populations. The category highlights industries in which evolving environmental and social realities may challenge companies to fundamentally adapt or may put their business models at risk.</t>
  </si>
  <si>
    <t>The category addresses management of environmental, social, and governance (ESG) risks within a company’s supply chain. It addresses issues associated with environmental and social externalities created by suppliers through their operational activities. Such issues include, but are not limited to, environmental responsibility, human rights, labor practices, and ethics and corruption. Management may involve screening, selection, monitoring, and engagement with suppliers on their environmental and social impacts. The category does not address the impacts of external factors – such as climate change and other environmental and social factors – on suppliers’ operations and/or on the availability and pricing of key resources, which is covered in a separate category.</t>
  </si>
  <si>
    <t xml:space="preserve">The category addresses issues related to the resilience of materials supply chains to impacts of climate change and other external environmental and social factors. It captures the impacts of such external factors on operational activity of suppliers, which can further affect availability and pricing of key resources. It addresses a company’s ability to manage these risks through product design, manufacturing, and end-of-life management, such as by using of recycled and renewable materials, reducing the use of key materials (dematerialization), maximizing resource efficiency in manufacturing, and making R&amp;D investments in substitute materials. Additionally, companies can manage these issues by screening, selection, monitoring, and engagement with suppliers to ensure their resilience to external risks. It does not address issues associated with environmental and social externalities created by operational activity of individual suppliers, which is covered in a separate category. </t>
  </si>
  <si>
    <t>The category addresses the company’s ability to manage risks and opportunities associated with direct exposure of its owned or controlled assets and operations to actual or potential physical impacts of climate change. It captures environmental and social issues that may arise from operational disruptions due to physical impacts of climate change. It further captures socio-economic issues resulting from companies failing to incorporate climate change consideration in products and services sold, such as insurance policies and mortgages. The category relates to the company's ability to adapt to increased frequency and severity of extreme weather, shifting climate, sea level risk, and other expected physical impacts of climate change. Management may involve enhancing resiliency of physical assets and/or surrounding infrastructure as well as incorporation of climate change-related considerations into key business activities (e.g., mortgage and insurance underwriting, planning and development of real estate projects).</t>
  </si>
  <si>
    <t>Leadership &amp; Governance</t>
  </si>
  <si>
    <t>The category addresses the company’s approach to managing risks and opportunities surrounding ethical conduct of business, including fraud, corruption, bribery and facilitation payments, fiduciary responsibilities, and other behavior that may have an ethical component. This includes sensitivity to business norms and standards as they shift over time, jurisdiction, and culture. It addresses the company’s ability to provide services that satisfy the highest professional and ethical standards of the industry, which means to avoid conflicts of interest, misrepresentation, bias, and negligence through training employees adequately and implementing policies and procedures to ensure employees provide services free from bias and error.</t>
  </si>
  <si>
    <t>The category covers issues associated with excessive prices, poor quality of service, and inefficiencies. It addresses a company’s management of legal and social expectations around monopolistic and anti-competitive practices, including issues related to bargaining power, collusion, price fixing or manipulation, and protection of patents and intellectual property (IP).</t>
  </si>
  <si>
    <t>The category addresses a company’s approach to engaging with regulators in cases where conflicting corporate and public interests may have the potential for long-term adverse direct or indirect environmental and social impacts. The category addresses a company’s level of reliance upon regulatory policy or monetary incentives (such as subsidies and taxes), actions to influence industry policy (such as through lobbying), overall reliance on a favorable regulatory environment for business competitiveness, and ability to comply with relevant regulations. It may relate to the alignment of management and investor views of regulatory engagement and compliance at large.</t>
  </si>
  <si>
    <t>The category addresses the company’s use of management systems and scenario planning to identify, understand, and prevent or minimize the occurrence of low-probability, high-impact accidents and emergencies with significant potential environmental and social externalities. It relates to the culture of safety at a company, its relevant safety management systems and technological controls, the potential human, environmental, and social implications of such events occurring, and the long-term effects to an organization, its workers, and society should these events occur.</t>
  </si>
  <si>
    <t>The category addresses the company’s contributions to or management of systemic risks. This includes systemic risks in financial systems, natural resource systems, or technological systems. It addresses the mechanisms a company has in place to reduce its contributions to systemic risks and to improve safeguards that may mitigate the impacts of systemic failure. For financial institutions, the category also captures the company’s ability to absorb shocks arising from financial and economic stress and meet stricter regulatory requirements related to the complexity and interconnectedness of companies in the industry.</t>
  </si>
  <si>
    <t>Investment Banking &amp; Brokerage</t>
  </si>
  <si>
    <t>Mortgage Finance</t>
  </si>
  <si>
    <t>Return on Sustainability Investment (ROSI)</t>
  </si>
  <si>
    <t>ROSI:</t>
  </si>
  <si>
    <t>Please follow the link to learn more about ROSI; CSB developed the ROSI methodology to help companies identify material sustainability strategies while quantifying their monetization benefits</t>
  </si>
  <si>
    <t>Best-In-Class Examples by Sector</t>
  </si>
  <si>
    <t>Example 1</t>
  </si>
  <si>
    <t>Example 2</t>
  </si>
  <si>
    <t>Example 3</t>
  </si>
  <si>
    <t>Consumer Goods</t>
  </si>
  <si>
    <t>Unilever</t>
  </si>
  <si>
    <t>Ikea</t>
  </si>
  <si>
    <t>Patagonia</t>
  </si>
  <si>
    <t>Extractives Minerals Processing</t>
  </si>
  <si>
    <t>Equinor</t>
  </si>
  <si>
    <t>Alcoa</t>
  </si>
  <si>
    <t>Food Beverage</t>
  </si>
  <si>
    <t>Mars</t>
  </si>
  <si>
    <t>Nespresso</t>
  </si>
  <si>
    <t>Applegate</t>
  </si>
  <si>
    <t>Amalgamated Bank</t>
  </si>
  <si>
    <t>Swiss Re</t>
  </si>
  <si>
    <t>Health Care</t>
  </si>
  <si>
    <t>Providence</t>
  </si>
  <si>
    <t>Cleveland Clinic</t>
  </si>
  <si>
    <t>GlaxcoSmithKline</t>
  </si>
  <si>
    <t>Siemens</t>
  </si>
  <si>
    <t>Skanska</t>
  </si>
  <si>
    <t>JLL</t>
  </si>
  <si>
    <t>Renewable Resources Alternative Energy</t>
  </si>
  <si>
    <t>Enel</t>
  </si>
  <si>
    <t>Next Era</t>
  </si>
  <si>
    <t>First Solar</t>
  </si>
  <si>
    <t>Resource Transformation</t>
  </si>
  <si>
    <t>DSM (Chemicals)</t>
  </si>
  <si>
    <t>Epiroc</t>
  </si>
  <si>
    <t>Salesforce</t>
  </si>
  <si>
    <t>Paypal</t>
  </si>
  <si>
    <t>InterContinental Group</t>
  </si>
  <si>
    <t>Technology Communications</t>
  </si>
  <si>
    <t>Microsoft</t>
  </si>
  <si>
    <t>Apple</t>
  </si>
  <si>
    <t>Jet Blue</t>
  </si>
  <si>
    <t>Renault</t>
  </si>
  <si>
    <t>JB Hunt</t>
  </si>
  <si>
    <t>DD Assessment Example Outputs</t>
  </si>
  <si>
    <t>Value Assessment Model - Example Scoring of Clif Bar and Kraft Heinz</t>
  </si>
  <si>
    <t>Examples (Food_Beverage)</t>
  </si>
  <si>
    <t>High Scoring Example - Clif Bar</t>
  </si>
  <si>
    <t>Low Scoring Example - Kraft Heinz</t>
  </si>
  <si>
    <t>Clif Bar / Kraft Heinz</t>
  </si>
  <si>
    <t>&lt;----- Dropdown List of Sectors</t>
  </si>
  <si>
    <t>Mgmt / Org Capabilities</t>
  </si>
  <si>
    <t>Step 1: Select "Sector" in Cell E7, then Material Issues, Strategies, and Value Drivers will Auto-Populate</t>
  </si>
  <si>
    <r>
      <rPr>
        <b/>
        <sz val="14"/>
        <color theme="1"/>
        <rFont val="Calibri"/>
        <family val="2"/>
      </rPr>
      <t xml:space="preserve">Step 2: </t>
    </r>
    <r>
      <rPr>
        <b/>
        <u/>
        <sz val="14"/>
        <color theme="1"/>
        <rFont val="Calibri"/>
        <family val="2"/>
      </rPr>
      <t>Manually</t>
    </r>
    <r>
      <rPr>
        <b/>
        <sz val="14"/>
        <color theme="1"/>
        <rFont val="Calibri"/>
        <family val="2"/>
      </rPr>
      <t xml:space="preserve"> Input Current Practices and Answer How Target is Employing Denoted Strategy. Use Annual Reports and Other Public Sources. MUST MANUALLY REMOVE ONCE MOVING TO NEW TARGET</t>
    </r>
  </si>
  <si>
    <r>
      <rPr>
        <b/>
        <sz val="14"/>
        <color theme="1"/>
        <rFont val="Calibri"/>
        <family val="2"/>
      </rPr>
      <t xml:space="preserve">Step 2: </t>
    </r>
    <r>
      <rPr>
        <b/>
        <u/>
        <sz val="14"/>
        <color theme="1"/>
        <rFont val="Calibri"/>
        <family val="2"/>
      </rPr>
      <t>Manually</t>
    </r>
    <r>
      <rPr>
        <b/>
        <sz val="14"/>
        <color theme="1"/>
        <rFont val="Calibri"/>
        <family val="2"/>
      </rPr>
      <t xml:space="preserve"> Input Current Practices and Answer How Target is Employing Denoted Strategy. Use Annual Reports and Other Public Sources. MUST MANUALLY REMOVE ONCE MOVING TO NEW TARGET</t>
    </r>
  </si>
  <si>
    <t>GHG EmissionsMitigating Climate Change Impacts</t>
  </si>
  <si>
    <t>Commitments:
• Will reduce emissions by 50% by 2030, will meet climate pledge commitment of net-zero carbon by 2040 (includes offsets)
• 1 million trees planted by 2025
Progress:
• 2018: 275K mtCO2e (Scope 1: 9,386, Scope 2: 8,991, Scope 3: 257,140)
• 2022: ~255K mtCO2e
Other:
• Utilize science-based targets</t>
  </si>
  <si>
    <t>Commitments:
• "Achieve Net Zero carbon emissions by 2050, halving same by 2030"
Progress:
• "Early Stage"</t>
  </si>
  <si>
    <t>Weak target, vague progress description</t>
  </si>
  <si>
    <t>Energy ManagementImproving Energy Efficiency &amp; Use of Renewables</t>
  </si>
  <si>
    <t>Commitments:
• Use 100% renewable electricity within our eGRID subregion by 2030 
• EV100 commitment of 100% electric or plug-in hybrid electric by 2030
Progress:
• In 2006, we launched a sustainability benefits program that helps employees buy electric and hybrid cars. Over time, it expanded to include commuter bikes, installing solar panels, and planting organic gardens and fruit trees. Employees are driving change—70% now use greener vehicles! 
• In 2018, we built a five-acre solar array + pollinator habitat in Idaho that generates 2 megawatts of renewable energy. 
• Other:</t>
  </si>
  <si>
    <t>Commitments:
• "Reduce energy use intensity by 15% across our manufacturing facilities by 2025 (per metric ton of product made)"
• "Procure majority of electricity from renewable sources by 2025"
Progress (In Order):
• "On Track: 5.1%"
• "On Track: 7%"
Other:
• No mention why they chose 15% or how it was chosen
• What does "Majority" mean?</t>
  </si>
  <si>
    <t>Unclear why these specific targets were chosen</t>
  </si>
  <si>
    <t>Customer WelfareProtecting Customer Health and Welfare</t>
  </si>
  <si>
    <t>Commitments:
• 2030: Donate $100 million in cash and product in support of health, equity, and Earth
• 2030: Engage 100% of employees in CLIF CORPS, our employee impact program, through service and community support
Progress:
• 2021: Donated $6,298,220 to nonprofit partners in our communities, donated $17,528,243 worth of product to food banks, disaster relief efforts, and our community partners, Clif people volunteered 8,058 hours 
"In 2021, Clif sourced 129 million lbs. of organic ingredients, ~80% of total ingredients for the year"
• 2001: no organic ingredients
Other:</t>
  </si>
  <si>
    <t>Commitments:
• "Improve product health &amp; nutrition by achieving 85% compliance with Kraft Heinz Global Nutrition Targets by 2025"
• "Reduce total sugar in our products by more than 60
million pounds across our global portfolio by 2025"
• "Reduce sodium by an additional 5% in our BBQ Sauce
and Kraft Salad Dressings in North America by 2025."
• "Provide 1.5B meals to people in need by 2025 against our 2019 baseline"
• Rise Against Hunger, LAUNCH Project, Heifer International collaboration, Feeding America, and more - all programs aimed at customer health
Progress (In Order):
• "On Track: 67.7%"
• "On Track: 16%"
• "Early Stage"
• "On Track"
Other:
• Aiming for 85% compliance with its own internal standard?</t>
  </si>
  <si>
    <t>Vague targets / 1 incredibly specific yet vague target? (reduce sodium by 5% in BBQ Sauce?) - how is that relevant when talking about a global org of many, many products?</t>
  </si>
  <si>
    <t>Water &amp; Wastewater ManagementImproving Water Security</t>
  </si>
  <si>
    <t>• Track and reduce water use
• Ensure drinking water quality waste water treatment.  
• Reduce non-point source water pollution (e.g. stormwater runoff)</t>
  </si>
  <si>
    <t>• Clif Bar has advocated for strong, effective climate and water conservation policy at the state and national level for over a decade in partnership with CERES (BICEP – Business for Innovative Climate and Energy Policy) and Protect Our Winters. We also lobby for federal policies that support organic agriculture in the Farm Bill.
• 2015: "Clif Bar joins campaign to protect water supply in California"
• 2008: "Clif Bar brings office energy and water use down by 10% by hosting a company-wide eco-challenge."
• 2003: "Company switches to 100% recycled paperboard, generating an environmental savings upstream of 14,000 trees and 6 million gallons of water in one year!"</t>
  </si>
  <si>
    <t>Commitments:
• "Reduce water use intensity by 20% in high-risk watershed areas by 2025 (per metric ton of product made"
• "Reduce water use intensity by 15% across our manufacturing facilities by 2025(per metric ton of product made)
Progress:
• "On Track: 12.2%"
• "On Track: 4.4%"</t>
  </si>
  <si>
    <t>Selling Practices &amp; Product LabelingInvesting in Sustainable and Authentic Brand Marketing and Communications</t>
  </si>
  <si>
    <t>• Communicate sustainable commitments/certification on pack
• Ensure transparent and credible comms
• Communicate sustainabily impacts B2B
• Do not target children with unhealthy choices</t>
  </si>
  <si>
    <t>Commitments:
• Can't find commitments
Progress:
• Clif bar is considered a leader in sustainability by consumers and the market at large
Other:
• "We grow enduring and purpose-filled brands that consumers embrace by delivering on their hunger for food that’s packed with heart, authenticity, and, most of all, positive energy."</t>
  </si>
  <si>
    <t>Commitments:
• "In the United States, our certified organic products adhere to the U.S. Department of Agriculture’s National Organic Program standards and regulations. Our organic certified products include certain Capri-Sun juices, Heinz tomato ketchup products and Classico sauces."
• In the United States, Kraft Heinz abides by a comprehensive set of marketing to children standards: Children’s Food &amp; Beverage Advertising Initiative (CFBAI), Children’s Online Privacy Protection Act (COPPA) and Children’s Advertising Review Unit (CARU). 
Progress:
• Marketing some sustainable products, but limited number of products compared to total portfolio
• Developing many new organic products</t>
  </si>
  <si>
    <t>Waste &amp; Hazardous Materials Management (1/2)Reducing the Use of Harmful Chemicals</t>
  </si>
  <si>
    <t>• Noted low usage of fertilizer and other chemicals
• "Organic farming reduces the exposure of consumers, farmers, farmworkers and neighboring communities to toxic persistent pesticides. Instead of relying on synthetic chemicals, organic farmers primarily use ecological practices like crop rotation to improve soil fertility and avoid pests and disease."
• Goal of 100% organic ingredients</t>
  </si>
  <si>
    <t>Despite these growing risks, Kraft Heinz has not established mechanisms through which it tracks, reports, or reduces the use of synthetic pesticides. In its Materiality Assessment, Kraft Heinz marks sustainable agriculture high in importance to stakeholders and impact to the company, yet it’s reporting is notably silent on the subject of pesticide use.</t>
  </si>
  <si>
    <t>Waste &amp; Hazardous Materials Management (2/2)Committing to Zero Waste to Landfill</t>
  </si>
  <si>
    <t>• Reuse and circularity
• Conversion to biological materials.
• Waste reduction</t>
  </si>
  <si>
    <t>Commitments:
• In 2020, Clif Bar joined the 10x20x30 Food Loss and Waste Initiative led by the World Resources Institute with a goal of cutting food loss and waste in half by 2030.
Progress:
• 2018: Clif Bar bakery in Twin Falls, Idaho is recognized as a Pollution Prevention Champion by the Idaho Department of Environmental Quality for its successful efforts to reduce waste and improve sustainability.
2015: Clif Bar made significant progress toward zero waste (measured as 90% or more diversion from landfill and incinerators) and achieved: 73% waste diversion at its bakeries, 88% at its distribution centres, 89% at its headquarters (where it has an office, a childcare centre, a warehouse and a new innovation centre).
Other:</t>
  </si>
  <si>
    <t>Commitments:
• "Reduce waste to landfill intensity by 20% across our manufacturing facilities by 2025(per metric ton of product made)"
Progress:
• "On Track: 14.7%"</t>
  </si>
  <si>
    <t>Product Quality &amp; SafetyEnsuring Safe Products and Services</t>
  </si>
  <si>
    <t>• Prioritization of food safety and innovation reflected in online interviews
• "Understanding what the water activity levels are is a key attribute for the majority of the products that we make, because we tend to make low moisture foods"
• "The metrics on the certificates of analysis remain important throughout the entire process, from initial mixing to final packaging. Frequent checks ensure that each lot is within the set parameters for physical, chemical, and microbiological attributes.  "
https://www.linkedin.com/pulse/beyond-bars-product-innovation-food-safety-clif-bar-company-/</t>
  </si>
  <si>
    <t>Commitments:
• Compliance with our own internal food safety and product quality management system helps ensure our owned factories are also compliant with Global Food Safety Initiative (GFSI) recognized certification (e.g. FSSC 22000). Many of our factories undergo third party audits and achieve third party certification to demonstrate this. Kraft Heinz also serves on the GFSI Steering Committee (alongside major producers and retailers), working through challenges to enable the GFSI objectives, including governance &amp; technical working groups.
• "Compliance* with Kraft Heinz’s Global Nutrition Targets (GNTs) fell from 74.7 percent in 2020 to 67.7 percent in 2021. This decrease resulted from two main contributory factors: Inclusion of expanded regional data, Updated nutritional information"
Progress:
• They are tracking compliance with nutrition targets</t>
  </si>
  <si>
    <t>Product Design &amp; Lifecycle Management (1/2)Adopting Sustainable Packaging Solutions</t>
  </si>
  <si>
    <t>Product Design &amp; Lifecycle Management (1/2)</t>
  </si>
  <si>
    <t>• Reduce packaging weight
• Substitute bio-based packaging
• Source paper packaging from certified forests
• Reduce packaging
• Ensure circularity of packaging</t>
  </si>
  <si>
    <t>Commitments:
• 100% of our plastic packaging will be reusable, recyclable, or compostable by 2025 
• Reduce virgin plastic in our packaging by 12% by 2025 
• 25% of our plastic packaging will be made with renewable or recycled materials
• We will remove 1 million pounds of plastic waste from the environment
Progress: 
• Tested five wrapper materials through operational and field testing at industrial compost processing facilities
• Submitted wrapper for compostable certification by the Biodegradeable Products Institute
• CLIF Cereal now in fully recycleable packaging</t>
  </si>
  <si>
    <t>Commitments:
• "Aim to make 100% recyclable, reusable, or compostable packaging by 2025"
Progress:
• "On Track: 84%"</t>
  </si>
  <si>
    <t>Product Design &amp; Lifecycle Management (2/2)Implementing Circular Solutions</t>
  </si>
  <si>
    <t>Product Design &amp; Lifecycle Management (2/2)</t>
  </si>
  <si>
    <t>• Reuse or recycle waste and by-products in production process or post-consumption</t>
  </si>
  <si>
    <t>Commitments:
• Commitment to sustanable packaging and reducing environmental footprint of sold goods
Progress:
• Testing various materials and working to reduce the waste of sold goods, on track with goals</t>
  </si>
  <si>
    <t>Commitments:
• "Create a fully circular Heinz Tomato Ketchup Bottle in Europe by 2022"
Progress:
• "Complete"</t>
  </si>
  <si>
    <t>Very specific target - one product in one georgraphic zone?</t>
  </si>
  <si>
    <t>Data SecurityEnsuring Data Protection</t>
  </si>
  <si>
    <t>• Clear outline of the data that Clif Bar collects
• Do not see details on data protection technology
https://www.clifbar.com/privacy-statement</t>
  </si>
  <si>
    <t xml:space="preserve">Third party assessment: 675/950 (B) - UpGuard </t>
  </si>
  <si>
    <t>Ecological ImpactsEnsuring Protection of Biodiversity and Ecosystem Conservation</t>
  </si>
  <si>
    <t>Commitments:
• "We have ongoing financial and volunteer commitments to organizations such as the Conservation Alliance, American Forests, CERES, Business for Innovative Climate and Energy Policy (BICEP), Sustainable Food Trade Association, Climate Collaborative, U.S. Green Building Council, Leave No Trace, Access Fund, The American Alpine Club, Protect our Winters (POW), Winter Wildlands Alliance, Surfrider Foundation, and Save the Waves."
• "Besides our support for those groups, Clif Bar Family Foundation provides operational support to hundreds of grassroots organizations that strengthen our food system and communities, enhance public health, and safeguard our environment and natural resources. To date, the Clif Bar Family Foundation has contributed over $24 million dollars to supporting grassroots nonprofits such as 350.org, Post-Landfill Action Network (PLAN), Food Recovery Network, etc."
Progress:
• Climate advocate, water conservationist, leader in the field
Other:</t>
  </si>
  <si>
    <t>Commitments:
• Aim of reducing deforestation by removing unsustainable palm oil production
Progress:
• Palm oil is now 100% sustainable sources</t>
  </si>
  <si>
    <t>Good actions, though relatively specific</t>
  </si>
  <si>
    <t>Ecological Impacts (Agriculture)Improving Soil Health</t>
  </si>
  <si>
    <t>"Our brands support organic farming systems that restore soil health and biodiversity and avoid the use of toxic chemicals made from fossil fuels. "
"Research is key to advancing agriculture, yet government support for organic research has lagged. One example: A dearth of seed bred to thrive in organic conditions is a major obstacle for organic farmers. To help fill the void, Clif Bar has become the largest private funder of organic research in the U.S., supporting graduate fellowships in organic plant breeding and endowed chairs in organic research at leading public universities."</t>
  </si>
  <si>
    <t xml:space="preserve">In late 2021, Kraft Heinz, along with approximately 30 companies from across the agricultural value chain, became a founding member of SAI Platform’s new Regenerative Agriculture Programme. The purpose of the program is to build industry alignment, reduce duplication and amplify impact through the creation of a universal framework with locally implementable indicators, to ensure accessibility and applicability of regenerative agriculture principles, practices and outcomes on farm. The program will work to scientifically validate regenerative principles, engage with farmers and develop a mechanism for corporations to verify and communicate regenerative targets to external stakeholders. </t>
  </si>
  <si>
    <t>Employee Health &amp; SafetyProtecting Employee Health and Safety</t>
  </si>
  <si>
    <t xml:space="preserve">Commitments:
• We’re committed to achieving pay equity and a living wage for our people. 
• Expanding our ongoing commitment to Diversity, Equity, and Inclusion (DEI), including the launch of five Employee Resource Groups
Progress:
• 2010: Employees are owners too. Employee Stock Owner Plan (ESOP) gives employees 20% ownership of the business.
• Clif offers sabbaticals, volunteering, first-time home buyer benefit, among other perks
Other:
• Together, we’re using a science-based approach to measure well-being and to evolve our purpose-driven workplace—one that prioritizes our People and Five Aspirations along with a more flexible, hybrid environment
• Our owned and operated bakeries officially became multilingual facilities in 2021, with trainings and signage in multiple languages and two full-time, onsite translators to ensure transparency and openness. </t>
  </si>
  <si>
    <t>Commitments:
• "Our compiled worldwide Total Recordable Incident Rate (TRIR) is a medical incident rate based on the U.S. Occupational Safety and Health Administration (OSHA) record-keeping criteria (injuries per 200,000 hours)."
"We track and measure implementation through internal audits, with results reflected in Management-by-Objectives KPIs and Factory Championship rankings. Due to robust site-level implementation, Kraft Heinz improved its safety KPIs over the last year, representing some of the best results among our food and beverage industry peers"
Progress:
• 2021 saw continued progress in our Worldwide Safety Performance, resulting in a 0.62 TRIR, improving approximately 16 percent as compared to 2020</t>
  </si>
  <si>
    <t>Supply Chain ManagementImplementing Sustainable Sourcing</t>
  </si>
  <si>
    <t>• Increased market share and premium
• Improved supplier and customer loyalty
• Reputational brand benefits
• Reduced regulatory, operational, and market risk
• Increased customer loyalty</t>
  </si>
  <si>
    <t>Commitments:
• 100% of direct suppliers meet our Vendor Code of Conduct or equivalent by 2030
Progress:
• Supplier Code of Conduct (based on selection International Labor Organization conventions and covering a full fange of ethical trading issues focused on labor rights; including a safe environment, the right to organize, freedom to leave premises, and the absence of forced labor, slavery, human trafficking and discrimination in the workplace, among others)
• All suppliers go through extensive screening process
• Yearly third-party social compliance announced audits are completed at select suppliers
• Responsible sourcing training required for management and key staff within supply chain and social responsibility team
Other:</t>
  </si>
  <si>
    <t xml:space="preserve">Commitments:
• "Kraft Heinz developed a set of Global Principles applicable to its supply chain referred to as the Supplier Guiding Principles. In 2021, Kraft Heinz launched our updated Supplier Guiding Principles in accordance with our commitment for improved efficacy and due diligence with our valued suppliers around sustainable business practices."
Progress:
• Our SGPs were developed using industry best practices and internationally recognized standards, including the United Nations Guiding Principles on Business and Human Rights, the International Bill of Human Rights, and the principles set forth in the International Labor Organization’s (ILO) Declaration on Fundamental Principles and Rights at Work. In 2021, Kraft Heinz also launched a supplier facing version of its Ownerversity e-learning platform which includes supplier-specific training on the new SGPs. This training is a foundational resource in developing existing suppliers and onboarding new suppliers into the Kraft Heinz ecosystem. The training is available in 6 languages. </t>
  </si>
  <si>
    <t>Materials Sourcing &amp; Efficiency (1/2)Implementing Sustainable Sourcing</t>
  </si>
  <si>
    <t>Materials Sourcing &amp; Efficiency (1/2)</t>
  </si>
  <si>
    <t>Commitments:
• Commitment to using organic, quality ingredients in their products
Progress:
• Operate clean vendor programs, help farmers' operations, promote soil health and thus quality ingredients</t>
  </si>
  <si>
    <t>Commitments:
• "Improve use and transparency of simpler ingredients by 2025."
• "Source 100% of eggs globally from cage-free or better* hens by 2025."
• "Source 100% of eggs in Europe from free-range hens"
• "Purchase 100% sustainably-sourced Heinz Ketchup tomatoes by 2025."
• "Purchase 100% sustainable palm oil by 2022."
• "Purchase 100% traceable palm oil to the mill by 2022"
Progress:
• "On Track"
• "On Track: 64%"
• "Complete"
• "On Track"
• "Complete"
• "Complete"</t>
  </si>
  <si>
    <t>Vague target and vague description of progress, or incredibly specific target</t>
  </si>
  <si>
    <t>Materials Sourcing &amp; Efficiency (2/2)Implementing Circular Solutions</t>
  </si>
  <si>
    <t>Materials Sourcing &amp; Efficiency (2/2)</t>
  </si>
  <si>
    <t>Commitments:
• "Our goal is to divert 90% or more of our waste from landfills and incinerators at our bakeries, distribution centers, and headquarters."
• Clif Bar &amp; Company has proudly signed the Ellen MacArthur Foundation Global Commitment, pledging to make 100% of our packaging reusable, recyclable, or compostable by 2025.
Progress:
• &gt;90% waste diversion, currently testing out various packaging types</t>
  </si>
  <si>
    <t>Commitments:
• "Designing for Recyclability"
Progress:
• Some efforts aimed at circularity and waste reduction</t>
  </si>
  <si>
    <t>Materials Sourcing &amp; Efficiency (Agriculture)Raising and Treating Animals with Respect and Care</t>
  </si>
  <si>
    <t>• Implement good animal welfare practices and certification
• Humane slaughter conditions
• Healthy diet
• Waste well managed
• By-products well used
• Antibiotic use minimized</t>
  </si>
  <si>
    <t>• Higher premiums and market share (through claims/certifications and quality)
• Increased productivity (healthier, fatter anmals)
• Revenues from by-products
• Reduced regulatory risk</t>
  </si>
  <si>
    <t>• "Our foods are centered around plant-based ingredients such as whole grains, nuts, and dried fruit such as wholesome rolled oats, organic almonds, and organic raisins, just to name a few examples. However, while most of our products contain no intentionally added animal-based ingredients, they may be made in a bakery that uses dairy-based ingredients. In those cases, we note the potential for traces of dairy on our packaging to inform consumers trying to avoid it (e.g. those with allergies, vegans, etc.)."
• Only one of our foods contain intentionally added animal-based ingredients CLIF Kid Zbar® Protein includes whey.</t>
  </si>
  <si>
    <t>Putting no score due to lack of impact from this material issue</t>
  </si>
  <si>
    <t>Commitments:
• "Increase our plant-based offerings"
• "Continue to work with animal welfare experts and suppliers on best practices to eliminate painful procedures and promote sustainable practices."
• "Improve broiler chicken welfare in the U.S. by 2024 and European chicken commitment by 2026."
Progress:
• "On Track"
• "On Track"
• "On Track"</t>
  </si>
  <si>
    <t>Incredibly vague, what does "On Track" mean? Need specific data</t>
  </si>
  <si>
    <t>Labor PracticesInvesting in Worker Wellbeing</t>
  </si>
  <si>
    <t>• Salary and benefits
• Engagement on sustainability
• Close pay equity gap
• Increase wages
• Promote flexibility</t>
  </si>
  <si>
    <t>• Improved retention
• Higher productivity  
• Lower recruitment costs 
• Fewer work stoppages/strikes/lawsuits</t>
  </si>
  <si>
    <t>Commitments:
• Employee Stock Owner Plan (enacted in 2010), gives employees 20% ownership of the business
• Various health benefits - fitness plan, community service, sabbaticals, etc
• "Commited to achieving pay equity and a living wage for employees"
• "Improving Farmers' Lives by Closing the Living Income Gap"
Progress:
• "1,172 employee owners"
• On Glassdoor: "Great culture, great benefits, great 401K match, competitive salaries"</t>
  </si>
  <si>
    <t>Commitments:
• Forbes best places to work 2022
• 3.7/5 rating on Glassdoor on compensation, "strong 401K match"
• LiveWell health and wellness program raises awareness on wellness issues
• "Ownerversity" provides employee training
Progress:
• Decent benefits, mixed engagement on sustainability - feels more like a compliance exercise that the firm has to do</t>
  </si>
  <si>
    <t/>
  </si>
  <si>
    <t>Issue Prioritization Example Outputs</t>
  </si>
  <si>
    <r>
      <rPr>
        <b/>
        <u/>
        <sz val="14"/>
        <color theme="1"/>
        <rFont val="Calibri"/>
        <family val="2"/>
      </rPr>
      <t>Issue Prioritization Overview:</t>
    </r>
    <r>
      <rPr>
        <b/>
        <sz val="14"/>
        <color theme="1"/>
        <rFont val="Calibri"/>
        <family val="2"/>
      </rPr>
      <t xml:space="preserve"> While we now have insight into how the organization is doing on the various material issues, we have no sense of prioritization of these issues for a deep dive (e.g., company may be performing really well (or poorly) in an area that has little impact, so better to focus efforts elsewhere). This section begins by analyzing upside vs. downside, allowing the user to understand the relative importance of each issue. From here, the user can analyze the investment and effort required to implement the strategy to help further prioritize.</t>
    </r>
  </si>
  <si>
    <t>Kraft Heinz</t>
  </si>
  <si>
    <r>
      <rPr>
        <b/>
        <u/>
        <sz val="14"/>
        <color theme="1"/>
        <rFont val="Calibri"/>
        <family val="2"/>
      </rPr>
      <t>Option to Remove Issues</t>
    </r>
    <r>
      <rPr>
        <b/>
        <sz val="14"/>
        <color theme="1"/>
        <rFont val="Calibri"/>
        <family val="2"/>
      </rPr>
      <t xml:space="preserve">
(Use Dropdown to "Keep" or "Remove")</t>
    </r>
  </si>
  <si>
    <t>Product Design &amp; Lifecycle ManagementAdopting Sustainable Packaging Solutions</t>
  </si>
  <si>
    <t>• Consumers increasingly expecting sustainably packaged goods (sustainability-marketed products growing 2x faster than conventionally marketed products)
• In 2019, Kraft Heinz announced a partnership with Loop Industries to develop and use 100% recycled plastic packaging for some of its products.
• In 2020, Kraft Heinz announced a partnership with TerraCycle to create a closed-loop recycling system for its packaging.
• Kraft Heinz has also committed to using 100% recyclable, reusable, or compostable packaging by 2025.
• Kraft Heinz has also committed to using sustainable materials in its packaging, such as paper and cardboard.</t>
  </si>
  <si>
    <t>• Regulation pushing towards sustainable packaging
• KH not in danger due to good progress in this facet</t>
  </si>
  <si>
    <t>• Dependent on location of packaging facilities, strategy unlikely to be affected via this risk bucket</t>
  </si>
  <si>
    <t>• Kraft Heinz operates in many countries that have experienced geopolitical risks, including those in the Middle East, Africa, and Latin America 
• Geopolitical risk can impact the sourcing of materials and ingredients that Kraft Heinz uses in its packaging, but the company has implemented initiatives such as responsible sourcing to minimize risks associated with geopolitical instability</t>
  </si>
  <si>
    <t>• Significant investments in sustainable packaging solutions, which have had a positive impact on their revenue growth potential.
• Invested in sustainable packaging solutions such as recyclable and compostable packaging, which has helped to reduce their environmental impact and increase their revenue growth potential.
• Invested in innovative packaging solutions such as their “Kraft Singles” packaging, which is made from 100% recycled materials and is designed to reduce waste.
• Committed to reducing their plastic packaging by 50% by 2025, which will help to reduce their environmental impact and increase their revenue growth potential.</t>
  </si>
  <si>
    <t xml:space="preserve">• Adoption sustainable packaging solutions can reduce waste and optimize packaging design
• KH has implemented a number of initiatives to reduce packaging waste, such as using lighter-weight packaging materials and eliminating unnecessary packaging components.
• The company has also invested in new technologies to reduce the amount of energy and water used in the production of packaging materials.
• Kraft Heinz has partnered with suppliers to develop more sustainable packaging solutions, such as using recycled materials and biodegradable packaging.
</t>
  </si>
  <si>
    <t xml:space="preserve">• KH has a strong track record of adopting sustainable packaging solutions and has been recognized for its efforts by investors.
• In 2019, Kraft Heinz was recognized by the Dow Jones Sustainability Index for its commitment to sustainable packaging solutions.
• 2021: KH partnerships with the World Wildlife Fund &amp; Sustainable Packaging Coalition to develop a new line of sustainable packaging solutions.
• Kraft Heinz is investing in research and development
</t>
  </si>
  <si>
    <t>• Demonstrated a strong capacity for successful execution in terms of adopting sustainable packaging solutions.
• Likely to continue to partner with organizations to develop and launch new lines of sustainable packaging solutions.
• Likely to continue to invest in research and development of new sustainable packaging solutions.</t>
  </si>
  <si>
    <t>• KH has implemented a comprehensive safety program that includes safety training, hazard assessments, and safety audits.
• However, the firm is known for high turnover
• The company has invested in safety equipment and technology to reduce workplace injuries.
• Health and wellness program to promote employee health and well-being.</t>
  </si>
  <si>
    <t>• The company has also implemented a global health and safety policy that outlines the company’s commitment to providing a safe and healthy work environment.
• KH is likely to continue to invest in safety training and hazard assessments
• Regulation risk minimal as KH has been compliant with regulations</t>
  </si>
  <si>
    <t>• Implemented a global water stewardship program to reduce water usage and improve water quality.
• Committed to reducing its water usage by 20% by 2025.</t>
  </si>
  <si>
    <t>• The company has also implemented a global health and safety management system
• Geopolitical risk not significant</t>
  </si>
  <si>
    <t>• Market size of workplace safety $39B in 2030
• Protecting employee health and safety is not directly related to revenue growth, although a positive safety record could enhance the company's reputation with customers, leading to long term growth</t>
  </si>
  <si>
    <t>• Protecting employee health and safety can impact operational efficiency by reducing accidents and injuries, which can lead to downtime and increased costs. The company has implemented initiatives such as safety training and hazard assessments to improve operational efficiency</t>
  </si>
  <si>
    <t>• Have faced criticism from investors and stakeholders over allegations of toxic workplace culture in the past
• Have implemented initiatives, demonstrating commitment to CSR
Track record of prioritizing employee health and safety, leading to a positive perception of the company among investors, which has had a positive impact on its valuation multiple
• KH has also taken steps to ensure that its employees are treated fairly and equitably, such as providing equal pay for equal work and offering flexible work arrangements</t>
  </si>
  <si>
    <t>• Existing processes with strong results
• Employee safety initiative in 2018 led to 25% reduction in recordable incidents across global operations (track record of success)
• The company has implemented safety training, safety audits, and safety committees to protect employee health and safety</t>
  </si>
  <si>
    <t>• In 2018, KH announced a commitment to reduce waste to landfill by 50% by 2025.
• Implemented a number of initiatives to reduce waste, including the use of recycled materials in packaging, the use of renewable energy sources, and the use of compostable packaging.
• Invested in technology to reduce food waste, such as the use of sensors to monitor food quality and reduce food waste.
• Partnered with other companies to reduce waste, such as its partnership with Loop Industries to create a circular economy for plastic packaging.
• Committed to reducing its carbon footprint by 20% by 2025.</t>
  </si>
  <si>
    <t>• Implemented a number of policies and procedures to ensure compliance with local and international regulations.</t>
  </si>
  <si>
    <t>• In 2019, launched a pilot program to reduce food waste in its supply chain.
• KH has reduced its water use and improved water quality in its supply chain.</t>
  </si>
  <si>
    <t>• Geopolitical risks may indirectly impact the company's ability to achieve its zero waste to landfill goal, particularly in countries with less developed waste management systems. However, the company has implemented initiatives to manage geopolitical risk</t>
  </si>
  <si>
    <t>• Implemented a number of initiatives to reduce waste and increase revenue growth potential (reduce food waste, recyclable materials, reduce energy consumption &amp; water consumption, etc.)
• Committing to zero waste to landfill can enhance the company's reputation and perceived value among consumers and investors, leading to potential long-term revenue growth. 
• Consumers are increasingly interested in sustainable products and are willing to pay a premium for them</t>
  </si>
  <si>
    <t>• Reducing waste to landfill can impact operational efficiency by reducing waste disposal costs and improving supply chain efficiency. The company has implemented initiatives such as waste reduction programs and sustainable packaging solutions to improve operational efficienc</t>
  </si>
  <si>
    <t>• Reducing waste to landfill is an important aspect of corporate social responsibility and can impact the reputation and perception of a company among investors
• KH has implemented a number of initiatives to reduce waste and has been transparent about its progress. This has been well-received by investors, and has likely had a positive impact on Kraft Heinz's valuation multiple.</t>
  </si>
  <si>
    <t>• Demonstrated a capacity for successful execution through its waste reduction initiatives. 
• The company has implemented waste reduction programs, sustainable packaging solutions, and worked with suppliers to reduce wast
• In 2021, five new Kraft Heinz manufacturing facilities achieved zero waste-to-landfill status, bringing total to 16 facilities across the world</t>
  </si>
  <si>
    <t>• Committed to using regenerative agriculture practices on its own farms, which helps to improve soil health.
• 100% sustainable tomatoes by 2025
• Soil health initiatives in Spain, California, Brazuk</t>
  </si>
  <si>
    <t>• Kraft Heinz has also committed to reducing its use of synthetic fertilizers and pesticides, which can help to reduce regulatory risk.
• Kraft Heinz has also committed to investing in research and development to improve soil health, which can help to reduce regulatory risk.</t>
  </si>
  <si>
    <t>• Soil health is closely tied to climate risk, as healthy soils can sequester carbon and mitigate the effects of climate change
• Kraft Heinz has committed to reducing its water usage by 15% by 2025, and has implemented water-saving technologies in its factories.
• Kraft Heinz has committed to using 100% sustainable palm oil by 2020, which will help reduce deforestation and water pollution.</t>
  </si>
  <si>
    <t>• Geopolitical risks may indirectly impact the company's ability to improve soil health, particularly in countries with less developed agricultural systems
• Implemented a soil health program in the US, which includes the use of cover crops and no-till farming as well as other initiatives worldwide</t>
  </si>
  <si>
    <t>• Kraft Heinz has committed to using regenerative agriculture practices on its farms, which can help improve soil health and increase crop yields.
• Kraft Heinz has also committed to investing in technology that can help farmers monitor and improve soil health.</t>
  </si>
  <si>
    <t>• Kraft Heinz has implemented a soil health program in its supply chain, which includes soil testing, cover cropping, and crop rotation.</t>
  </si>
  <si>
    <t>• Improving soil health is an important aspect of corporate social responsibility and can impact the reputation and perception of a company among investor</t>
  </si>
  <si>
    <t>• Kraft Heinz has demonstrated a capacity for successful execution through its sustainability initiatives. The company has implemented regenerative agriculture practices and worked with suppliers to improve sustainability.</t>
  </si>
  <si>
    <t>N/A</t>
  </si>
  <si>
    <t>• Sustainable sourcing is becoming increasingly important to consumers, and companies that fail to prioritize sustainability may face reputational and financial risks
• Kraft Heinz has implemented a comprehensive supplier code of conduct that outlines the company’s expectations for its suppliers, including requirements for ethical sourcing and environmental protection.</t>
  </si>
  <si>
    <t>• Established a Supplier Code of Conduct in 2018 to ensure suppliers adhere to ethical and environmental standards.
• Developed a Responsible Sourcing Program in 2019 to ensure suppliers are compliant with local laws and regulations.
• Launched a Sustainable Sourcing Initiative in 2020 to reduce the environmental impact of its supply chain.
• Committed to sourcing 100% of its palm oil from sustainable sources by 2025.
• Invested in a traceability platform to track the origin of its ingredients and ensure compliance with regulations.</t>
  </si>
  <si>
    <t>• Sustainable sourcing is closely tied to climate risk, as unsustainable sourcing practices can contribute to deforestation, biodiversity loss, and greenhouse gas emissions
• Committed to reducing its water usage by 15% by 2025.
• Goal to reduce water use intensity by 20% in high-risk watershed areas by 2025</t>
  </si>
  <si>
    <t>• Geopolitical risks may indirectly impact the company's ability to implement sustainable sourcing practices, particularly in countries with less developed supply chains. However, the company has implemented initiatives to manage geopolitical risks</t>
  </si>
  <si>
    <t xml:space="preserve">• Kraft Heinz has implemented a sustainable sourcing program that focuses on reducing their environmental impact and increasing their efficiency, leading to enhanced reputation and potential long-term revenue growth
• The company has invested in renewable energy sources, such as wind and solar, to reduce their carbon footprint.
</t>
  </si>
  <si>
    <t>• Implementing sustainable sourcing practices can impact operational efficiency by requiring additional investment and monitoring to ensure compliance with sustainability standards</t>
  </si>
  <si>
    <t>• Implementing sustainable sourcing practices is an important aspect of corporate social responsibility and can impact the reputation and perception of a company among investors</t>
  </si>
  <si>
    <t>• Demonstrated a strong capacity for successful execution in regards to implementing sustainable sourcing.</t>
  </si>
  <si>
    <t>•Taken some steps to ensure protection of biodiversity and ecosystem conservation, but there is still room for improvement.
• In 2019, Kraft Heinz committed to sourcing 100% of its palm oil from certified sustainable sources by the end of 2020.
• Kraft Heinz has committed to sourcing 100% of its seafood and cocoa from sustainable sources by 2025.</t>
  </si>
  <si>
    <t>• There are regulations in place that relate to biodiversity and ecosystem conservation, and these regulations may become more stringent in the future
• Kraft Heinz has committed to several global intitiatives, which include a commitment to protect biodiversity and ecosystems.
• Implemented a Sustainable Agriculture Program, which includes a commitment to protect biodiversity and ecosystems.</t>
  </si>
  <si>
    <t>• Kraft Heinz has implemented a water stewardship program to reduce water usage in its operations.
• Kraft Heinz has implemented a climate change strategy to reduce its carbon footprint.
• Kraft Heinz has committed to investing in renewable energy sources to reduce its carbon footprint.</t>
  </si>
  <si>
    <t>• Geopolitical risks may indirectly impact the company's ability to protect biodiversity and ecosystems, particularly in countries with less developed environmental regulations</t>
  </si>
  <si>
    <t>• Protecting biodiversity and ecosystems can enhance the company's reputation and perceived value among consumers and investors, leading to potential long-term revenue growth</t>
  </si>
  <si>
    <t>• Protecting biodiversity and ecosystems can impact operational efficiency by requiring additional investment and monitoring to ensure compliance with sustainability standard
• For example, implementing sustainable agriculture practices may require additional training and resources for farmers.</t>
  </si>
  <si>
    <t>• Kraft Heinz has demonstrated a capacity for successful execution through its sustainability initiatives. The company has implemented initiatives to protect biodiversity and ecosystems, including the development of sustainable agriculture practices</t>
  </si>
  <si>
    <t xml:space="preserve">
• Kraft Heinz has demonstrated a strong capacity for successful execution in terms of protecting biodiversity and ecosystem conservation.</t>
  </si>
  <si>
    <t>• Kraft Heinz has invested in new technologies to improve food safety, such as automated systems to detect and prevent contamination.
• Kraft Heinz has implemented a recall system to quickly remove any products that may be unsafe.
• Kraft Heinz has implemented a traceability system to ensure that all products are tracked from farm to table.
• Kraft Heinz has implemented a supplier verification program to ensure that all suppliers meet the highest standards of safety and quality.
• Kraft Heinz has implemented a food safety training program for all employees to ensure that they are aware of the latest food safety regulations.</t>
  </si>
  <si>
    <t>• Regulatory risk is an important concern for Kraft Heinz due to the strict product safety regulations in many of the countries where it operates.
• In 2019, Kraft Heinz implemented a new global compliance program to ensure that all of its products and services meet the highest standards of safety and regulatory compliance.</t>
  </si>
  <si>
    <t>• Ensuring safe products and services not directly related to climate/water risk</t>
  </si>
  <si>
    <t>• As a global company, Kraft Heinz is exposed to geopolitical risks such as trade disputes, political instability, and currency fluctuations. While these risks may impact the company's financial performance, they are not directly related to the company's product safety strategy</t>
  </si>
  <si>
    <t>• Ensuring safe products and services could potentially support revenue growth by increasing consumer trust and loyalty. A strong reputation for product safety could also attract new customers and open up new markets.
• The company has also acquired several smaller companies to expand their product offerings and increase their market share.
• Kraft Heinz has also implemented a number of marketing campaigns to increase brand awareness and drive sales.</t>
  </si>
  <si>
    <t>• Ensuring safe products and services could potentially increase operational efficiency by reducing the frequency of product recalls and associated costs. However, the costs of implementing and maintaining product safety measures could offset the benefits
• In 2019, Kraft Heinz launched a new initiative to reduce food waste and increase operational efficiency.
• Kraft Heinz has invested in new technologies to improve operational efficiency and reduce costs.</t>
  </si>
  <si>
    <t>• Ensuring safe products and services could enhance the company's reputation among investors who prioritize product safety and sustainability
• Kraft Heinz has a strong track record of ensuring safe products and services, and has taken steps to ensure that their products are safe for consumers. This has had a positive impact on their investor perception and valuation multiple.
• Kraft Heinz will continue to invest in training and education for their employees to ensure that they are aware of the importance of food safety and quality assurance.</t>
  </si>
  <si>
    <t>• Kraft Heinz has the capacity to successfully execute its product safety strategy, as it has a large global footprint, resources, and expertise in food safety and quality control. However, the company may face challenges in implementing and maintaining product safety measures across its supply chain</t>
  </si>
  <si>
    <t>• Data security risks are prevalent across all industries and companies, with the potential to impact customer trust and financial performance
• Kraft Heinz has implemented a comprehensive data security program to protect customer data from unauthorized access, use, and disclosure.
• The company has invested in advanced security technologies to protect customer data from cyber threats.</t>
  </si>
  <si>
    <t>• Operates in many countries with strict data protection regulations. Non-compliance with these regulations could result in fines, legal liability, and reputational damage.
• Kraft Heinz has implemented a comprehensive data protection program that includes a data privacy policy, data security policy, and data breach response plan.</t>
  </si>
  <si>
    <t>• Data security is not directly related to climate or water risk</t>
  </si>
  <si>
    <t>• As a global company, Kraft Heinz is exposed to geopolitical risks such as cyber espionage and state-sponsored hacking. These risks may impact the company's data security and require robust security measures to protect sensitive data
• Kraft Heinz has a team of data security experts who monitor geopolitical risks and respond accordingly.</t>
  </si>
  <si>
    <t>• Data security measures could potentially support revenue growth by increasing customer trust and loyalt</t>
  </si>
  <si>
    <t>• Effective data security measures could potentially increase operational efficiency by reducing the risk of data breaches and associated costs</t>
  </si>
  <si>
    <t>• Implemented a number of measures to protect customer data and has been proactive in responding to data breaches, resulting in a positive perception in this facet</t>
  </si>
  <si>
    <t>• Kraft Heinz has implemented a comprehensive data security program to protect customer data, including the use of encryption, firewalls, and other security measures.</t>
  </si>
  <si>
    <t>• While investing in sustainable and authentic brand marketing and communications can be a differentiator for a company in terms of building customer trust and loyalty, it also poses risks. Consumers are becoming increasingly savvy about greenwashing and may become skeptical of marketing messages that make sustainability claims without substance
• The company has also taken steps to ensure that its marketing strategies are in line with its ESG goals, such as its commitment to responsible advertising and its commitment to transparency in its marketing practices.</t>
  </si>
  <si>
    <t>• The regulatory risks associated with investing in sustainable and authentic brand marketing and communications are generally low, although there are rules around truth in advertising and other regulations that need to be followed
• In 2019, Kraft Heinz implemented a new global advertising and marketing compliance program to ensure compliance with applicable laws and regulations.
• Kraft Heinz has a robust system of internal controls to ensure compliance with applicable laws and regulations.</t>
  </si>
  <si>
    <t>• Investing in sustainable and authentic brand marketing and communications can help address climate and water risks by demonstrating a company's commitment to sustainability and reducing its environmental impact</t>
  </si>
  <si>
    <t>• Geopolitical risks related to investing in sustainable and authentic brand marketing and communications are generally low</t>
  </si>
  <si>
    <t>• Investing in sustainable and authentic brand marketing and communications can potentially support revenue growth by building customer trust and loyalty. Authentic messaging that aligns with a company's values can resonate with consumers and lead to increased sales.</t>
  </si>
  <si>
    <t>• Investing in sustainable and authentic brand marketing and communications may not have a significant impact on operational efficiency</t>
  </si>
  <si>
    <t>• Investing in sustainable and authentic brand marketing and communications could potentially have a positive impact on the company's valuation by demonstrating a commitment to sustainability and authenticity. However, it may not be a significant driver of valuation.</t>
  </si>
  <si>
    <t>• Kraft Heinz has also invested in digital marketing campaigns to promote its sustainable products, such as its “Grow with Us” campaign, which promotes sustainable farming practices.
• The company has also invested in initiatives to reduce its environmental impact, such as its commitment to reduce its carbon footprint by 25% by 2025.</t>
  </si>
  <si>
    <t>• In 2019, Kraft Heinz launched a new program called “Kraft Heinz Cares” which provides employees with access to mental health resources and financial assistance. 
• Kraft Heinz has also implemented a “Workplace Wellness Program” which provides employees with access to health and wellness resources. 
• Investing in worker wellbeing can be seen as a competitive advantage in attracting and retaining talent, but it may not have a significant impact</t>
  </si>
  <si>
    <t>• Kraft Heinz has implemented several global compliance program to ensure that all of its operations comply with applicable labor laws and regulations</t>
  </si>
  <si>
    <t>• Investing in worker wellbeing may not have a direct impact on climate or water risks</t>
  </si>
  <si>
    <t>• Geopolitical risks related to investing in worker wellbeing are generally low</t>
  </si>
  <si>
    <t>• Investing in worker wellbeing can potentially support revenue growth by improving employee engagement, satisfaction, and productivity.
• In 2019, Kraft Heinz launched a new initiative to invest in employee wellbeing, including providing access to mental health resources, offering flexible work arrangements, and providing additional training and development opportunities.
• Kraft Heinz has also implemented a number of initiatives to improve the safety of its workers, including the installation of safety equipment and the implementation of safety protocols.</t>
  </si>
  <si>
    <t>• Investing in worker wellbeing can improve operational efficiency by reducing absenteeism, turnover, and healthcare costs
• The company has also invested in technology to improve operational efficiency, such as automated production lines and computerized inventory systems.
• Kraft Heinz has also implemented a number of safety protocols to ensure that its employees are safe while working.</t>
  </si>
  <si>
    <t>• Investing in worker wellbeing can enhance the company's reputation among investors who prioritize employee wellbeing and corporate social responsibility
• Kraft Heinz has a long history of investing in worker wellbeing, including providing competitive wages and benefits, and investing in employee training and development.</t>
  </si>
  <si>
    <t>• Demonstrated track record of successful execution</t>
  </si>
  <si>
    <t>• KH has announced several initiatives but goals are not as aggressive as others
• In 2020, Kraft Heinz announced a commitment to reduce its Scope 1 and 2 emissions by 15% by 2025.
• Kraft Heinz has committed to reducing its water usage by 15% by 2025.
• Kraft Heinz has committed to using sustainable packaging materials and reducing its packaging waste by 15% by 2025.
• Kraft Heinz has committed to sourcing sustainable ingredients and reducing its food waste by 15% by 2025.
• Kraft Heinz has committed to investing in renewable energy projects and supporting the development of sustainable agriculture practices.</t>
  </si>
  <si>
    <t>• In 2019, Kraft Heinz joined the Science Based Targets initiative, committing to reduce its greenhouse gas emissions in line with the Paris Agreement.
• Regulatory risk related to GHG emissions is increasing in many regions, and Kraft Heinz may face additional costs and penalties if it does not comply with these regulations</t>
  </si>
  <si>
    <t>• As a food and beverage company, Kraft Heinz is highly dependent on natural resources and is therefore highly exposed to climate and water risks
• Kraft Heinz has committed to reducing its water usage by 15% by 2025.
• Kraft Heinz has implemented a water stewardship program to reduce water usage in its operations.</t>
  </si>
  <si>
    <t>• Geopolitical risks related to climate change mitigation are generally increasing, as governments and international organizations take more action on the issue. These risks could impact Kraft Heinz's operations in various regions.</t>
  </si>
  <si>
    <t>• Mitigating GHG emissions can potentially support revenue growth by improving the company's reputation among consumers who prioritize sustainable products</t>
  </si>
  <si>
    <t>• Mitigating GHG emissions may require significant investment in renewable energy, energy efficiency, and other initiatives. However, it can also lead to operational efficiencies in the long term.
• Kraft Heinz has implemented energy efficiency initiatives across its global operations, including the installation of energy-efficient lighting, HVAC systems, and refrigeration equipment.
• Kraft Heinz has set a goal to reduce energy consumption by 10% by 2025, and has already achieved a 5% reduction in energy consumption since 2015.
• Kraft Heinz has committed to reducing GHG emissions by 15% by 2025, and has already achieved a 10% reduction in GHG emissions since 2015.</t>
  </si>
  <si>
    <t>• Mitigating GHG emissions could potentially have a positive impact on the company's valuation by improving its reputation and reducing long-term operational costs</t>
  </si>
  <si>
    <t>• Kraft Heinz has the capacity to successfully execute a GHG emissions mitigation strategy, but it may require significant investment and changes to existing policies and practice</t>
  </si>
  <si>
    <t>• As consumers and stakeholders become increasingly aware of the importance of water stewardship, there is a growing risk for companies that do not take action to address water-related challenges. Failure to improve water security could lead to negative brand perception, as water scarcity and quality concerns are top environmental worries for consumers globally
• Kraft Heinz has committed to reducing its water usage by 15% by 2025, and has already achieved a 10% reduction in water usage since 2015.
• Kraft Heinz has also invested in water-saving technologies, such as water-efficient irrigation systems and water-saving equipment.</t>
  </si>
  <si>
    <t>• The regulatory environment related to water management is increasing globally,  and Kraft Heinz may face additional costs and penalties if it does not comply with these regulations
• Implemented many water-saving practices and technologies across global footprint</t>
  </si>
  <si>
    <t>• Kraft Heinz is a water-intensive industry, with water being a primary ingredient in many product; Improving water security can help reduce the company's overall impact on the environment and improve its resilience to climate change, which can help mitigate risks associated with water scarcity, quality, and availability</t>
  </si>
  <si>
    <t>• Water security has become an increasingly important factor in global geopolitical relations. In many regions, water scarcity and competition for resources are leading to conflicts and tension
• Kraft Heinz operates in various regions worldwide, which could expose it to geopolitical risks related to water security</t>
  </si>
  <si>
    <t>• Improving water security can potentially support revenue growth by improving the company's reputation among consumers and stakeholders who prioritize water stewardship
• Kraft Heinz will also focus on improving water quality in its supply chain by working with suppliers to reduce water pollution.</t>
  </si>
  <si>
    <t>• Improving water security can lead to operational efficiencies by reducing the company's overall water consumption and wastewater generation.
• The company has also committed to investing in water-related projects in communities where it operates, such as providing access to clean water and sanitation.</t>
  </si>
  <si>
    <t>• Improving water security could potentially have a positive impact on the company's valuation by improving its reputation and reducing long-term operational costs</t>
  </si>
  <si>
    <t xml:space="preserve"> Kraft Heinz has demonstrated a strong commitment to improving water security through a variety of initiatives and investments. The company has shown a willingness to invest in new technologies and strategies to further improve their water security.</t>
  </si>
  <si>
    <t>Materials Sourcing &amp; EfficiencyImplementing Circular Solutions</t>
  </si>
  <si>
    <t>• Kraft Heinz operates in the highly competitive consumer goods industry, which is subject to evolving consumer preferences. 
• Kraft Heinz has launched new products made from upcycled ingredients, such as sauces made from discarded vegetable pulp.</t>
  </si>
  <si>
    <t>• The circular solutions strategy is closely tied to environmental regulations, and non-compliance could result in fines or reputational damage</t>
  </si>
  <si>
    <t>• As a food and beverage company, Kraft Heinz is dependent on access to clean water and stable climate conditions. These conditions are at risk due to climate change</t>
  </si>
  <si>
    <t>• Kraft Heinz operates in multiple countries and is exposed to geopolitical risks such as trade restrictions and political instability. The company's circular solutions strategy involves working with suppliers and partners to reduce waste and improve resource efficiency. To mitigate geopolitical risk, Kraft Heinz has established strong relationships with suppliers and partners across its global operations.</t>
  </si>
  <si>
    <t>• Circular solutions can create new revenue streams for Kraft Heinz by reducing waste and increasing resource efficiency</t>
  </si>
  <si>
    <t>• Implementing circular solutions can improve operational efficiency by reducing waste and optimizing resource use. As part of its circular solutions strategy, Kraft Heinz has implemented initiatives to reduce waste in its operations, such as optimizing packaging and reducing food waste.</t>
  </si>
  <si>
    <t>• As part of its circular solutions strategy, Kraft Heinz has set ambitious goals to reduce its environmental impact and has been recognized for its sustainability efforts. However, the company's track record on sustainability has been mixed, which could impact its reputation among investors.</t>
  </si>
  <si>
    <t>• Implementing circular solutions requires significant investment and changes to existing processes. Kraft Heinz has the capacity for successful execution, but it will require careful planning and execution to achieve meaningful results.</t>
  </si>
  <si>
    <t>• Kraft Heinz operates in a highly competitive market, and energy costs are a significant factor in its production costs. Improving energy efficiency and transitioning to renewable energy sources can help the company mitigate market risk by reducing costs. However, the implementation of these measures may be subject to external factors, such as changes in government policies or fluctuating energy prices.</t>
  </si>
  <si>
    <t>• Kraft Heinz is subject to energy regulations and non-compliance could result in fines or reputational damage. The company has set goals to reduce its greenhouse gas emissions and increase the use of renewable energy sources in its operations.
• Kraft Heinz has committed to reducing its greenhouse gas emissions by 15% by 2020, and has already achieved a 10% reduction since 2015.
• Kraft Heinz has committed to complying with all applicable energy-related regulations and has established a compliance program to ensure that its operations are in compliance with all applicable laws and regulations.</t>
  </si>
  <si>
    <t>• Improving energy efficiency and transitioning to renewable energy sources can help the company mitigate climate and water risk by reducing its greenhouse gas emissions and water usage.</t>
  </si>
  <si>
    <t>• The company's transition to renewable energy sources can help mitigate geopolitical risk by reducing its reliance on fossil fuels and increasing its energy independence.</t>
  </si>
  <si>
    <t>• This is more about risk mitigation than revenue growth, but the transition to clean energy can lead to new revenue streams through new locations/etc,</t>
  </si>
  <si>
    <t>• Improving energy efficiency and transitioning to renewable energy sources can improve operational efficiency by reducing costs and increasing resource efficiency. Kraft Heinz has implemented initiatives to reduce energy usage in its operations, such as optimizing production processes and upgrading equipment.</t>
  </si>
  <si>
    <t>• Kraft Heinz's transition to renewable energy sources and efforts to improve energy efficiency can improve its reputation among investors</t>
  </si>
  <si>
    <t xml:space="preserve">• KH has demonstrated success across several past initiatives
• Kraft Heinz has invested in many renewable energy projects and has implemented energy efficiency initiatives, such as LED lighting and HVAC upgrades, in its manufacturing facilities. </t>
  </si>
  <si>
    <t>• As part of its strategy to protect customer health and welfare, Kraft Heinz has made changes to its product formulations to reduce sodium, sugar, and artificial ingredients
• Kraft Heinz has implemented a number of initiatives to ensure that its products are safe and of high quality. These include the use of third-party auditors to verify the safety of its products, as well as the use of advanced technologies to detect and prevent food safety issues.
• Implemented a number of measures to protect its customers from potential market risks, such as price volatility and supply chain disruptions.</t>
  </si>
  <si>
    <t>• Kraft Heinz has a dedicated team of experts that monitor and respond to regulatory changes.
• The company has implemented a comprehensive food safety program to ensure the safety of its products.
• Kraft Heinz has invested in research and development to create new products that meet regulatory standards.
• The company has implemented a comprehensive recall system to ensure that any products that do not meet regulatory standards are removed from the market.
• Kraft Heinz has established a system of internal and third party audits to ensure compliance with regulatory standards.</t>
  </si>
  <si>
    <t>• While Kraft Heinz's strategy to protect customer health and welfare is not directly related to climate or water risk, the company's operations may be affected by climate change and water scarcity.</t>
  </si>
  <si>
    <t>• To mitigate these risks and protect customer health and welfare, the company has established robust quality and safety measures across its global operations.
• Kraft Heinz has also committed to sourcing ingredients from local suppliers in countries where it operates, which helps to support local economies and reduce geopolitical risk.
• The company has also implemented a comprehensive risk management program to identify and mitigate potential geopolitical risks.</t>
  </si>
  <si>
    <t>• Protecting customer health and welfare may not necessarily create new revenue streams for Kraft Heinz, but it can help maintain and strengthen the company's existing customer base. By making changes to its product formulations and providing transparent and accurate labeling, Kraft Heinz can appeal to health-conscious consumers and mitigate the risk of losing customers to competitors that offer healthier options.
• In recent years, Kraft Heinz launched new lines of plant-based, organic, and gluten free products</t>
  </si>
  <si>
    <t>• Improving product formulations and implementing quality and safety measures can improve operational efficiency by reducing waste, improving product quality, and reducing the risk of recalls</t>
  </si>
  <si>
    <t>• By implementing robust quality and safety measures and making changes to its product formulations, Kraft Heinz can improve its reputation and appeal to investors who prioritize responsible business practices.</t>
  </si>
  <si>
    <t xml:space="preserve">• History of providing safe and nutritious food products to customers. In 2019, the company launched a new line of organic products, which are free from artificial colors, flavors, and preservatives.
</t>
  </si>
  <si>
    <t>• Raising and treating animals with care can affect production costs and product availability. Kraft Heinz has implemented animal welfare standards in its supply chain, which can help mitigate market risk by appealing to consumers who prioritize animal welfare.
• Kraft Heinz has also committed to sourcing 100% cage-free eggs by 2025 and has implemented a third-party auditing system to ensure that suppliers are meeting the company’s animal welfare standards.</t>
  </si>
  <si>
    <t>• Raising and treating animals with care can be subject to regulations related to animal welfare, food safety, and labor standards. Non-compliance can result in fines, legal action, and reputational damage. To mitigate regulatory risk, Kraft Heinz has established animal welfare standards for its suppliers and has committed to sourcing only cage-free eggs by 2025.</t>
  </si>
  <si>
    <t>• Kraft Heinz has implemented animal welfare standards in its supply chain, which can indirectly contribute to environmental sustainability.</t>
  </si>
  <si>
    <t>• To mitigate these risks and implement animal welfare standards, the company has established partnerships with local organizations and government agencies to promote sustainable agriculture and reduce environmental impact.
• The company has also implemented a traceability program to ensure that all of its animal-based ingredients are sourced from suppliers that meet its animal welfare standards.</t>
  </si>
  <si>
    <t>• Raising and treating animals with care can create new revenue streams and appeal to consumers who prioritize animal welfare</t>
  </si>
  <si>
    <t>Score: 4
• Raising and treating animals with care can increase production costs and may require changes to supply chain management. However, it can also improve animal health and reduce the risk of disease outbreaks. Kraft Heinz's implementation of animal welfare standards in its supply chain has already resulted in improvements in these areas</t>
  </si>
  <si>
    <t>• Implementing animal welfare standards can have a positive impact on Kraft Heinz's valuation by improving the company's reputation and appeal to investors, but it may also increase production costs and affect profitability.</t>
  </si>
  <si>
    <t>• Demonstrated ability and appetite to execute on this strategy
• Kraft Heinz has implemented animal welfare standards for its suppliers, including requirements for humane handling and transport of animals.
• Kraft Heinz has implemented a third-party auditing system to ensure that its suppliers are meeting its animal welfare standards.
• Kraft Heinz has committed to working with its suppliers to ensure that animals are raised in a humane and sustainable manner.</t>
  </si>
  <si>
    <t>• Reducing the harmful use of chemicals can impact production costs and product availability. 
• Previously accused of ignoring presence of harmful additive in Mac &amp; Cheese
• KH has not established mechanisms to track and report on synthetic pesticides
• Kraft Heinz has implemented a number of initiatives to reduce the use of hazardous chemicals in their products, including the use of natural ingredients, the elimination of artificial preservatives, and the use of sustainable packaging materials.</t>
  </si>
  <si>
    <t>• Reducing the harmful use of chemicals can be subject to regulations related to environmental protection, public health, and worker safety.
• Kraft Heinz has implemented a comprehensive chemical management program to ensure that all products meet regulatory standards.
• The company has invested in research and development to identify and eliminate potentially hazardous chemicals from its products.</t>
  </si>
  <si>
    <t>• Reducing the harmful use of chemicals can directly contribute to environmental sustainability by reducing greenhouse gas emissions, improving air and water quality, and reducing the risk of soil and water pollution.</t>
  </si>
  <si>
    <t>• Established partnerships with local organizations and government agencies to promote sustainable agriculture and reduce environmental impact.</t>
  </si>
  <si>
    <t>• This strategy is more about risk mitigation, but addressing the strategy could lead to a better reputation and wider customer base</t>
  </si>
  <si>
    <t>• Reducing the harmful use of chemicals can increase production costs and may require changes to supply chain management. However, it can also improve worker safety, reduce environmental impact, and enhance product quality.</t>
  </si>
  <si>
    <t>• Reducing the harmful use of chemicals can have a positive impact on Kraft Heinz's valuation by improving the company's reputation and appeal to investors, but it may also increase production costs and affect profitability.</t>
  </si>
  <si>
    <t>• Committed to reducing the use of hazardous chemicals in their operations
• Has demonstrated less appetite to tackle this issue</t>
  </si>
  <si>
    <t>Sector, Industry List (SASB)</t>
  </si>
  <si>
    <t>1 - Behind</t>
  </si>
  <si>
    <t>3 - Developing</t>
  </si>
  <si>
    <t>4 - Established</t>
  </si>
  <si>
    <t>5 - Leading</t>
  </si>
  <si>
    <t>2 - Emerging</t>
  </si>
  <si>
    <t>Physical Impacts of Climate Change (1/2)</t>
  </si>
  <si>
    <t>Physical Impacts of Climate Change (2/2)</t>
  </si>
  <si>
    <t>Reducing GHG Emissions</t>
  </si>
  <si>
    <t xml:space="preserve">Improving Energy Efficiency &amp; Use of Renewables </t>
  </si>
  <si>
    <t xml:space="preserve">Improving Water Security </t>
  </si>
  <si>
    <t xml:space="preserve">Reduce the Use of Harmful Chemicals </t>
  </si>
  <si>
    <t>Committing to Zero waste to landfill</t>
  </si>
  <si>
    <t>Ensure Protection of Biodiversity &amp; Ecosystem Conservation</t>
  </si>
  <si>
    <t xml:space="preserve">Ensuring Positive Impacts for Local Communities </t>
  </si>
  <si>
    <t>Provide high quality sustainable &amp; accessible products and services for underserved populations</t>
  </si>
  <si>
    <t>Ensuring Safe Products &amp; Services</t>
  </si>
  <si>
    <t>Protecting Customer Health &amp; Welfare</t>
  </si>
  <si>
    <t>Invest in Sustainable &amp; Authentic Brand Marketing &amp; communications</t>
  </si>
  <si>
    <t>Invest in Worker WellBeing</t>
  </si>
  <si>
    <t>Protecting Employee Health &amp; Safety</t>
  </si>
  <si>
    <t>Ensure a Diverse Equitable &amp; Inclusive Workforce &amp; Culture</t>
  </si>
  <si>
    <t>Redesign Products &amp; Services for Lower Environmental Footprint</t>
  </si>
  <si>
    <t>Sustainability embedded into Business Planning &amp; Strategy</t>
  </si>
  <si>
    <t xml:space="preserve">Implementing Circular Solutions </t>
  </si>
  <si>
    <t>Raising &amp; treating animals with respect &amp; care</t>
  </si>
  <si>
    <t>Developing climate resilient infrastructure and land management</t>
  </si>
  <si>
    <t>Embedding strong ethics into company</t>
  </si>
  <si>
    <t>Avoid Monopolistic Behavior</t>
  </si>
  <si>
    <t>Supporting Regulation &amp; Legislation that Improves Corporate Sustainability</t>
  </si>
  <si>
    <t>Ensure Zero Critical Incidents</t>
  </si>
  <si>
    <t>• Ensure ongoing access to water (no stranded assets)
• Reduced water use and wastewater disposal costs 
• Reduced regulatory and license to operate risk</t>
  </si>
  <si>
    <t>• Ensure products and services protect customer health and welfare (e.g. nutritious ingredients, well buildings, non-toxic materials)</t>
  </si>
  <si>
    <t>• Communicate authenticated sustainable commitments/certification on pack
• Use transparent and credible claims and messaging
• Communicate sustainability impacts B2B
• Do not target children with unhealthy choices</t>
  </si>
  <si>
    <t>• Increased customer purchasing and loyalty 
• Market premium 
• Improved corporate reputation and valuation
• Enhanced media coverage
• Reduced regulatory and market risk</t>
  </si>
  <si>
    <t>• Better financial performance leading to better valuation, potential lower cost of capital</t>
  </si>
  <si>
    <t>• Reduce climate related risk by addressing the effects of clmate change on human and animal health and safety</t>
  </si>
  <si>
    <t>• Improved ability to avoid supply chain / manufacturing / transport disruptions
• Increased market share with high sustainability driven customers</t>
  </si>
  <si>
    <t>• Ensure avoidance of monopolistic or anti-competitive behavior across the organization</t>
  </si>
  <si>
    <t>• Support regulation to stop greenwashing and ensure consistent ESG reporting
• Support elimination of subsidies for unsustainable behavior and support subsidies/tax incentives for sustainable behavior</t>
  </si>
  <si>
    <t>Map and reduce scope 1-3 emissions in line with international standards such as SBTI.  Purchase credible offsets.</t>
  </si>
  <si>
    <t>• Measure current scope 1,2, 3 emissions level, identify medium and long term targets, and annual target reduction</t>
  </si>
  <si>
    <t>(1)  Reduce scope 1 &amp; 2 emissions by x% by x date, reduce scope 3 emissions by x% by x date</t>
  </si>
  <si>
    <t xml:space="preserve">Cost savings linked to avoided GHG emissions </t>
  </si>
  <si>
    <t>Calculate the amount of GHG reductions and apply estimated costs (internal carbon price or estimates of carbon value per research sources) on the lower volume of GHG emissions in order to quantify the benefits.</t>
  </si>
  <si>
    <t>Potential carbon labeling of product/service for increased sales</t>
  </si>
  <si>
    <t>Forecast sales volumes to sustainability-minded customers/customers with Scope 3 reduction targets, using category growth and market share assumptions. Estimate the incremental growth in customer volumes (increased market share or penetration) due to sustainability initiatives.  Apply company estimate of margin earned to quantify the benefit of increased sales and deduct any incremental costs to quantify the net benefit.</t>
  </si>
  <si>
    <t xml:space="preserve">Risk Management </t>
  </si>
  <si>
    <t>Reduced risk of non compliance with prescribed state or federal regulation regarding GHG emissions</t>
  </si>
  <si>
    <t>Estimate the impact of negative regulation (e.g., fines) by assessing current level of GHG emissions to current and future regulation. Calculate the potential cost of the exposure by multiplying regulatory fines by % of business footprint exposed.</t>
  </si>
  <si>
    <t xml:space="preserve">Reduce the use of airborne pollutants, mitigate their impacts, and reuse byproducts </t>
  </si>
  <si>
    <t>(1) Ensure x% reduction of toxic materials affecting air quality by x date, including through use of new technologies</t>
  </si>
  <si>
    <t xml:space="preserve">Improved compliance with federal and state regulations </t>
  </si>
  <si>
    <t xml:space="preserve">Estimate the impact of negative regulation (e.g., fines) by assessing current exposure of business to pollutants compared to current and anticipated future regulation. Calculate the potential cost of the exposure by multiplying regulatory fines by % of business footprint exposed in the current BAU (business as usual) scenario and after implementing the new measures.  Any favorable difference is the benefit. </t>
  </si>
  <si>
    <t>Cost savings generated through the introduction of emissions-reducing technologies</t>
  </si>
  <si>
    <t>Adopt products, services and processes that use less energy and convert to renewables where possible</t>
  </si>
  <si>
    <t xml:space="preserve">• Create medium and long term targets for preferred energy mix across renewable and fossil fuels
• Assess energy efficiency across operations and product/service mix </t>
  </si>
  <si>
    <t>(1) Shift energy sourcing to greater percentage of renewables from x%/y% mix (renewables vs fossil fuels) to z%/a% by x date
(2) Improve energy efficiency in operations and product/service mix of x% by x date</t>
  </si>
  <si>
    <t>Reduced energy costs due to increased energy efficiency after retrofits of existing equipment and conversion to greater amount of renewables in energy mix</t>
  </si>
  <si>
    <t>Using data from utility meter readings and bills calculate weather-normalized annual energy usage and costs before (a) switching to energy improvements like energy efficient lighting and equipment, and (b) conversion to greater share of renewables in the energy mix. Calculate weather normalized* usage after switching and subtract to get the difference between the two. Consider the investment made on the retrofits and investment in renewables (direct source; PPA's, VPPA's, etc)</t>
  </si>
  <si>
    <t>Reduce GHG emissions associated with energy consumption due to improved energy efficiency and increased energy sourcing from renewables</t>
  </si>
  <si>
    <t>Calculate the energy consumption by energy type before and after the retrofitting measures and multiply by the related emission factors* to get the associated emissions by energy type under both scenarios. Multiply the emissions with a carbon offset price or an internal cost of carbon to calculate the savings in carbon offsets or a carbon tax</t>
  </si>
  <si>
    <t>Reduced exposure to energy cost volatility or grid interruptions</t>
  </si>
  <si>
    <t>Calculate the volatility of historical energy prices paid and project volatility based on future prices from the renewable mix. Calculate the difference in volatility under the two time periods and estimate the cost saving by multiplying the difference in the average price volatility with an average of the number of units consumed.</t>
  </si>
  <si>
    <t>Reduce water use and ensure safe disposal of waste water. Protect and conserve quality and quantity of water sources</t>
  </si>
  <si>
    <t>• Measure current water use throughout supply chain (especially in water stressed regions), identify medium and long term targets, as well as annual target for reduction
• Develop water mitigation strategies</t>
  </si>
  <si>
    <t>(1) Ensure x% reduction of water use by x date
(2) Develop, fund and implement water mitigation strategies across x% of affected operations by x date</t>
  </si>
  <si>
    <t>Calculate difference of water input costs before and after reduction in water usage (minus CapEx for equipment and/or associated costs for alternative reduced water processes) to achieve avoided cost savings</t>
  </si>
  <si>
    <t>Ensure ongoing access to water (no stranded assets)</t>
  </si>
  <si>
    <t>Calculate estimated reduction in # of supply chain disruptions likely to occur due to water insufficiency after implementing the program. Multiply the reduction in incidents by the estimated cost per disruption (or loss of sales per disruption or increase in costs) less the cost of implementing the water management program, to calculate the benefits. Note that the price of water is estimated to increase due to overconsumption and deterioration of water resources</t>
  </si>
  <si>
    <t xml:space="preserve">Reduced risk of regulatory fines relating to water </t>
  </si>
  <si>
    <t>Determine the likelihood of violating water quantity regulations based on historical data or comparable regulations in similar jurisdictions. Using local water volume regulations, determine the fines or costs incurred for violations and multiply by the likelihood factor.</t>
  </si>
  <si>
    <t>Reduce harmful chemical use, improve handling and disposal of hazardous waste, and substitute bio-based alternatives</t>
  </si>
  <si>
    <t>• Measure current chemical levels, identify green chemistry substitute, set medium and long term targets, as well as annual target for reduction
• Improve handling and disposal of hazardous waste</t>
  </si>
  <si>
    <t>(1) Remove harmful chemicals entirely by x date, achieve x% reduction by earlier date
(2) Assess and improve handling and disposal of hazardous waste, including reduction in reportable spills, by x date</t>
  </si>
  <si>
    <t>Reduced operating costs through using less harmful chemical inputs and/or bio-based alternatives</t>
  </si>
  <si>
    <t>Calculate difference of chemical input and waste management costs before and after process changes (minus CapEx for equipment and/or associated costs for BAU) to achieve cost savings</t>
  </si>
  <si>
    <t xml:space="preserve">Avoid revenue loss due to reputational risks and potential clean up costs </t>
  </si>
  <si>
    <t>Estimate the likelihood of a negative incident involving harmful chemicals based on historical data and current events. Apply this percentage to revenue from the top sustainability-minded customers to determine the avoided revenue loss.</t>
  </si>
  <si>
    <t>Promote circularity; Reduce, reuse, upcycle, and recycle waste</t>
  </si>
  <si>
    <t>•  Build out processes that increase reuse and circularity across the organization's footprint by x date</t>
  </si>
  <si>
    <t>(1) Reduce waste generated from operations going to landfill by x% by x date; Commit to zero waste to landfill by x date
(2) Reduction of x% of virgin input procurement in favor of reused/circular product by x date</t>
  </si>
  <si>
    <t>Reduced costs of material inputs due to reuse</t>
  </si>
  <si>
    <t>Calculate cost differential between sourcing virgin materials versus using recycled materials to estimate cost savings. Subtract investment needed for processing recycled materials if necessary</t>
  </si>
  <si>
    <t>Reduction in waste generation helps reduce waste disposal costs</t>
  </si>
  <si>
    <t>Estimate reduction in net cost of waste disposal based on meeting anticipated waste reduction targets to estimate the savings</t>
  </si>
  <si>
    <t>Sale of waste by-products</t>
  </si>
  <si>
    <t>Estimate additional revenue by adding revenue from new sales streams minus associated costs of waste processing</t>
  </si>
  <si>
    <t>Improve soil management practices and reduce use of agri-chemicals</t>
  </si>
  <si>
    <t>• Assess current soil health, identify potential improvements, create medium and long term target
• Assess supply chain for regenerative sourcing practices and certifications</t>
  </si>
  <si>
    <t xml:space="preserve">
(1) Support achievement of sustainability/regenerative certifications;  ensure x% of product is certified by x date
</t>
  </si>
  <si>
    <t>Supporting soil health practices with farmers and procuring regenerative sourcing certifications enhances the company's sustainability profile - leading to increase share of wallet or revenues</t>
  </si>
  <si>
    <t>Gather product revenues and margins for those products made with commodities associated with the regenerative programs being supported. Estimate a % increase or shift in revenues and multiply by the applicable margin to calculate the value of increased revenue</t>
  </si>
  <si>
    <t>Supplier Relations</t>
  </si>
  <si>
    <t>Reduced risk of supply disruptions</t>
  </si>
  <si>
    <t>Calculate the operational impacts of a supply disruption (using historical cost data related to similar events) or estimating the potential amount of supply likely to be impacted and assessing outcomes (loss in sales or higher substitute procurement costs). Estimate the likelihood of a supply disruption occurring and multiply that by the costs and/or lost sales and margins to calculate the benefit of avoided costs.</t>
  </si>
  <si>
    <t>Reduced crop insurance costs</t>
  </si>
  <si>
    <t>Calculate differential of insurance costs before and after regenerative certification investments and strategy implementation to achieve avoided cost savings</t>
  </si>
  <si>
    <t>Assess and protect high conservation-value lands and species in operations and supply chain</t>
  </si>
  <si>
    <t>• Identify areas of biodiversity within footprint and work to mitigate any negative impacts; compare current state to medium and long term targets</t>
  </si>
  <si>
    <t>(1) Eliminate negative biodiversity/ecosystem impacts from current operations by x date
(2) Improve presence of target species (flora or fauna) from baseline to x by y date</t>
  </si>
  <si>
    <t>Increased market share with high Sustainability-focused customers</t>
  </si>
  <si>
    <t>Gather product revenues and margins for those products made with deforestation-free or 'sustainable certified' commodities. Estimate a % increase or shift in revenues due to certification and multiply by the applicable additional margin to calculate the value of increased revenue</t>
  </si>
  <si>
    <t>Avoid sustainability-focused scandals that could lead to revenue loss</t>
  </si>
  <si>
    <t>Estimate the likelihood of a scandal based on historical data and current events. Apply this percentage to revenue from the top sustainability-minded customers to determine the avoided revenue loss.</t>
  </si>
  <si>
    <t xml:space="preserve">Create value for local communities affected by company operations, mitigate community concerns, and address human rights abuses
</t>
  </si>
  <si>
    <t xml:space="preserve">Ensure that company operations positively affect the local community through a comprehensive review of operations, surveys of local population, local job creation, among other methods  </t>
  </si>
  <si>
    <t>(1) Achieve x%/y% mix of local vs non-local employees by z date
(2) Implement practices/initiatives that suppport the community, responding to xyz identified community needs by x date</t>
  </si>
  <si>
    <t>Reduced hiring costs</t>
  </si>
  <si>
    <t>Reduced operational delays and related costs</t>
  </si>
  <si>
    <t>Calculate the time and costs associated with community issues (including fines and/or potential fines, hours spent on related local city/county matters, etc). Estimate savings associated with engagement in local projects to capture cost efficiency</t>
  </si>
  <si>
    <t>Reduced risk of sales loss</t>
  </si>
  <si>
    <t>Estimate the likelihood of a scandal based on historical data and current events. Apply this percentage to revenue from the top sustainability-minded customers to determine the avoided revenue loss</t>
  </si>
  <si>
    <t>Be transparent about use of customer data with easy opt-outs</t>
  </si>
  <si>
    <t>(1) Implement customer-friendly data privacy practices that are rated highly by customers by x date</t>
  </si>
  <si>
    <t xml:space="preserve">Increased market share </t>
  </si>
  <si>
    <t>Estimate company's current market share with select customers focused on transparency. Forecast the growth in customer volumes and potential increase in company's share of customer purchases due to transparency initiatives. Apply company estimate of margin earned to quantify the benefit.</t>
  </si>
  <si>
    <t>Reduced likelihood of lawsuits against the company</t>
  </si>
  <si>
    <t>Estimate the probability of occurrence of a data privacy lawsuit over the projected period and the severity of the loss (i.e., IT related corrective action, legal fees etc.). Multiply the probability with the severity to obtain the benefit of a risk avoided.</t>
  </si>
  <si>
    <t>Invest in robust data protection technology, procedures, and team members</t>
  </si>
  <si>
    <t xml:space="preserve">(1) Track, monitor and mitigate data security issues within x time frame; audit practices on consistent basis. 
</t>
  </si>
  <si>
    <t>Reduce risk of sales loss due to data privacy breach by ensuring protection of sensitive data</t>
  </si>
  <si>
    <t>Assess the potential impact of a data breach (x% of customers reported they would leave a company if it shared sensitive data without permission) and how many customers it would affect. Calculate revenues for the business as usual vs. transparency breach scenarios and compare the difference</t>
  </si>
  <si>
    <t>Estimate the probability of occurrence of an adverse data security event (example data breach, security compromise) over the projected period and the severity of the loss (i.e., IT related corrective action, legal fees etc.,). Multiply the probability with the severity to obtain the benefit of a risk avoided.</t>
  </si>
  <si>
    <t>Develop appropriate offerings at appropriate price points for underserved communities</t>
  </si>
  <si>
    <t>• Assess availability of company's products and services, especially in the context of underserved neighborhoods and population groups</t>
  </si>
  <si>
    <t>(1) Ensure x% of products are available to low-income/underserved communities at affordable price points</t>
  </si>
  <si>
    <t>Attain government incentives (e.g., subsidies, other incentives) that support product development and pricing for underserved communities</t>
  </si>
  <si>
    <t>Calculate the benefit of amounts received as incentive payments by government, NGOs, or 3rd parties related to implementation of specific practices</t>
  </si>
  <si>
    <t>Ensure robust quality and safety processes, training and enforcement</t>
  </si>
  <si>
    <t>• Continuously measure and improve customer satisfaction with product quality  as well as safety impacts - customer satisfaction scores, churn rate, safety recalls, product quality complaint rate, etc.</t>
  </si>
  <si>
    <t>(1) Track product quality/safety complaints, achieve x% reduction by y date</t>
  </si>
  <si>
    <t>Reduced risk of product recalls and dealing with customer complaints</t>
  </si>
  <si>
    <t>Estimate the average number of product recalls or customer complaints before and after implementing the safety measures/process innovation (if no historic instances are available, look for industry estimates) and calculate the difference. Estimate the average labor cost of handling a complaint and the repair cost per recall or complaint, (average legal &amp; public relations costs, and expenses related to increased quality control and additional training). Multiply the favorable difference in # of product recalls or complaints with the average costs to estimate the potential savings.</t>
  </si>
  <si>
    <t>Reduced likelihood of regulatory action/fines/risk</t>
  </si>
  <si>
    <t>Calculate the total average cost of recalls (employee time to address, cost of removing goods from production/distribution/retail, legal and PR, lost sales) and divide by the average # of recalls to derive a cost per recall. Apply the cost per recall to the reduction or expected reduction in recalls related to the strategy to calculate the avoided cost</t>
  </si>
  <si>
    <t>Ensure products and services protect customer health and welfare (e.g. nutritious ingredients, well buildings, non-toxic materials)</t>
  </si>
  <si>
    <t xml:space="preserve">• Ensure that company is taking customer welfare considerations into account within its business line, including regarding nutritional content, non-toxic materials. </t>
  </si>
  <si>
    <t>(1) Reduce or replace harmful, unhealthy ingredients or materials in products and services by x% by y date</t>
  </si>
  <si>
    <t>Reduced (rushed) costs for meeting impending regulations and protecting reputation</t>
  </si>
  <si>
    <t>Avoided cost of rushed implementation of legislation requiring inclusion of nutritional benefits/ingredients on menu. Cost of rush orders for signage, additional packaging, replacing products on shelves at retail (labor, missed sales due to disruption, transportation, etc), less associated costs of making changes</t>
  </si>
  <si>
    <t>Increase sales due to evolving consumer priorities</t>
  </si>
  <si>
    <t>Increase in unpaid earned media coverage</t>
  </si>
  <si>
    <t>Communicate authenticated nutritional and sustainability commitments / certification on packaging and brand marketing communications</t>
  </si>
  <si>
    <t>• Assess products and services that have sustainability attributes and determine % of these that have been communicated. Set medium and long term targets to increase this percentage.</t>
  </si>
  <si>
    <t>(1) Ensure that nutritional content and authenticated sustainability practices are clearly highlighted on product packaging and brand marketing communications by y date</t>
  </si>
  <si>
    <t>Revenue uplift due to increasing attractiveness of product/service to buyers with sustainability focus</t>
  </si>
  <si>
    <t>Calculate additional revenue potential from attracting new buyers that are focused on sustainability based on market research</t>
  </si>
  <si>
    <t>Calculate cost differential between customer acquisition costs before and after the implementation of the claims OR calculate estimated # of customers who purchase company products for the first time (to be ascertained via a consumer engagement campaign) multiplied by customer acquisition costs per customer to achieve avoided costs</t>
  </si>
  <si>
    <t xml:space="preserve">Ensure competitive pay and a living wage, high quality benefits, and career development support
</t>
  </si>
  <si>
    <t>• Assess market conditions across own operations and supply chain to identify living wage and competitive salary for comparable positions, in markets where the firm operates</t>
  </si>
  <si>
    <t>(1) Ensure all employees paid a living wage/competitive compensation by x date, with interim target of paying x% employees a living wage/competitive compensation by x date</t>
  </si>
  <si>
    <t xml:space="preserve">Talent Management </t>
  </si>
  <si>
    <t>Increased employee productivity leading to higher earnings</t>
  </si>
  <si>
    <t>Compare company's productivity measure against industry standard productivity measure after implementation of competitive compensation programs for employees and estimate the difference. Calculate the monetary increase by multiplying number of employees by average annual margin per employee and then multiplying by the positive difference between the company's measure and the industry standard. Can also measure productivity before and after implementation using internal productivity measures.</t>
  </si>
  <si>
    <t>Lower employee turnover leading to lower hiring costs</t>
  </si>
  <si>
    <t>Measure a retention baseline, then design and conduct an employee survey on the impact of the organization's benefits initiatives on employee retention. Track improvements in scores over time to estimate # additional employees retained due to benefits.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</si>
  <si>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Lower workplace incidents (e.g., stoppages, strikes, lawsuits) leading to lower related costs</t>
  </si>
  <si>
    <t>Estimate the average number of incidents before and after implementing enhanced employee benefits (if no historic instances are available, look for industry estimates) and calculate the difference. Estimate the average cost of dealing with workplace labor issues. Multiply the favorable difference in # of incidents with the average costs to estimate the potential savings.</t>
  </si>
  <si>
    <t xml:space="preserve">Robust safety training, review, and enforcement </t>
  </si>
  <si>
    <t>• Measure recordable incident % and address any potential gap or negative trend</t>
  </si>
  <si>
    <t>(1) Improve recordable incident rate by x% by x date</t>
  </si>
  <si>
    <t>Estimate the average number of worker safety incidents before and implementing the safety measures/process innovation (if no historic instances are available, look for industry estimates) and calculate the difference. Estimate the average cost of dealing with workplace safety issues (for example compensation, insurance etc.). Multiply the favorable difference in # of incidents with the average costs to estimate the potential savings.</t>
  </si>
  <si>
    <t>Increase in employee retention through robust safety measures</t>
  </si>
  <si>
    <t>Using surveys, determine the effect of the new safety procedures on employees' job satisfaction. Compare retention before and after changes and account for the difference in hiring costs. Attribute a % of this to improved safety review and enforcement. Use survey data to assign an attribution % to the reduction in turnover and the associated savings in hiring costs.</t>
  </si>
  <si>
    <t>Transparent benchmarking, target setting, and reporting to ensure diversity, equity (including pay equity) and inclusion at all levels</t>
  </si>
  <si>
    <t>• Assess current % women/under-represented groups and create medium and long term targets for improvement</t>
  </si>
  <si>
    <t xml:space="preserve">(1) Increase the number of women/underrepresented groups on the Board, in executive Management, and firmwide workforce to X % by x date for the Board, X% by x date for executive management, and X% by x date for the firm
</t>
  </si>
  <si>
    <t>Increased ability to recruit and retain high-potential employees</t>
  </si>
  <si>
    <t>Design and conduct an employee survey on the impact of the organization's transparency and benchmarking initiatives on employee retention. Track improvements in scores over time to estimate # additional employees retained due to clear career benchmarking.
 Multiply # of retained employees with vacancy costs (e.g., margin loss due to vacant employee position) per employee to estimate cost savings. An alternate measure is to track employee turnover rate before and after implementation of initiatives and calculate the # of additional employees retained due to sustainability and then follow the rest of the steps through.</t>
  </si>
  <si>
    <t>Enhances company's brand and increase in unpaid earned media coverage</t>
  </si>
  <si>
    <t>Maintaining a diverse, equitable and inclusive workforce and culture enhances a company's brand reputation and can potentially lead to unpaid media coverage. Calculate cost per media exposure multiplied by # of unpaid media exposures (given promotion through product, campaigns, and customer experience) to achieve avoided cost savings</t>
  </si>
  <si>
    <t>Reduce packaging and/or substitute more sustainable materials and reuse/recycle packaging</t>
  </si>
  <si>
    <t>• Determine strategy to increase use of bio-based and/or recycled materials in conventional packaging and reduce packaging weight, from current baseline</t>
  </si>
  <si>
    <t>(1) Replace x% of conventional packaging by x date - by increasing bio-based and/or recycled content in packaging; and/or reducing packaging weight</t>
  </si>
  <si>
    <t>Reduced material and input costs</t>
  </si>
  <si>
    <t>Compare quantity of packaging material consumed per unit of end product and multiply quantity by average price of packaging material before and after weight reduction/reformulation of packaging content. Consider additional impacts such as reduction in weight-based shipping costs.</t>
  </si>
  <si>
    <t>Revenue uplift from improved market share and loyalty from a more sustainable product offering</t>
  </si>
  <si>
    <t>Collect data on revenues and margins for products sold in sustainable packaging. Estimate a % increase or shift in revenues towards sustainability focused customers and multiply by the applicable margin to calculate the value of increased earnings</t>
  </si>
  <si>
    <t>Reduced compliance costs on recycling/taxes etc.</t>
  </si>
  <si>
    <t>Compare compliance costs such as recycling/taxes/fees payable before and after material replacement/other changes as applicable.</t>
  </si>
  <si>
    <t>Integrate sustainable materials/components with lower environmental (carbon, etc) footprint into existing product offering. For Financial Services, lower portfolio emissions.</t>
  </si>
  <si>
    <t>• Determine strategy to integrate materials and components with lower carbon/water/landuse etc footprint into existing product, portfolio and service offerings, from current baseline</t>
  </si>
  <si>
    <t>(1) Reduce Carbon Footprint (LifeCycle Assessment) of product, portfolio, or service by x% by x date</t>
  </si>
  <si>
    <t>Increased Sales from sustainability driven customers and/or customers with Carbon Footprint reduction goals</t>
  </si>
  <si>
    <t>Gather historical sales data (volume, average sale price and operating margins) both for conventional product and sustainable product. Estimate sales impact of sustainable product offering (overall increase, or change in mix if operating at capacity) and calculate profit margins. Compare profit results to historical levels (or forecasts that exclude any re-engineering of product to lower its carbon footprint) to calculate the revenue increase.</t>
  </si>
  <si>
    <t>Cost reduction from lower internal/external carbon tax</t>
  </si>
  <si>
    <t>Calculate the amount of GHG reduction in the product (using LifeCycle Assessment approach). Apply estimated carbon costs (internal carbon price and external carbon tax or carbon border adjustment mechanism) against average Sales Volume on reduced level of GHG emissions to quantify the benefits.</t>
  </si>
  <si>
    <t>Reduced material and input costs on product</t>
  </si>
  <si>
    <t>Compare operating margins before and after launch of the initiative/redesign and multiply by average price per unit of product. Apply the % operating margin improvement to average sales volume to estimate the cost savings.</t>
  </si>
  <si>
    <t>Use ESG materiality analysis and stakeholder mapping to assess risks and opportunities, define aligned sustainability KPIs as part of the business strategy and track sustainability and related financial performance</t>
  </si>
  <si>
    <t>• Embed management of material ESG risks and opportunities into business strategy.  Develop a robust process (such as ROSI) for assessing and tracking the business case for sustainability investments</t>
  </si>
  <si>
    <t xml:space="preserve">(1) Develop and implement robust sustainability strategies and related KPIs (including annual sustainability KPIs for management) by x date and incorporate into management planning
</t>
  </si>
  <si>
    <t>Improved financial performance leading to higher valuation</t>
  </si>
  <si>
    <t>Proactive compliance with and implementation of sustainability initiatives helps company to provide necessary disclosures to stakeholders. This enhances companies' brand and reputation, helping attract and retain employees, customers and investors. Also reduces risk of non compliance and resulting fines and penalties.</t>
  </si>
  <si>
    <t>Potential lower cost of capital</t>
  </si>
  <si>
    <t>Estimate the costs avoided, interest cost savings, additional operational efficiencies, etc., by taking advantage of sustainability-linked financing to finance the projects</t>
  </si>
  <si>
    <t>Require environmental and social (including Human Rights) sustainability certification or code compliance by suppliers, including 3rd party audit certification</t>
  </si>
  <si>
    <t>• Assess supplier compliance with environmental and social (including Human Rights) sustainability code of conduct, identify gaps, and reduce gaps within specified target time; set policy for periodic 3rd party audit of supplier compliance</t>
  </si>
  <si>
    <t>(1) Ensure 100% supplier compliance with code of conduct across footprint by x date; conducting periodic 3rd party audit of supplier compliance by x date</t>
  </si>
  <si>
    <t>Reduced risk of supply disruption and related costs</t>
  </si>
  <si>
    <t>Lower risk of revenue loss from sustainability-focused reputational incidents, including human rights</t>
  </si>
  <si>
    <t>Estimate the probability of losing a customer and related loss in sales revenue in the event of non-compliance vs. remaining compliant. Multiply the probability adjusted loss in each scenario by the deterioration of margin due to diversion to a lower-margin sales channel. Add related friction costs (administrative costs, extra storage costs, etc.) to calculate the total avoided loss from losing a customer</t>
  </si>
  <si>
    <t>Reduced regulatory risk from building community partnerships and trusted supplier relationships</t>
  </si>
  <si>
    <t>Estimate the number of grievances/inquiries historically self-initiated or by NGOs or clients regarding compliance with sustainability standards. Estimate the average employee hours used to resolve requests. Estimate the impact of sustainability initiatives on reducing the number of grievances/inquiries. Multiply reduction in number of grievances/inquiries by the hours needed to resolve them to calculate the cost savings</t>
  </si>
  <si>
    <t>Reuse, upcycle or recycle waste, used materials, and by-products throughout the product/service lifecycle</t>
  </si>
  <si>
    <t>• Measure current levels of waste from operations, set medium and long term targets for x% reduction in waste through circularity programs</t>
  </si>
  <si>
    <t>(1) Incorporate x% of production waste into production of new products by x date
(2) Reduce waste to landfill by x% by x date</t>
  </si>
  <si>
    <t>Estimate additional revenue by summing revenue from new sales streams minus associated costs of diversification. Apply margin estimate to calculate the additional earnings</t>
  </si>
  <si>
    <t>Implement humane animal welfare practices and certification</t>
  </si>
  <si>
    <t>• Measure % compliance with animal welfare protections verified by independent third-party auditor, set medium and long term targets</t>
  </si>
  <si>
    <t>(1) Achieve 100% compliance with animal stewardship practices by x date, validated by third party</t>
  </si>
  <si>
    <t>Estimate company's current market share with select customers focused on sustainability. Forecast the growth in customer volumes and potential increase in company's share of customer purchases due to sustainability initiatives. Apply company estimate of margin earned to quantify the benefit.</t>
  </si>
  <si>
    <t>Avoided financial loss due to disease incidence, livestock productivity losses and fewer dairy farm productivity losses</t>
  </si>
  <si>
    <t>Evaluate the reduction in disease incidence linked to new animal stewardship management techniques (e.g. early detection of disease) and multiply by a probability factor. Evaluate the impact of the lower disease rate on livestock infection and recovery rates. Compare to historical data about disease incidence and calculate the avoided loss through the reduced mortality loss and maintained slaughter/sale value. For mortality loss, calculate the extra production delivered by livestock due to the reduced mortality loss (multiply by market prices for milk, if dairy, and slaughter value). For improved slaughter value, calculate the discount value that would have occurred had livestock been infected. Multiply the number of livestock that are healthy by the market price delta between healthy and unhealthy livestock</t>
  </si>
  <si>
    <t>Reduce climate related-risk, and improve resiliency in operations and the value chain</t>
  </si>
  <si>
    <t xml:space="preserve">• Assess physical risk of climate change across company's operations and mitigate to create climate-resilient infrastructure which incorporates landscape management solutions for extreme weather risk
</t>
  </si>
  <si>
    <t xml:space="preserve">(1) Develop and implement robust climate-resilient infrastructure in own operations and supply chain for x % of operations by x date
</t>
  </si>
  <si>
    <t>Improves resilience in supply chain; lessens the risk of supply disruption</t>
  </si>
  <si>
    <t>Reduced likelihood of stranded assets</t>
  </si>
  <si>
    <t>Estimate reliance of the business on locations with likelihood of future negative events (i.e. stranded assets), calculate the loss of having stranded assets vs the cost of maintenance and upgrade (climate risk mitigation) of these assets.</t>
  </si>
  <si>
    <t>Reduce climate related-risk by addressing the effects of climate change on human and animal health and safety</t>
  </si>
  <si>
    <t xml:space="preserve"> • Assess and address the effects of climate change on human and animal health and safety related to the business; determine baseline and set medium and long term reduction targets</t>
  </si>
  <si>
    <t>(1) Develop and implement solutions which address the effects of climate change on human and animal health and safety for x% of operations by x date</t>
  </si>
  <si>
    <t>Improved ability to avoid supply chain / manufacturing / transport disruptions</t>
  </si>
  <si>
    <t>Ethical considerations built into corporate culture and values, training, corporate goals, hiring, etc</t>
  </si>
  <si>
    <t>• Audit company's business practices for sound governance including measures to prevent corruption &amp; bribery, and identify any practices which could encourage unethical behavior and change them. Assess baseline # of incidents and set target to zero incidents.</t>
  </si>
  <si>
    <t>(1) Track performance of ethics-based business practices by # of unethical incidents/ government fines, etc, and target zero incidents.</t>
  </si>
  <si>
    <t>Design and conduct an employee survey on the impact of the organization's ethics initiatives on employee retention. Track improvements in scores over time to estimate # additional employees retained due to ethical focus. Multiply the # additional employees retained with hiring costs per employee to estimate cost savings. An alternate measure is to track employee turnover rate before and after implementation of initiatives and calculate the # of additional employees retained due to sustainability and then follow the rest of the steps through.</t>
  </si>
  <si>
    <t>Reduction in the likelihood of regulatory action/risk by adhering to ethics and values</t>
  </si>
  <si>
    <t>Determine the risks associated with not meeting business ethics standards (e.g., penalties imposed by regulatory authorities). Calculate the avoided cost or lower risk based on a % reduction likely to be achieved by the system.</t>
  </si>
  <si>
    <t xml:space="preserve">Ensure avoidance of monopolistic or anti-competitive behavior across the organization </t>
  </si>
  <si>
    <t>• Define a set of guidelines/processes and policies related to M&amp;A, and the avoidance of any anti-competitive behavior including price fixing and anti-trust.</t>
  </si>
  <si>
    <t xml:space="preserve">(1) Commit to 100% compliance with all internal policies and guidelines and external regulations regarding competitive behavior
</t>
  </si>
  <si>
    <t>Respecting regulations and directives leads to fewer disputes and disruptions, and thus lower costs</t>
  </si>
  <si>
    <t>Calculate the time and costs associated with societal/legislative issues (including fines and/or potential fines, hours spent on related local city/county matters, etc). Estimate time and cost savings driven with engagement in local projects to capture cost efficiency</t>
  </si>
  <si>
    <t>Sales &amp; Marketing / Customer Loyalty</t>
  </si>
  <si>
    <t xml:space="preserve">Increased customer loyalty and brand value through strong corporate reputation </t>
  </si>
  <si>
    <t>Calculate increase in customer lifetime value (CLV) due to the increase in customer frequency and customer retention; additionally, calculate the incremental profit as a result of the increase in CLV</t>
  </si>
  <si>
    <t>Reduced risk of reputational damage and fines associated with monopolistic behavior</t>
  </si>
  <si>
    <t>Determine the risks associated with monopolistic or anti-competitive behavior. Calculate the avoided (a) legal fees incurred and (b) penalty costs, by comparing to industry reputation scandals and assessing the damage to brand value.</t>
  </si>
  <si>
    <t>Support regulation that stops greenwashing, ensures consistent ESG reporting, and incentivizes sustainable practices</t>
  </si>
  <si>
    <t>•Company has a system in place to track external legislative proposals and to respond to them in a timely manner. Company commits to supporting legislation that stops greenwashing, ensures consistent ESG reporting and incentivizes sustainable practices</t>
  </si>
  <si>
    <t xml:space="preserve">
(1) Track and demonstrate support for government programs which provide subsidies/tax benefits for sustainable initiatives within a defined period of time</t>
  </si>
  <si>
    <t xml:space="preserve">Reduced risk of regulatory fines and penalties, and reputational damage </t>
  </si>
  <si>
    <t>Calculate the time and costs associated with community/legislative issues (including fines and/or potential fines, hours spent on related local city/county matters, etc). Estimate time and cost savings driven with engagement in local projects to capture cost efficiency</t>
  </si>
  <si>
    <t>Increased Subsidies</t>
  </si>
  <si>
    <t>Estimate the cost of a sustainability project before and after subsidy and/or tax savings to estimate the cost savings.</t>
  </si>
  <si>
    <t>Robust quality and safety review, training and enforcement</t>
  </si>
  <si>
    <t>• Assess frequency of incidents and track number of days since last incident. 
• Employees trained and regular meetings held targeting zero critical incidents in the year</t>
  </si>
  <si>
    <t>(1) Implement critical risk procedures and ensure 100% of staff is trained on critical procedures by x date; zero critical incidents target set</t>
  </si>
  <si>
    <t>Reduced risk of liability associated with safety incidents</t>
  </si>
  <si>
    <t>Ascertain if any safety incidents occurred in the past and the costs incurred ( such as compensation payout, business disruption etc.,). Compare the # of incidents before and after the roll out of the training/technology initiative. Multiply the favorable difference with the costs incurred per employee and the total number of employees to estimate the total savings</t>
  </si>
  <si>
    <t>Reduced risk of revenue loss</t>
  </si>
  <si>
    <t>Incorporate material systemic sustainability risk scenario planning into ERM and invest in mitigation pathways</t>
  </si>
  <si>
    <t>• Climate risk incorporated into scenario planning with weighting and timelines that are in line with credible climate risk mapping tools</t>
  </si>
  <si>
    <t>(1) Address 100% of identified climate risks by x date</t>
  </si>
  <si>
    <t>Identify key geographic sourcing/sales regions and overlay with a climate map to assess the impact of climate change on the region in the future. Assess the probability and severity of a business disruption risk resulting (such as crop failure from adverse climate events) and consider mitigation strategies such as insurance, alternate sourcing regions or suppliers. The quantified risk is an avoidance/mitigation benefit.</t>
  </si>
  <si>
    <t>Set sustainability related KPIs during bond/debt issuance . Access alternate sources of financing that reduce cost with achievement of sustainability linked milestones</t>
  </si>
  <si>
    <t>1 - Significant Investment/Effort</t>
  </si>
  <si>
    <t>3 - Medium Investment/Effort</t>
  </si>
  <si>
    <t>5 - Minimal Investment/Effort</t>
  </si>
  <si>
    <t>2 - Medium/High Investment/Effort</t>
  </si>
  <si>
    <t>4 - Low/Medium Investment/Effort</t>
  </si>
  <si>
    <t>Management of Legal &amp; Regulatory Environment</t>
  </si>
  <si>
    <t>1 - Low</t>
  </si>
  <si>
    <t>2 - Low/Medium</t>
  </si>
  <si>
    <t>3 - Medium</t>
  </si>
  <si>
    <t>4 - Medium/High</t>
  </si>
  <si>
    <t>5 - High</t>
  </si>
  <si>
    <t>Example Corporate Practice</t>
  </si>
  <si>
    <t>Sustainability KPI Creation Approach</t>
  </si>
  <si>
    <t>Example(s)</t>
  </si>
  <si>
    <t>DD Assessment Table</t>
  </si>
  <si>
    <t>Issue Prioritization Table</t>
  </si>
  <si>
    <t>Score</t>
  </si>
  <si>
    <t>Dupe (Rankings with Dupes)</t>
  </si>
  <si>
    <t>Results from Stage 1 Assessment, i.e. How the Company is Currently Doing</t>
  </si>
  <si>
    <t>Option to Remove Issues (Issue Prioritization Tab)</t>
  </si>
  <si>
    <t>• Vague or no discussion of material issues 
• Vague description of progress on material issues 
• (e.g., Kraft Heinz notes progress on GHG emissions as "Early Stage" and provides no additional commentary)
• Significant underperformance against time-bound target</t>
  </si>
  <si>
    <t>• Has clearly identified material issues
• Discussion of progress on material issues
• (e.g., Clif Bar reduced mtCO2e by 20K in a few years amid goal of 125K reduction by 2030)
• Moderate performance against targets</t>
  </si>
  <si>
    <t>Company website, Annual sustainability report, investor documents, conversations with mgmt.</t>
  </si>
  <si>
    <t>• Vague or no target &amp; commitments descriptions, lacking measurable metrics and checkpoints, long time period associated with target
• Not focused on material issues</t>
  </si>
  <si>
    <t>• Has articulated ambitions, mostly output-based KPIs, includes checkpoints, unambitious timeline
• Focusing on too many issue or immaterial issues</t>
  </si>
  <si>
    <t>• Has specific targets with measurable checkpoints and associated metrics (outcome and impact based KPIs) during a set period of time
• Ambitious timeline
• Focused on material issues</t>
  </si>
  <si>
    <t>• No action plan or risk mitigation noted in available materials
• Proposed action plan / commitments unlikely to mitigate material issue risks or only addresses one part of a wider issue
• Lack of visibility into the issue
• Unprepared for future regulation</t>
  </si>
  <si>
    <t>• Proposed action plan / commitments address most of the associated risks
• Prepared for regulatory environment with systems in place that provide visibility into the issue</t>
  </si>
  <si>
    <t>Company website, Investor reports, management conversations</t>
  </si>
  <si>
    <t>• Clear reporting standard, clear explanation of how approach was generated, sensible time allocation for responding to associated issue
• External/third party verification/assurance of reported ESG metrics
• Focused on most material issues and provide a comprehensive view</t>
  </si>
  <si>
    <t>Company website, Annual sustainability report</t>
  </si>
  <si>
    <t xml:space="preserve">• Management / Board Bio's demonstrate understanding and ability to tackle material issues
• May have limited governance and institutional capacity to do so </t>
  </si>
  <si>
    <t>• Skilled sustainability professionals embedded throughout the organization, from board level all the way through the organization
• Able and willing to address relevant material issues</t>
  </si>
  <si>
    <t>Company website, Conversations with management</t>
  </si>
  <si>
    <t>Raw Scores</t>
  </si>
  <si>
    <t>When companies embed ESG risks and opportunities into their strategy and decision-making processes, they improve the above ROSI Value Drivers, which drive Revenue Growth, Cost Reduction and Risk Mitigation, thus Higher Corporate Valuation while delivering Quantifiable Business Value &amp; Positive Societal Impact.</t>
  </si>
  <si>
    <t>Output tabs in green</t>
  </si>
  <si>
    <t>USER SCORING</t>
  </si>
  <si>
    <r>
      <t xml:space="preserve">Current State / Progress / Growth
</t>
    </r>
    <r>
      <rPr>
        <b/>
        <sz val="16"/>
        <color theme="1"/>
        <rFont val="Calibri"/>
        <family val="2"/>
      </rPr>
      <t>USER NOTES</t>
    </r>
  </si>
  <si>
    <t>Yellow Highlight = User Fills Out</t>
  </si>
  <si>
    <r>
      <t xml:space="preserve">Step 2: </t>
    </r>
    <r>
      <rPr>
        <b/>
        <sz val="18"/>
        <color theme="1"/>
        <rFont val="Calibri"/>
        <family val="2"/>
      </rPr>
      <t>Select "Industry" in Cell E6 (and F6 if second industry is needed) -&gt;</t>
    </r>
    <r>
      <rPr>
        <b/>
        <sz val="18"/>
        <color rgb="FFFF0000"/>
        <rFont val="Calibri"/>
        <family val="2"/>
      </rPr>
      <t xml:space="preserve">
</t>
    </r>
    <r>
      <rPr>
        <b/>
        <sz val="18"/>
        <color theme="1"/>
        <rFont val="Calibri"/>
        <family val="2"/>
      </rPr>
      <t>Material Issues, Strategies, and Value Drivers will Auto-Populate</t>
    </r>
  </si>
  <si>
    <r>
      <t xml:space="preserve">Step 1: </t>
    </r>
    <r>
      <rPr>
        <b/>
        <sz val="18"/>
        <color theme="1"/>
        <rFont val="Calibri"/>
        <family val="2"/>
      </rPr>
      <t>Fill out Company Name</t>
    </r>
  </si>
  <si>
    <t>The following descriptions, questions, and scoring guidance (broken into Low, Medium, and High examples) inform the user on how to score the target company's current performance on material ESG issues.</t>
  </si>
  <si>
    <t>GUIDANCE FOR SCORING in DD Assessment Tab</t>
  </si>
  <si>
    <t>Ranking Table (Automatically Sorted from Best Performing to Worst Performing Material Issues)</t>
  </si>
  <si>
    <t>Note: now that you have moved to Stage 2, do not go back to the "DD Assessment" tab to change the "Keep/Remove" columns. Instead, use the column below to remove issues/strategies from the analysis.</t>
  </si>
  <si>
    <r>
      <rPr>
        <b/>
        <sz val="18"/>
        <color rgb="FFFF0000"/>
        <rFont val="Calibri"/>
        <family val="2"/>
      </rPr>
      <t>Step 3</t>
    </r>
    <r>
      <rPr>
        <b/>
        <sz val="18"/>
        <color theme="1"/>
        <rFont val="Calibri"/>
        <family val="2"/>
      </rPr>
      <t xml:space="preserve">: Manually Score &amp; Weight Company's Current Practices (User Inputs Scores of 1-5 from drop down menus on right hand side of -&gt; Columns K through P below) </t>
    </r>
    <r>
      <rPr>
        <b/>
        <sz val="18"/>
        <color rgb="FFFF0000"/>
        <rFont val="Calibri"/>
        <family val="2"/>
      </rPr>
      <t xml:space="preserve"> </t>
    </r>
  </si>
  <si>
    <t>Material Issue Prioritization Scoring, and Selection of Key Issues to Keep</t>
  </si>
  <si>
    <t>Market Risk
User Notes</t>
  </si>
  <si>
    <t>USE AND SAVE A BLANK TEMPLATE FOR EACH NEW COMPANY TO BE ASSESSED</t>
  </si>
  <si>
    <t>Downside Risks</t>
  </si>
  <si>
    <t>Upside Potential</t>
  </si>
  <si>
    <t>Regulatory Risk
User Notes</t>
  </si>
  <si>
    <t>1-5
User SCORE</t>
  </si>
  <si>
    <t>Environmental Risk
(Climate, Water, Biodiversity)
User Notes</t>
  </si>
  <si>
    <t>Geopolitical Risk
User Notes</t>
  </si>
  <si>
    <t>Revenue Growth Potential
User Notes</t>
  </si>
  <si>
    <t>Operational Efficiency
User Notes</t>
  </si>
  <si>
    <t>Reputation of Target
User Notes</t>
  </si>
  <si>
    <t>Investment/Effort Required for Successful Execution 
User Notes</t>
  </si>
  <si>
    <t>Stage 2 Heatmap (Prioritization of Key Material Issues)</t>
  </si>
  <si>
    <t>Stage 1 Heatmap (Company's Current State of Progress on Key Material Issues)</t>
  </si>
  <si>
    <t>NB: User can remove irrelevant issues through the "Keep/Remove" columns in tabs 'DD Assessment' and 'Issue Prioritization'</t>
  </si>
  <si>
    <t>GRAPH ONE: Issue Prioritization Scatterplot - Upside vs. Downside</t>
  </si>
  <si>
    <t>GRAPH TWO: Issue Prioritization Scatterplot - Investment/Effort Required for Sustainability Initiative vs. Total Upside+Downside</t>
  </si>
  <si>
    <t>NYU Stern Center for Sustainable Business</t>
  </si>
  <si>
    <t>GP Sustainability Value Creation Assessment Tool</t>
  </si>
  <si>
    <t>A Sustainability Assessment &amp; Strategy Tool for General Partners &amp; their Target/Portfolio Companies</t>
  </si>
  <si>
    <t>ISSUE PRIORITIZATION - Stage 2</t>
  </si>
  <si>
    <t>DUE DILIGENCE ASSESSMENT - Stage 1</t>
  </si>
  <si>
    <t>Input Tabs</t>
  </si>
  <si>
    <t>Tab</t>
  </si>
  <si>
    <t>Instruction/Purpose</t>
  </si>
  <si>
    <t>Issue Prioritization</t>
  </si>
  <si>
    <t>Output Tabs</t>
  </si>
  <si>
    <t>Graphs</t>
  </si>
  <si>
    <t>Relevant KPIs</t>
  </si>
  <si>
    <t xml:space="preserve">12. The tab "Graphs" provides scatterplot visualizations for Issue Prioritization (in terms of Downside Risk and Upside Potential) that are the most important to focus on. Here, the user should note the 3-5 key strategies they would like to focus on, likely targeting high upside + high downside risk mitigation opportunities first (upper right quadrant). 
The second graph combines the score of Upside Potential and Downside Risk mitigation plotted against investment effort required to achieve. </t>
  </si>
  <si>
    <t>13. The tab "Relevant KPIs" auto-populates with example practices, KPIs , ROSI value drivers, and monetization methods to quantify each identified (and not removed) material issue (using the ROSI framework). User can delete Material Issues in this tab in order to focus on the key 3-5 strategies that they have chosen.</t>
  </si>
  <si>
    <t>Ranked Table</t>
  </si>
  <si>
    <t>Heatmaps</t>
  </si>
  <si>
    <t>10. The tab "Ranked Table" provides a heatmap visualization of the company's progress on material sustainability issues and automatically sorts the issues from Best Performing to Worst Performing. (Stage 1)</t>
  </si>
  <si>
    <t>11. The tab "Heatmap" provides a side-by-side heatmap visualization of both the (a) Stage 1 “DD Assessment” output (ranking material issues from best performance to worst performance at the present time); and (b) Stage 2 "Issue Prioritization" scores.</t>
  </si>
  <si>
    <t>Resource Tabs</t>
  </si>
  <si>
    <t xml:space="preserve">DD Guidance </t>
  </si>
  <si>
    <t>Detailed Guidance on Scoring 1-5 for DD Assessment</t>
  </si>
  <si>
    <t>Prioritization Guidance</t>
  </si>
  <si>
    <t>Detailed Guidance on Scoring 1-5 for Issue Prioritization</t>
  </si>
  <si>
    <t>Select 1 of 11 SASB sectors or 1 of 77 individual industries</t>
  </si>
  <si>
    <t>• Model auto-populates the relevant material issues for the sector, as well as related strategies, practices, and value drivers</t>
  </si>
  <si>
    <t>In depth Process Map for this Tool</t>
  </si>
  <si>
    <t>Weightings</t>
  </si>
  <si>
    <t>ROSI</t>
  </si>
  <si>
    <t>Snapshot of the Return on Sustainability Investment (ROSI) Framework</t>
  </si>
  <si>
    <t>Strategy &amp; KPI DB</t>
  </si>
  <si>
    <t>Company Examples</t>
  </si>
  <si>
    <t>Kraft Heinz - examples of completed DD Assessment and Issue Prioritization tabs</t>
  </si>
  <si>
    <t>Full description of SASB Material Issues</t>
  </si>
  <si>
    <t>Database of Material Sustainability Issues with associated Strategy, Example practice(s), KPIs, Value Driver, Company Benefits (Value Creation),  and suggested ROSI Monetization method</t>
  </si>
  <si>
    <t xml:space="preserve">User can focus on material issues in the upper right quadrant, i.e. high downside risk / high upside potential  </t>
  </si>
  <si>
    <t>Manually move arrows on the charts as needed for clear presentation</t>
  </si>
  <si>
    <r>
      <rPr>
        <b/>
        <u/>
        <sz val="18"/>
        <color theme="1"/>
        <rFont val="Calibri"/>
        <family val="2"/>
      </rPr>
      <t>Option to Remove Issues</t>
    </r>
    <r>
      <rPr>
        <b/>
        <sz val="18"/>
        <color theme="1"/>
        <rFont val="Calibri"/>
        <family val="2"/>
      </rPr>
      <t xml:space="preserve">
(Can Ignore Column if Keeping All Issues)</t>
    </r>
  </si>
  <si>
    <r>
      <t xml:space="preserve">OPTIONAL STEP: </t>
    </r>
    <r>
      <rPr>
        <b/>
        <i/>
        <sz val="16"/>
        <color theme="1"/>
        <rFont val="Calibri"/>
        <family val="2"/>
      </rPr>
      <t>Select "Remove" for material issues you would like to exclude throughout this analysis</t>
    </r>
  </si>
  <si>
    <r>
      <rPr>
        <b/>
        <sz val="18"/>
        <color rgb="FFFF0000"/>
        <rFont val="Calibri"/>
        <family val="2"/>
      </rPr>
      <t>Step 1</t>
    </r>
    <r>
      <rPr>
        <b/>
        <sz val="18"/>
        <color theme="1"/>
        <rFont val="Calibri"/>
        <family val="2"/>
      </rPr>
      <t>: Manually Score Downside Risks and Upside Potential for Material Issues (Input Scores of 1-5 from drop down menus on bottom right hand side of cell in Columns S through AH)</t>
    </r>
  </si>
  <si>
    <t>Weightings of the 6 scored categories for each material issue  in DD Assessment. Weightings are pre-set by CSB. User may change weightings in this Tab if desired.</t>
  </si>
  <si>
    <r>
      <t xml:space="preserve">BETA Version: We would appreciate any feedback as you use the tool, We plan to improve it with user feedback. Please email Tensie Whelan at </t>
    </r>
    <r>
      <rPr>
        <b/>
        <sz val="12"/>
        <color theme="1"/>
        <rFont val="Arial"/>
        <family val="2"/>
      </rPr>
      <t>SustainableBusiness@stern.nyu.edu</t>
    </r>
    <r>
      <rPr>
        <sz val="12"/>
        <color theme="1"/>
        <rFont val="Arial"/>
        <family val="2"/>
      </rPr>
      <t xml:space="preserve">
DISCLAIMER: This tool is provided by NYU Stern Center for Sustainable Business for informational and educational purposes only. While every effort has been made to ensure the accuracy and reliability of the data and calculations contained within this tool, NYU Stern Center for Sustainable Business makes no warranties, express or implied, regarding its completeness, accuracy, or fitness for a particular purpose. Users assume full responsibility for any decisions made based on the outputs of this tool. New York University and its affiliates, faculty, staff, and students shall not be liable for any direct, indirect, incidental, or consequential damages arising from the use of this tool. This tool is provided “as is” and may be subject to updates or modifications without notice. Users should verify all results independently and consult with appropriate professionals before relying on the data provided. By using this tool, you acknowledge and agree to these terms.</t>
    </r>
  </si>
  <si>
    <r>
      <t xml:space="preserve">Weightings for all material issues (weightings mostly static across issues). The user can manually override provided weights </t>
    </r>
    <r>
      <rPr>
        <b/>
        <sz val="11"/>
        <color rgb="FFFF0000"/>
        <rFont val="Calibri"/>
        <family val="2"/>
      </rPr>
      <t>in this tab</t>
    </r>
    <r>
      <rPr>
        <b/>
        <sz val="11"/>
        <color theme="1"/>
        <rFont val="Calibri"/>
        <family val="2"/>
      </rPr>
      <t xml:space="preserve"> if desired.</t>
    </r>
  </si>
  <si>
    <r>
      <t xml:space="preserve">Users only need to input data/scoring in two </t>
    </r>
    <r>
      <rPr>
        <b/>
        <i/>
        <u/>
        <sz val="18"/>
        <color theme="4"/>
        <rFont val="Calibri (Body)"/>
      </rPr>
      <t>Blue Tabs</t>
    </r>
    <r>
      <rPr>
        <b/>
        <i/>
        <u/>
        <sz val="18"/>
        <color theme="1"/>
        <rFont val="Calibri"/>
        <family val="2"/>
        <scheme val="minor"/>
      </rPr>
      <t xml:space="preserve"> as follows:</t>
    </r>
  </si>
  <si>
    <r>
      <t xml:space="preserve">The GP Sustainability Value Creation Assessment Tool is a two-stage assessment and strategy tool that allows GP's and Investors to analyze company performance on material sustainability issues and provides guidance on which strategies and practices can drive financial value for the company using the Center's ROSI framework. The tool has two stages:
</t>
    </r>
    <r>
      <rPr>
        <b/>
        <sz val="16"/>
        <color theme="1"/>
        <rFont val="Arial"/>
        <family val="2"/>
      </rPr>
      <t>STAGE 1</t>
    </r>
    <r>
      <rPr>
        <sz val="16"/>
        <color theme="1"/>
        <rFont val="Arial"/>
        <family val="2"/>
      </rPr>
      <t xml:space="preserve">: Highlights industry-relevant material sustainability issues, strategies and practices, and scores the company's current progress on these material issues </t>
    </r>
    <r>
      <rPr>
        <i/>
        <sz val="16"/>
        <color theme="1"/>
        <rFont val="Arial"/>
        <family val="2"/>
      </rPr>
      <t xml:space="preserve"> (use for Target or existing PortCo)
</t>
    </r>
    <r>
      <rPr>
        <b/>
        <sz val="16"/>
        <color theme="1"/>
        <rFont val="Arial"/>
        <family val="2"/>
      </rPr>
      <t>STAGE 2</t>
    </r>
    <r>
      <rPr>
        <sz val="16"/>
        <color theme="1"/>
        <rFont val="Arial"/>
        <family val="2"/>
      </rPr>
      <t xml:space="preserve">: Identifies and prioritizes sustainability risks and opportunities (related to the material issues) that can drive improved financial performance, noting the level of effort/investment required to implement those strategies
</t>
    </r>
    <r>
      <rPr>
        <b/>
        <sz val="16"/>
        <color theme="1"/>
        <rFont val="Arial"/>
        <family val="2"/>
      </rPr>
      <t>OUTPUT</t>
    </r>
    <r>
      <rPr>
        <sz val="16"/>
        <color theme="1"/>
        <rFont val="Arial"/>
        <family val="2"/>
      </rPr>
      <t xml:space="preserve">: Aligns sustainability strategies and their associated practices with Relevant KPIs, ROSI benefits, and ROSI monetization methods, which provide guidance on how to quantify the sustainability initiatives
Tracking Sustainability and financial KPIs over time allows the GP to create a record of sustainability improvement and financial value creation over the portfolio company holding period. At exit, the GP can more easily articulate the sustainable growth story and greater resilience within the portfolio company.
</t>
    </r>
  </si>
  <si>
    <t>ROSI link</t>
  </si>
  <si>
    <t>NYU CSB provides 2-3 KPIs per material issue (below) as examples of how to create bespoke KPIs for specific strategies. These are followed by associated value drivers, company benefits, and suggested monetization methods to quantify the benefit. Visit the ROSI website on NYU Stern CSB's homepage to get additional monetization tools &amp; ideas to take your analysis to the next level after identifying ROSI KPI's in this Tool.</t>
  </si>
  <si>
    <t>Explore the ROSI website on NYU Stern CSB's homepage to get additional monetization tools &amp; ideas to take your analysis to the next level of detail, after identifying ROSI KPI's in this Tool.</t>
  </si>
  <si>
    <r>
      <rPr>
        <b/>
        <i/>
        <sz val="16"/>
        <color rgb="FFFF0000"/>
        <rFont val="Calibri"/>
        <family val="2"/>
      </rPr>
      <t xml:space="preserve">Optional Step: </t>
    </r>
    <r>
      <rPr>
        <b/>
        <i/>
        <sz val="16"/>
        <color theme="1"/>
        <rFont val="Calibri"/>
        <family val="2"/>
      </rPr>
      <t xml:space="preserve">Material-issue-specific weights auto-populate as defined by CSB.  User can override provided weights if desired, </t>
    </r>
    <r>
      <rPr>
        <b/>
        <i/>
        <sz val="16"/>
        <color rgb="FFFF0000"/>
        <rFont val="Calibri"/>
        <family val="2"/>
      </rPr>
      <t>by making changes in the WEIGHTINGS Tab</t>
    </r>
    <r>
      <rPr>
        <b/>
        <i/>
        <sz val="16"/>
        <color theme="1"/>
        <rFont val="Calibri"/>
        <family val="2"/>
      </rPr>
      <t>.</t>
    </r>
  </si>
  <si>
    <r>
      <t xml:space="preserve">Material Issue &amp; Sector Specific Weightings (Optional for user to </t>
    </r>
    <r>
      <rPr>
        <b/>
        <sz val="16"/>
        <color rgb="FFFF0000"/>
        <rFont val="Calibri"/>
        <family val="2"/>
      </rPr>
      <t>modify weights in Weightings Tab</t>
    </r>
    <r>
      <rPr>
        <b/>
        <sz val="16"/>
        <color theme="1"/>
        <rFont val="Calibri"/>
        <family val="2"/>
      </rPr>
      <t>)</t>
    </r>
  </si>
  <si>
    <r>
      <rPr>
        <b/>
        <u/>
        <sz val="18"/>
        <color rgb="FFFF0000"/>
        <rFont val="Calibri"/>
        <family val="2"/>
      </rPr>
      <t>Option to Remove Issues</t>
    </r>
    <r>
      <rPr>
        <b/>
        <sz val="18"/>
        <color theme="1"/>
        <rFont val="Calibri"/>
        <family val="2"/>
      </rPr>
      <t xml:space="preserve">
(Use Dropdown to "Keep" or "Remove")</t>
    </r>
  </si>
  <si>
    <r>
      <t xml:space="preserve">6. Issue Prioritization Tab auto-populates with Material Issues identified for target company. 
7. User then scores each Material Issue across 8 criteria (Market Risk, Regulatory Risk, Environmental Risk, Geopolitical Risk, Revenue Growth Potential, Operational Efficiency, Reputation/Multiple Impact, and Investment/Effort Required for Successful Execution), with Easy Drop-Down menus in Columns T, V, X, Z, AB, AD, AF, and AH.
(*Refer to tab: "Prioritization Guidance" for a more fulsome explanation on scoring 1-5).
8. </t>
    </r>
    <r>
      <rPr>
        <b/>
        <sz val="14"/>
        <color theme="1"/>
        <rFont val="Calibri"/>
        <family val="2"/>
        <scheme val="minor"/>
      </rPr>
      <t>User has the option to remove material  issues</t>
    </r>
    <r>
      <rPr>
        <sz val="14"/>
        <color theme="1"/>
        <rFont val="Calibri"/>
        <family val="2"/>
        <scheme val="minor"/>
      </rPr>
      <t xml:space="preserve"> from the analysis (in </t>
    </r>
    <r>
      <rPr>
        <b/>
        <sz val="14"/>
        <color theme="4"/>
        <rFont val="Calibri (Body)"/>
      </rPr>
      <t>Column AX</t>
    </r>
    <r>
      <rPr>
        <sz val="14"/>
        <color theme="1"/>
        <rFont val="Calibri"/>
        <family val="2"/>
        <scheme val="minor"/>
      </rPr>
      <t>) before reviewing the heatmap and scatterplot graphs.  CSB recommends keeping less than 10 material issues before moving forward.</t>
    </r>
  </si>
  <si>
    <r>
      <t>1. Identify the target/portfolio company (</t>
    </r>
    <r>
      <rPr>
        <b/>
        <sz val="14"/>
        <color theme="4"/>
        <rFont val="Calibri (Body)"/>
      </rPr>
      <t>Cell E5</t>
    </r>
    <r>
      <rPr>
        <sz val="14"/>
        <color theme="1"/>
        <rFont val="Calibri"/>
        <family val="2"/>
        <scheme val="minor"/>
      </rPr>
      <t xml:space="preserve">), then </t>
    </r>
    <r>
      <rPr>
        <sz val="14"/>
        <color theme="4"/>
        <rFont val="Calibri (Body)"/>
      </rPr>
      <t>select the associated Industry from Drop-Down industry Menu in</t>
    </r>
    <r>
      <rPr>
        <sz val="14"/>
        <color theme="1"/>
        <rFont val="Calibri"/>
        <family val="2"/>
        <scheme val="minor"/>
      </rPr>
      <t xml:space="preserve"> </t>
    </r>
    <r>
      <rPr>
        <b/>
        <sz val="14"/>
        <color theme="4"/>
        <rFont val="Calibri (Body)"/>
      </rPr>
      <t>Cell E6.</t>
    </r>
    <r>
      <rPr>
        <sz val="14"/>
        <color theme="1"/>
        <rFont val="Calibri"/>
        <family val="2"/>
        <scheme val="minor"/>
      </rPr>
      <t xml:space="preserve">
2. The model auto-populates the relevant Material Issues for the identified Industry (in alignment with SASB Industry standards).
3. Score the company’s current status across six criteria in </t>
    </r>
    <r>
      <rPr>
        <b/>
        <sz val="14"/>
        <color theme="4"/>
        <rFont val="Calibri (Body)"/>
      </rPr>
      <t>Columns K through P</t>
    </r>
    <r>
      <rPr>
        <sz val="14"/>
        <color theme="1"/>
        <rFont val="Calibri"/>
        <family val="2"/>
        <scheme val="minor"/>
      </rPr>
      <t xml:space="preserve"> by researching current performance, commitments, and progress for each identified material issue. Use Easy Drop-Down menus for each score. 
(*Refer to  tab: “DD Guidance” for a more fulsome explanation for scores 1-5)
4. User </t>
    </r>
    <r>
      <rPr>
        <b/>
        <sz val="14"/>
        <color theme="1"/>
        <rFont val="Calibri"/>
        <family val="2"/>
        <scheme val="minor"/>
      </rPr>
      <t xml:space="preserve">later </t>
    </r>
    <r>
      <rPr>
        <sz val="14"/>
        <color theme="1"/>
        <rFont val="Calibri"/>
        <family val="2"/>
        <scheme val="minor"/>
      </rPr>
      <t xml:space="preserve">has the  option to exclude any material issues from the analysis in the "Keep/Remove" </t>
    </r>
    <r>
      <rPr>
        <b/>
        <sz val="14"/>
        <color theme="4"/>
        <rFont val="Calibri (Body)"/>
      </rPr>
      <t xml:space="preserve">Column AX </t>
    </r>
    <r>
      <rPr>
        <sz val="14"/>
        <color theme="1"/>
        <rFont val="Calibri (Body)"/>
      </rPr>
      <t>of the</t>
    </r>
    <r>
      <rPr>
        <b/>
        <sz val="14"/>
        <color theme="1"/>
        <rFont val="Calibri (Body)"/>
      </rPr>
      <t xml:space="preserve"> </t>
    </r>
    <r>
      <rPr>
        <b/>
        <sz val="14"/>
        <color theme="4"/>
        <rFont val="Calibri (Body)"/>
      </rPr>
      <t xml:space="preserve">Issuer Prioritization Tab  </t>
    </r>
    <r>
      <rPr>
        <sz val="14"/>
        <color theme="1"/>
        <rFont val="Calibri"/>
        <family val="2"/>
        <scheme val="minor"/>
      </rPr>
      <t>(user selects dropdown and clicks "Keep" or "Remove")
5. The next tab “</t>
    </r>
    <r>
      <rPr>
        <sz val="14"/>
        <color theme="4"/>
        <rFont val="Calibri (Body)"/>
      </rPr>
      <t>Ranked Table</t>
    </r>
    <r>
      <rPr>
        <sz val="14"/>
        <color theme="1"/>
        <rFont val="Calibri"/>
        <family val="2"/>
        <scheme val="minor"/>
      </rPr>
      <t>” shows a color-coded heatmap of where the company is currently positioned regarding identified Material Sustainability Issues.</t>
    </r>
  </si>
  <si>
    <r>
      <t xml:space="preserve">Please make a copy of this Excel file and save it in order to use the GP Sustainability Value Creation Assessment Tool. Please be cautious when editing any cells containing formulas, as changes may cause the sheet to malfunction. It is recommended to Use and Save a </t>
    </r>
    <r>
      <rPr>
        <sz val="18"/>
        <color rgb="FFFF0000"/>
        <rFont val="Calibri (Body)"/>
      </rPr>
      <t>Blank Template</t>
    </r>
    <r>
      <rPr>
        <sz val="18"/>
        <color theme="1"/>
        <rFont val="Calibri"/>
        <family val="2"/>
        <scheme val="minor"/>
      </rPr>
      <t xml:space="preserve"> of the tool for each new company (be sure industry &amp; all scoring from prior case has been deleted).  See Process Map tab (in 'Resources' section of the tabs below) for the full workings of the Tool.  </t>
    </r>
  </si>
  <si>
    <t>• Map and reduce emissions across all three scopes in line with international standards such as SBTi, focusing on direct emissions first, but also focusing on where the biggest emissions are
• Purchasing credible offsets
• Investing in climate resiliency</t>
  </si>
  <si>
    <t>• Reduce use of toxic chemicals that generate airborne pollutants
• Install tech that reduces emissions
• Close the loop, reusing by-products</t>
  </si>
  <si>
    <t xml:space="preserve">• Reduced materials cost
• Reduce regulatory fines/fees
</t>
  </si>
  <si>
    <t xml:space="preserve">• Steward local water sources through watershed management
• Track and reduce water use and ensure safe disposal of waste water
• Ensure drinking water quality waste water treatment.  
• Reduce non-point source water pollution (e.g. stormwater runoff) </t>
  </si>
  <si>
    <t>• Reduce harmful chemical use, improve handling, and disposal of hazardous waste
• Ensure proper employee training and protective equipment
• Substitute bio-based alternatives</t>
  </si>
  <si>
    <t>• Reduced chemical costs
• Reduced regulatory risk
• Reduced negative health incidents
• Potential reduction of lawsuits
• Reduced risk of loss of sales</t>
  </si>
  <si>
    <t>• Promote circularity  
• Reduce, reuse, upcycle, and recycle waste
 • Anearobic digestion of food waste into energy
• Conversion to compostable materials.
• Waste reduction</t>
  </si>
  <si>
    <t xml:space="preserve">• Operational efficiencies in reduced material and waste costs
• Reduced regulatory risks
• Increase in revenue opportunities </t>
  </si>
  <si>
    <r>
      <t xml:space="preserve">• Reduce use of agri-chemicals 
• </t>
    </r>
    <r>
      <rPr>
        <sz val="11"/>
        <rFont val="Calibri"/>
        <family val="2"/>
      </rPr>
      <t>Improve nutrient management
• Rotate crops
• Continuous cover crops
• Require regenerative certification</t>
    </r>
  </si>
  <si>
    <t>• Increase in sustainability linked revenues
• Brand and reputational benefits
• Reduced regulatory, reputational, and  loss of sales risk</t>
  </si>
  <si>
    <t>• Understand and mitigate community concerns regarding company operations and address human rights abuses
• Create value for local communities and support community needs
• Protect against negative externalities
• Train and hire community members</t>
  </si>
  <si>
    <t>• Customer loyalty 
• Reduced likelihood of lawsuits
• Reduced regulatory risk</t>
  </si>
  <si>
    <t>• Customer loyalty
• Reduced likelihood of lawsuits
• Reduced regulatory risk
• Reduced business disruption</t>
  </si>
  <si>
    <t>• Reduced risk of product recalls
• Reduced likelihood of lawsuits, regulatory fines
• Reduced loss of sales</t>
  </si>
  <si>
    <t>• Improved employee retention
• Higher employee productivity  
• Lower recruitment costs 
• Fewer work stoppages/strikes/lawsuits
• Reduced insurance costs</t>
  </si>
  <si>
    <t>• Higher employee productivity
• Increased employee retention 
• Reduced absenteeism
• Reduced workplace insurance costs
• Ability to hire the best</t>
  </si>
  <si>
    <t>• Increased ability to recruit and retain high-potential employees
• Increased productivity
• Improved reputation
• Reduced regulatory risk
• Earned media coverage</t>
  </si>
  <si>
    <t>• Reduce packaging weight
• Substitute packaging with more sustainable materials
• Source paper packaging from certified forests
• Reduce packaging
• Ensure circularity of packaging
• 100% recycled material</t>
  </si>
  <si>
    <t>• Integrate sustainable materials/components with lower environmental (carbon, etc) footprint into existing product &amp; service offering
• For financial services, lower portfolio emissions</t>
  </si>
  <si>
    <t>• Reduced cost from internal/external carbon tax
• Improved market share and/or customer loyalty</t>
  </si>
  <si>
    <t>• Funding projects/partnerships that protect natural resources/local communities
• Sustainability certification or code compliance of suppliers, including third party audit certification
• Preferred supplier status, long-term contracts, and incentives for sustainable sourcing</t>
  </si>
  <si>
    <t>• Reduced risk of supply and business disruption
• Reduced risk of sales loss from sustainability linked issues
• Increased market share and premium
• Improved supplier and customer loyalty</t>
  </si>
  <si>
    <t xml:space="preserve">• Reduce waste disposal costs
• Reduce cost of buying virgin materials 
• Revenue from sale of by-products/waste/upcycled products
</t>
  </si>
  <si>
    <t>• Implement humane animal welfare practices and certification
• Humane slaughter conditions
• Healthy diet
• Animal waste well managed
• By-products well used
• Antibiotic use minimized</t>
  </si>
  <si>
    <t>• Improved employee productivity and retention
• Reduced regulatory, reputational and market risk</t>
  </si>
  <si>
    <t>• Positive reputational benefits
• Improved customer loyalty</t>
  </si>
  <si>
    <t xml:space="preserve">• Positive reputational, regulatory benefits
</t>
  </si>
  <si>
    <t>• Incorporate material systemic sustainability risk scenario planning into ERM and invest in mitigation pathways</t>
  </si>
  <si>
    <t>• Reduced risk of business disruption
• Potential lower cost of capital</t>
  </si>
  <si>
    <t>Updated April 20,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</si>
</sst>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Max: &quot;#,##0_)"/>
    <numFmt numFmtId="165" formatCode="&quot;Link: &quot;#,##0_)"/>
    <numFmt numFmtId="166" formatCode="#,##0._)"/>
    <numFmt numFmtId="167" formatCode="0.0%"/>
    <numFmt numFmtId="168" formatCode="0.0"/>
    <numFmt numFmtId="169" formatCode="#,##0%;\(\-#,##0%\)"/>
  </numFmts>
  <fonts count="91" x14ac:knownFonts="1">
    <font>
      <sz val="11"/>
      <color theme="1"/>
      <name val="Calibri"/>
      <scheme val="minor"/>
    </font>
    <font>
      <sz val="12"/>
      <color theme="1"/>
      <name val="Calibri"/>
      <family val="2"/>
      <scheme val="minor"/>
    </font>
    <font>
      <sz val="11"/>
      <color theme="1"/>
      <name val="Calibri"/>
      <family val="2"/>
      <scheme val="minor"/>
    </font>
    <font>
      <sz val="12"/>
      <color theme="1"/>
      <name val="Calibri"/>
      <family val="2"/>
    </font>
    <font>
      <b/>
      <sz val="12"/>
      <color theme="1"/>
      <name val="Calibri"/>
      <family val="2"/>
    </font>
    <font>
      <b/>
      <sz val="14"/>
      <color theme="1"/>
      <name val="Calibri"/>
      <family val="2"/>
    </font>
    <font>
      <sz val="11"/>
      <name val="Calibri"/>
      <family val="2"/>
    </font>
    <font>
      <b/>
      <i/>
      <sz val="12"/>
      <color theme="1"/>
      <name val="Calibri"/>
      <family val="2"/>
    </font>
    <font>
      <sz val="11"/>
      <color theme="1"/>
      <name val="Calibri"/>
      <family val="2"/>
    </font>
    <font>
      <b/>
      <sz val="11"/>
      <color theme="1"/>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sz val="11"/>
      <color theme="1"/>
      <name val="Calibri"/>
      <family val="2"/>
      <scheme val="minor"/>
    </font>
    <font>
      <sz val="11"/>
      <color theme="0"/>
      <name val="Calibri"/>
      <family val="2"/>
    </font>
    <font>
      <b/>
      <sz val="14"/>
      <color theme="0"/>
      <name val="Calibri"/>
      <family val="2"/>
    </font>
    <font>
      <b/>
      <sz val="14"/>
      <color rgb="FF0000FF"/>
      <name val="Calibri"/>
      <family val="2"/>
    </font>
    <font>
      <b/>
      <sz val="14"/>
      <color rgb="FF008000"/>
      <name val="Calibri"/>
      <family val="2"/>
    </font>
    <font>
      <i/>
      <sz val="11"/>
      <color theme="1"/>
      <name val="Calibri"/>
      <family val="2"/>
    </font>
    <font>
      <sz val="14"/>
      <color theme="1"/>
      <name val="Calibri"/>
      <family val="2"/>
    </font>
    <font>
      <b/>
      <i/>
      <sz val="14"/>
      <color theme="1"/>
      <name val="Calibri"/>
      <family val="2"/>
    </font>
    <font>
      <b/>
      <sz val="12"/>
      <color theme="0"/>
      <name val="Calibri"/>
      <family val="2"/>
    </font>
    <font>
      <b/>
      <sz val="18"/>
      <color theme="1"/>
      <name val="Calibri"/>
      <family val="2"/>
    </font>
    <font>
      <sz val="16"/>
      <color theme="1"/>
      <name val="Calibri"/>
      <family val="2"/>
    </font>
    <font>
      <sz val="16"/>
      <color rgb="FF0000FF"/>
      <name val="Calibri"/>
      <family val="2"/>
    </font>
    <font>
      <b/>
      <sz val="16"/>
      <color theme="1"/>
      <name val="Calibri"/>
      <family val="2"/>
    </font>
    <font>
      <b/>
      <sz val="28"/>
      <color theme="1"/>
      <name val="Calibri"/>
      <family val="2"/>
    </font>
    <font>
      <b/>
      <sz val="11"/>
      <color theme="0"/>
      <name val="Calibri"/>
      <family val="2"/>
    </font>
    <font>
      <b/>
      <i/>
      <sz val="11"/>
      <color theme="1"/>
      <name val="Calibri"/>
      <family val="2"/>
    </font>
    <font>
      <b/>
      <sz val="18"/>
      <color theme="0"/>
      <name val="Calibri"/>
      <family val="2"/>
    </font>
    <font>
      <b/>
      <sz val="14"/>
      <color theme="0"/>
      <name val="Arial"/>
      <family val="2"/>
    </font>
    <font>
      <b/>
      <sz val="12"/>
      <color theme="0"/>
      <name val="Arial"/>
      <family val="2"/>
    </font>
    <font>
      <b/>
      <sz val="16"/>
      <color rgb="FF00B050"/>
      <name val="Calibri"/>
      <family val="2"/>
    </font>
    <font>
      <b/>
      <sz val="12"/>
      <color theme="1"/>
      <name val="Arial"/>
      <family val="2"/>
    </font>
    <font>
      <sz val="14"/>
      <color rgb="FF0000FF"/>
      <name val="Calibri"/>
      <family val="2"/>
    </font>
    <font>
      <b/>
      <sz val="20"/>
      <color theme="1"/>
      <name val="Calibri"/>
      <family val="2"/>
    </font>
    <font>
      <b/>
      <sz val="16"/>
      <color theme="1"/>
      <name val="Arial"/>
      <family val="2"/>
    </font>
    <font>
      <i/>
      <sz val="11"/>
      <color theme="0"/>
      <name val="Calibri"/>
      <family val="2"/>
    </font>
    <font>
      <b/>
      <sz val="11"/>
      <color rgb="FF0000FF"/>
      <name val="Calibri"/>
      <family val="2"/>
    </font>
    <font>
      <b/>
      <sz val="14"/>
      <color rgb="FFFFFFFF"/>
      <name val="Calibri"/>
      <family val="2"/>
    </font>
    <font>
      <u/>
      <sz val="11"/>
      <color theme="10"/>
      <name val="Calibri"/>
      <family val="2"/>
    </font>
    <font>
      <i/>
      <sz val="10"/>
      <color theme="1"/>
      <name val="Calibri"/>
      <family val="2"/>
    </font>
    <font>
      <u/>
      <sz val="16"/>
      <color rgb="FF0000FF"/>
      <name val="Calibri"/>
      <family val="2"/>
    </font>
    <font>
      <b/>
      <sz val="16"/>
      <color rgb="FF0000FF"/>
      <name val="Calibri"/>
      <family val="2"/>
    </font>
    <font>
      <b/>
      <u/>
      <sz val="14"/>
      <color theme="1"/>
      <name val="Calibri"/>
      <family val="2"/>
    </font>
    <font>
      <b/>
      <u/>
      <sz val="12"/>
      <color theme="1"/>
      <name val="Calibri"/>
      <family val="2"/>
    </font>
    <font>
      <b/>
      <i/>
      <sz val="16"/>
      <color theme="1"/>
      <name val="Calibri"/>
      <family val="2"/>
    </font>
    <font>
      <b/>
      <sz val="18"/>
      <color rgb="FFFF0000"/>
      <name val="Calibri"/>
      <family val="2"/>
    </font>
    <font>
      <b/>
      <sz val="18"/>
      <color rgb="FF0000FF"/>
      <name val="Calibri"/>
      <family val="2"/>
    </font>
    <font>
      <sz val="18"/>
      <color rgb="FF0000FF"/>
      <name val="Calibri"/>
      <family val="2"/>
    </font>
    <font>
      <b/>
      <sz val="16"/>
      <color theme="0"/>
      <name val="Calibri"/>
      <family val="2"/>
    </font>
    <font>
      <sz val="16"/>
      <name val="Calibri"/>
      <family val="2"/>
    </font>
    <font>
      <sz val="12"/>
      <name val="Calibri"/>
      <family val="2"/>
    </font>
    <font>
      <sz val="11"/>
      <color theme="1"/>
      <name val="Arial"/>
      <family val="2"/>
    </font>
    <font>
      <b/>
      <sz val="20"/>
      <color rgb="FF572B85"/>
      <name val="Arial"/>
      <family val="2"/>
    </font>
    <font>
      <sz val="16"/>
      <color theme="1"/>
      <name val="Arial"/>
      <family val="2"/>
    </font>
    <font>
      <i/>
      <sz val="16"/>
      <color theme="1"/>
      <name val="Arial"/>
      <family val="2"/>
    </font>
    <font>
      <b/>
      <sz val="16"/>
      <color theme="1"/>
      <name val="Calibri"/>
      <family val="2"/>
      <scheme val="minor"/>
    </font>
    <font>
      <b/>
      <sz val="24"/>
      <color theme="1"/>
      <name val="Arial"/>
      <family val="2"/>
    </font>
    <font>
      <u/>
      <sz val="11"/>
      <color theme="10"/>
      <name val="Calibri"/>
      <family val="2"/>
      <scheme val="minor"/>
    </font>
    <font>
      <sz val="18"/>
      <color theme="1"/>
      <name val="Calibri"/>
      <family val="2"/>
      <scheme val="minor"/>
    </font>
    <font>
      <u/>
      <sz val="11"/>
      <color theme="1"/>
      <name val="Calibri"/>
      <family val="2"/>
      <scheme val="minor"/>
    </font>
    <font>
      <b/>
      <i/>
      <u/>
      <sz val="18"/>
      <color theme="1"/>
      <name val="Calibri"/>
      <family val="2"/>
      <scheme val="minor"/>
    </font>
    <font>
      <b/>
      <i/>
      <u/>
      <sz val="18"/>
      <color theme="4"/>
      <name val="Calibri (Body)"/>
    </font>
    <font>
      <b/>
      <sz val="14"/>
      <color theme="0"/>
      <name val="Calibri"/>
      <family val="2"/>
      <scheme val="minor"/>
    </font>
    <font>
      <sz val="12"/>
      <color theme="2" tint="-0.89999084444715716"/>
      <name val="Calibri"/>
      <family val="2"/>
      <scheme val="minor"/>
    </font>
    <font>
      <sz val="14"/>
      <color theme="1"/>
      <name val="Calibri"/>
      <family val="2"/>
      <scheme val="minor"/>
    </font>
    <font>
      <b/>
      <sz val="14"/>
      <color theme="4"/>
      <name val="Calibri (Body)"/>
    </font>
    <font>
      <sz val="14"/>
      <color theme="4"/>
      <name val="Calibri (Body)"/>
    </font>
    <font>
      <sz val="18"/>
      <color rgb="FFFF0000"/>
      <name val="Calibri (Body)"/>
    </font>
    <font>
      <b/>
      <sz val="14"/>
      <color theme="1"/>
      <name val="Calibri"/>
      <family val="2"/>
      <scheme val="minor"/>
    </font>
    <font>
      <b/>
      <sz val="14"/>
      <color theme="2" tint="-0.89999084444715716"/>
      <name val="Calibri"/>
      <family val="2"/>
      <scheme val="minor"/>
    </font>
    <font>
      <b/>
      <u/>
      <sz val="18"/>
      <color theme="1"/>
      <name val="Calibri"/>
      <family val="2"/>
    </font>
    <font>
      <b/>
      <i/>
      <sz val="16"/>
      <color rgb="FFFF0000"/>
      <name val="Calibri"/>
      <family val="2"/>
    </font>
    <font>
      <sz val="12"/>
      <color theme="1"/>
      <name val="Arial"/>
      <family val="2"/>
    </font>
    <font>
      <b/>
      <sz val="11"/>
      <color rgb="FFFF0000"/>
      <name val="Calibri"/>
      <family val="2"/>
    </font>
    <font>
      <i/>
      <sz val="14"/>
      <color theme="1"/>
      <name val="Arial"/>
      <family val="2"/>
    </font>
    <font>
      <i/>
      <sz val="14"/>
      <color theme="1"/>
      <name val="Calibri"/>
      <family val="2"/>
      <scheme val="minor"/>
    </font>
    <font>
      <b/>
      <u/>
      <sz val="24"/>
      <color theme="10"/>
      <name val="Calibri"/>
      <family val="2"/>
      <scheme val="minor"/>
    </font>
    <font>
      <b/>
      <u/>
      <sz val="18"/>
      <color theme="10"/>
      <name val="Calibri"/>
      <family val="2"/>
      <scheme val="minor"/>
    </font>
    <font>
      <b/>
      <sz val="16"/>
      <color rgb="FFFF0000"/>
      <name val="Calibri"/>
      <family val="2"/>
    </font>
    <font>
      <b/>
      <u/>
      <sz val="18"/>
      <color rgb="FFFF0000"/>
      <name val="Calibri"/>
      <family val="2"/>
    </font>
    <font>
      <b/>
      <i/>
      <sz val="22"/>
      <color rgb="FFFF0000"/>
      <name val="Calibri"/>
      <family val="2"/>
    </font>
    <font>
      <sz val="14"/>
      <color theme="1"/>
      <name val="Calibri (Body)"/>
    </font>
    <font>
      <b/>
      <sz val="14"/>
      <color theme="1"/>
      <name val="Calibri (Body)"/>
    </font>
    <font>
      <sz val="14"/>
      <color rgb="FFC00000"/>
      <name val="Calibri"/>
      <family val="2"/>
    </font>
    <font>
      <sz val="11"/>
      <color rgb="FFC00000"/>
      <name val="Calibri"/>
      <family val="2"/>
    </font>
    <font>
      <sz val="11"/>
      <color theme="3" tint="0.499984740745262"/>
      <name val="Calibri"/>
      <family val="2"/>
    </font>
    <font>
      <sz val="11"/>
      <color theme="3" tint="0.499984740745262"/>
      <name val="Calibri"/>
      <family val="2"/>
      <scheme val="minor"/>
    </font>
    <font>
      <sz val="11"/>
      <color theme="4"/>
      <name val="Calibri"/>
      <family val="2"/>
    </font>
  </fonts>
  <fills count="32">
    <fill>
      <patternFill patternType="none"/>
    </fill>
    <fill>
      <patternFill patternType="gray125"/>
    </fill>
    <fill>
      <patternFill patternType="solid">
        <fgColor rgb="FFDDECEE"/>
        <bgColor rgb="FFDDECEE"/>
      </patternFill>
    </fill>
    <fill>
      <patternFill patternType="solid">
        <fgColor rgb="FFF2F2F2"/>
        <bgColor rgb="FFF2F2F2"/>
      </patternFill>
    </fill>
    <fill>
      <patternFill patternType="solid">
        <fgColor rgb="FFD7D2D8"/>
        <bgColor rgb="FFD7D2D8"/>
      </patternFill>
    </fill>
    <fill>
      <patternFill patternType="solid">
        <fgColor rgb="FFD4E5F6"/>
        <bgColor rgb="FFD4E5F6"/>
      </patternFill>
    </fill>
    <fill>
      <patternFill patternType="solid">
        <fgColor rgb="FFFDFDCC"/>
        <bgColor rgb="FFFDFDCC"/>
      </patternFill>
    </fill>
    <fill>
      <patternFill patternType="solid">
        <fgColor theme="4"/>
        <bgColor theme="4"/>
      </patternFill>
    </fill>
    <fill>
      <patternFill patternType="solid">
        <fgColor theme="5"/>
        <bgColor theme="5"/>
      </patternFill>
    </fill>
    <fill>
      <patternFill patternType="solid">
        <fgColor rgb="FFC8CBE7"/>
        <bgColor rgb="FFC8CBE7"/>
      </patternFill>
    </fill>
    <fill>
      <patternFill patternType="solid">
        <fgColor rgb="FF9BC7CE"/>
        <bgColor rgb="FF9BC7CE"/>
      </patternFill>
    </fill>
    <fill>
      <patternFill patternType="solid">
        <fgColor rgb="FFBCD9DE"/>
        <bgColor rgb="FFBCD9DE"/>
      </patternFill>
    </fill>
    <fill>
      <patternFill patternType="solid">
        <fgColor rgb="FFDAE0EF"/>
        <bgColor rgb="FFDAE0EF"/>
      </patternFill>
    </fill>
    <fill>
      <patternFill patternType="solid">
        <fgColor rgb="FF84B2F6"/>
        <bgColor rgb="FF84B2F6"/>
      </patternFill>
    </fill>
    <fill>
      <patternFill patternType="solid">
        <fgColor rgb="FFD8D8D8"/>
        <bgColor rgb="FFD8D8D8"/>
      </patternFill>
    </fill>
    <fill>
      <patternFill patternType="solid">
        <fgColor theme="7"/>
        <bgColor theme="7"/>
      </patternFill>
    </fill>
    <fill>
      <patternFill patternType="solid">
        <fgColor rgb="FFA5A5A5"/>
        <bgColor rgb="FFA5A5A5"/>
      </patternFill>
    </fill>
    <fill>
      <patternFill patternType="solid">
        <fgColor rgb="FFEBE8EB"/>
        <bgColor rgb="FFEBE8EB"/>
      </patternFill>
    </fill>
    <fill>
      <patternFill patternType="solid">
        <fgColor rgb="FFE5E8ED"/>
        <bgColor rgb="FFE5E8ED"/>
      </patternFill>
    </fill>
    <fill>
      <patternFill patternType="solid">
        <fgColor rgb="FFFAFFB1"/>
        <bgColor indexed="64"/>
      </patternFill>
    </fill>
    <fill>
      <patternFill patternType="solid">
        <fgColor rgb="FFF9FFC1"/>
        <bgColor indexed="64"/>
      </patternFill>
    </fill>
    <fill>
      <patternFill patternType="solid">
        <fgColor rgb="FFFCFDB1"/>
        <bgColor rgb="FFFDFDCC"/>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rgb="FFF2F2F2"/>
      </patternFill>
    </fill>
    <fill>
      <patternFill patternType="solid">
        <fgColor theme="4" tint="-0.249977111117893"/>
        <bgColor theme="5"/>
      </patternFill>
    </fill>
    <fill>
      <patternFill patternType="solid">
        <fgColor theme="2"/>
        <bgColor indexed="64"/>
      </patternFill>
    </fill>
    <fill>
      <patternFill patternType="solid">
        <fgColor theme="8" tint="-0.249977111117893"/>
        <bgColor theme="8"/>
      </patternFill>
    </fill>
  </fills>
  <borders count="103">
    <border>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top/>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dotted">
        <color rgb="FF000000"/>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style="dotted">
        <color rgb="FF000000"/>
      </top>
      <bottom/>
      <diagonal/>
    </border>
    <border>
      <left/>
      <right/>
      <top/>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style="dotted">
        <color rgb="FF000000"/>
      </left>
      <right style="dotted">
        <color rgb="FF000000"/>
      </right>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bottom style="dotted">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style="dotted">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dotted">
        <color rgb="FF000000"/>
      </right>
      <top style="hair">
        <color rgb="FF000000"/>
      </top>
      <bottom style="dotted">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rgb="FF000000"/>
      </right>
      <top style="medium">
        <color indexed="64"/>
      </top>
      <bottom style="medium">
        <color indexed="64"/>
      </bottom>
      <diagonal/>
    </border>
    <border>
      <left style="dotted">
        <color rgb="FF000000"/>
      </left>
      <right style="dotted">
        <color rgb="FF000000"/>
      </right>
      <top style="medium">
        <color indexed="64"/>
      </top>
      <bottom style="medium">
        <color indexed="64"/>
      </bottom>
      <diagonal/>
    </border>
    <border>
      <left style="dotted">
        <color rgb="FF000000"/>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tted">
        <color rgb="FF000000"/>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9A9A9A"/>
      </left>
      <right style="thin">
        <color theme="0"/>
      </right>
      <top style="thin">
        <color rgb="FF9A9A9A"/>
      </top>
      <bottom style="thin">
        <color rgb="FF9A9A9A"/>
      </bottom>
      <diagonal/>
    </border>
    <border>
      <left style="thin">
        <color rgb="FF9A9A9A"/>
      </left>
      <right style="thin">
        <color rgb="FF9A9A9A"/>
      </right>
      <top style="thin">
        <color rgb="FF9A9A9A"/>
      </top>
      <bottom/>
      <diagonal/>
    </border>
    <border>
      <left style="thin">
        <color rgb="FF9A9A9A"/>
      </left>
      <right style="thin">
        <color rgb="FF9A9A9A"/>
      </right>
      <top style="thin">
        <color rgb="FF9A9A9A"/>
      </top>
      <bottom style="hair">
        <color rgb="FF9A9A9A"/>
      </bottom>
      <diagonal/>
    </border>
    <border>
      <left style="thin">
        <color rgb="FF9A9A9A"/>
      </left>
      <right style="thin">
        <color rgb="FF9A9A9A"/>
      </right>
      <top/>
      <bottom/>
      <diagonal/>
    </border>
    <border>
      <left style="thin">
        <color rgb="FF9A9A9A"/>
      </left>
      <right style="thin">
        <color rgb="FF9A9A9A"/>
      </right>
      <top/>
      <bottom style="hair">
        <color rgb="FF9A9A9A"/>
      </bottom>
      <diagonal/>
    </border>
    <border>
      <left style="thin">
        <color rgb="FF9A9A9A"/>
      </left>
      <right style="thin">
        <color rgb="FF9A9A9A"/>
      </right>
      <top style="hair">
        <color rgb="FF9A9A9A"/>
      </top>
      <bottom style="hair">
        <color rgb="FF9A9A9A"/>
      </bottom>
      <diagonal/>
    </border>
    <border>
      <left style="thin">
        <color rgb="FF9A9A9A"/>
      </left>
      <right/>
      <top style="thin">
        <color rgb="FF9A9A9A"/>
      </top>
      <bottom style="hair">
        <color rgb="FF9A9A9A"/>
      </bottom>
      <diagonal/>
    </border>
    <border>
      <left/>
      <right style="thin">
        <color rgb="FF9A9A9A"/>
      </right>
      <top style="thin">
        <color rgb="FF9A9A9A"/>
      </top>
      <bottom style="hair">
        <color rgb="FF9A9A9A"/>
      </bottom>
      <diagonal/>
    </border>
    <border>
      <left style="thin">
        <color rgb="FF9A9A9A"/>
      </left>
      <right/>
      <top style="hair">
        <color rgb="FF9A9A9A"/>
      </top>
      <bottom style="hair">
        <color rgb="FF9A9A9A"/>
      </bottom>
      <diagonal/>
    </border>
    <border>
      <left/>
      <right style="thin">
        <color rgb="FF9A9A9A"/>
      </right>
      <top style="hair">
        <color rgb="FF9A9A9A"/>
      </top>
      <bottom style="hair">
        <color rgb="FF9A9A9A"/>
      </bottom>
      <diagonal/>
    </border>
    <border>
      <left style="thin">
        <color rgb="FF9A9A9A"/>
      </left>
      <right/>
      <top style="hair">
        <color rgb="FF9A9A9A"/>
      </top>
      <bottom style="thin">
        <color rgb="FF9A9A9A"/>
      </bottom>
      <diagonal/>
    </border>
    <border>
      <left/>
      <right style="thin">
        <color rgb="FF9A9A9A"/>
      </right>
      <top style="hair">
        <color rgb="FF9A9A9A"/>
      </top>
      <bottom style="thin">
        <color rgb="FF9A9A9A"/>
      </bottom>
      <diagonal/>
    </border>
    <border>
      <left style="thin">
        <color rgb="FF9A9A9A"/>
      </left>
      <right style="thin">
        <color rgb="FF9A9A9A"/>
      </right>
      <top style="hair">
        <color rgb="FF9A9A9A"/>
      </top>
      <bottom style="thin">
        <color rgb="FF9A9A9A"/>
      </bottom>
      <diagonal/>
    </border>
    <border>
      <left style="thin">
        <color theme="0"/>
      </left>
      <right/>
      <top/>
      <bottom/>
      <diagonal/>
    </border>
    <border>
      <left style="thin">
        <color rgb="FF9A9A9A"/>
      </left>
      <right/>
      <top/>
      <bottom/>
      <diagonal/>
    </border>
    <border>
      <left style="thin">
        <color rgb="FF9A9A9A"/>
      </left>
      <right/>
      <top style="thin">
        <color rgb="FF9A9A9A"/>
      </top>
      <bottom/>
      <diagonal/>
    </border>
    <border>
      <left style="thin">
        <color rgb="FF9A9A9A"/>
      </left>
      <right/>
      <top/>
      <bottom style="thin">
        <color rgb="FF9A9A9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9A9A9A"/>
      </left>
      <right style="thin">
        <color indexed="64"/>
      </right>
      <top style="hair">
        <color rgb="FF9A9A9A"/>
      </top>
      <bottom style="thin">
        <color indexed="64"/>
      </bottom>
      <diagonal/>
    </border>
    <border>
      <left style="thin">
        <color rgb="FF9A9A9A"/>
      </left>
      <right style="thin">
        <color indexed="64"/>
      </right>
      <top style="thin">
        <color indexed="64"/>
      </top>
      <bottom style="thin">
        <color indexed="64"/>
      </bottom>
      <diagonal/>
    </border>
    <border>
      <left style="thin">
        <color rgb="FF9A9A9A"/>
      </left>
      <right style="thin">
        <color indexed="64"/>
      </right>
      <top style="thin">
        <color indexed="64"/>
      </top>
      <bottom/>
      <diagonal/>
    </border>
    <border>
      <left style="thin">
        <color rgb="FF9A9A9A"/>
      </left>
      <right style="thin">
        <color indexed="64"/>
      </right>
      <top/>
      <bottom style="thin">
        <color indexed="64"/>
      </bottom>
      <diagonal/>
    </border>
    <border>
      <left style="dotted">
        <color rgb="FF000000"/>
      </left>
      <right style="dotted">
        <color rgb="FF000000"/>
      </right>
      <top style="dotted">
        <color indexed="64"/>
      </top>
      <bottom style="dotted">
        <color rgb="FF000000"/>
      </bottom>
      <diagonal/>
    </border>
    <border>
      <left style="dotted">
        <color rgb="FF000000"/>
      </left>
      <right style="dotted">
        <color rgb="FF000000"/>
      </right>
      <top style="medium">
        <color indexed="64"/>
      </top>
      <bottom style="dotted">
        <color indexed="64"/>
      </bottom>
      <diagonal/>
    </border>
    <border>
      <left style="thin">
        <color indexed="64"/>
      </left>
      <right style="thin">
        <color indexed="64"/>
      </right>
      <top style="thin">
        <color indexed="64"/>
      </top>
      <bottom style="thin">
        <color indexed="64"/>
      </bottom>
      <diagonal/>
    </border>
    <border>
      <left/>
      <right/>
      <top style="hair">
        <color rgb="FF9A9A9A"/>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rgb="FF9A9A9A"/>
      </bottom>
      <diagonal/>
    </border>
  </borders>
  <cellStyleXfs count="2">
    <xf numFmtId="0" fontId="0" fillId="0" borderId="0"/>
    <xf numFmtId="0" fontId="60" fillId="0" borderId="0" applyNumberFormat="0" applyFill="0" applyBorder="0" applyAlignment="0" applyProtection="0"/>
  </cellStyleXfs>
  <cellXfs count="529">
    <xf numFmtId="0" fontId="0" fillId="0" borderId="0" xfId="0"/>
    <xf numFmtId="0" fontId="3" fillId="0" borderId="0" xfId="0" applyFont="1"/>
    <xf numFmtId="0" fontId="8" fillId="0" borderId="0" xfId="0" applyFont="1"/>
    <xf numFmtId="0" fontId="9" fillId="0" borderId="0" xfId="0" applyFont="1"/>
    <xf numFmtId="0" fontId="4" fillId="2" borderId="4" xfId="0" applyFont="1" applyFill="1" applyBorder="1"/>
    <xf numFmtId="0" fontId="9" fillId="2" borderId="5" xfId="0" applyFont="1" applyFill="1" applyBorder="1"/>
    <xf numFmtId="0" fontId="8" fillId="2" borderId="5" xfId="0" applyFont="1" applyFill="1" applyBorder="1"/>
    <xf numFmtId="0" fontId="8" fillId="0" borderId="6" xfId="0" applyFont="1" applyBorder="1"/>
    <xf numFmtId="0" fontId="4" fillId="2" borderId="4" xfId="0" applyFont="1" applyFill="1" applyBorder="1" applyAlignment="1">
      <alignment vertical="center"/>
    </xf>
    <xf numFmtId="0" fontId="9" fillId="2" borderId="7" xfId="0" applyFont="1" applyFill="1" applyBorder="1"/>
    <xf numFmtId="0" fontId="8" fillId="0" borderId="0" xfId="0" applyFont="1" applyAlignment="1">
      <alignment vertical="center"/>
    </xf>
    <xf numFmtId="0" fontId="9" fillId="0" borderId="0" xfId="0" applyFont="1" applyAlignment="1">
      <alignment horizontal="center" vertical="center"/>
    </xf>
    <xf numFmtId="0" fontId="9" fillId="0" borderId="0" xfId="0" applyFont="1" applyAlignment="1">
      <alignment vertical="center" wrapText="1"/>
    </xf>
    <xf numFmtId="0" fontId="9" fillId="4" borderId="4" xfId="0" applyFont="1" applyFill="1" applyBorder="1"/>
    <xf numFmtId="0" fontId="8" fillId="4" borderId="5" xfId="0" applyFont="1" applyFill="1" applyBorder="1"/>
    <xf numFmtId="0" fontId="8" fillId="4" borderId="7" xfId="0" applyFont="1" applyFill="1" applyBorder="1"/>
    <xf numFmtId="0" fontId="9" fillId="5" borderId="8" xfId="0" applyFont="1" applyFill="1" applyBorder="1" applyAlignment="1">
      <alignment horizontal="center" vertical="center"/>
    </xf>
    <xf numFmtId="0" fontId="9" fillId="5" borderId="8" xfId="0" applyFont="1" applyFill="1" applyBorder="1" applyAlignment="1">
      <alignment vertical="center" wrapText="1"/>
    </xf>
    <xf numFmtId="0" fontId="8" fillId="3" borderId="8" xfId="0" applyFont="1" applyFill="1" applyBorder="1" applyAlignment="1">
      <alignment horizontal="center" vertical="center"/>
    </xf>
    <xf numFmtId="0" fontId="8" fillId="3" borderId="8" xfId="0" applyFont="1" applyFill="1" applyBorder="1" applyAlignment="1">
      <alignment horizontal="center" vertical="center" wrapText="1"/>
    </xf>
    <xf numFmtId="0" fontId="9" fillId="3" borderId="8" xfId="0" applyFont="1" applyFill="1" applyBorder="1" applyAlignment="1">
      <alignment vertical="center" wrapText="1"/>
    </xf>
    <xf numFmtId="0" fontId="8" fillId="0" borderId="8" xfId="0" applyFont="1" applyBorder="1" applyAlignment="1">
      <alignment vertical="center" wrapText="1"/>
    </xf>
    <xf numFmtId="0" fontId="8" fillId="0" borderId="9" xfId="0" applyFont="1" applyBorder="1" applyAlignment="1">
      <alignment horizontal="right"/>
    </xf>
    <xf numFmtId="164" fontId="8" fillId="0" borderId="10" xfId="0" applyNumberFormat="1" applyFont="1" applyBorder="1" applyAlignment="1">
      <alignment horizontal="center"/>
    </xf>
    <xf numFmtId="0" fontId="8" fillId="0" borderId="10" xfId="0" applyFont="1" applyBorder="1" applyAlignment="1">
      <alignment horizontal="center"/>
    </xf>
    <xf numFmtId="164" fontId="8" fillId="0" borderId="0" xfId="0" applyNumberFormat="1" applyFont="1" applyAlignment="1">
      <alignment horizontal="center"/>
    </xf>
    <xf numFmtId="0" fontId="11" fillId="0" borderId="0" xfId="0" applyFont="1"/>
    <xf numFmtId="0" fontId="12" fillId="0" borderId="0" xfId="0" applyFont="1" applyAlignment="1">
      <alignment horizontal="right"/>
    </xf>
    <xf numFmtId="166" fontId="8" fillId="0" borderId="0" xfId="0" applyNumberFormat="1" applyFont="1" applyAlignment="1">
      <alignment horizontal="right"/>
    </xf>
    <xf numFmtId="0" fontId="8" fillId="0" borderId="0" xfId="0" applyFont="1" applyAlignment="1">
      <alignment horizontal="right"/>
    </xf>
    <xf numFmtId="0" fontId="8" fillId="0" borderId="11" xfId="0" applyFont="1" applyBorder="1" applyAlignment="1">
      <alignment horizontal="right"/>
    </xf>
    <xf numFmtId="166" fontId="8" fillId="0" borderId="0" xfId="0" applyNumberFormat="1" applyFont="1"/>
    <xf numFmtId="0" fontId="14" fillId="0" borderId="0" xfId="0" applyFont="1"/>
    <xf numFmtId="0" fontId="8" fillId="0" borderId="12" xfId="0" applyFont="1" applyBorder="1" applyAlignment="1">
      <alignment horizontal="right"/>
    </xf>
    <xf numFmtId="0" fontId="15" fillId="0" borderId="0" xfId="0" applyFont="1"/>
    <xf numFmtId="0" fontId="5" fillId="2" borderId="4" xfId="0" applyFont="1" applyFill="1" applyBorder="1"/>
    <xf numFmtId="0" fontId="8" fillId="2" borderId="5" xfId="0" applyFont="1" applyFill="1" applyBorder="1" applyAlignment="1">
      <alignment vertical="center"/>
    </xf>
    <xf numFmtId="0" fontId="5" fillId="6" borderId="13" xfId="0" applyFont="1" applyFill="1" applyBorder="1"/>
    <xf numFmtId="0" fontId="8" fillId="6" borderId="14" xfId="0" applyFont="1" applyFill="1" applyBorder="1"/>
    <xf numFmtId="0" fontId="16" fillId="7" borderId="8" xfId="0" applyFont="1" applyFill="1" applyBorder="1" applyAlignment="1">
      <alignment vertical="center"/>
    </xf>
    <xf numFmtId="0" fontId="17" fillId="6" borderId="8" xfId="0" applyFont="1" applyFill="1" applyBorder="1" applyAlignment="1">
      <alignment vertical="center"/>
    </xf>
    <xf numFmtId="0" fontId="8" fillId="2" borderId="7" xfId="0" applyFont="1" applyFill="1" applyBorder="1"/>
    <xf numFmtId="0" fontId="5" fillId="0" borderId="0" xfId="0" applyFont="1"/>
    <xf numFmtId="0" fontId="16" fillId="7" borderId="8" xfId="0" applyFont="1" applyFill="1" applyBorder="1" applyAlignment="1">
      <alignment horizontal="left" vertical="center"/>
    </xf>
    <xf numFmtId="0" fontId="5" fillId="6" borderId="8" xfId="0" applyFont="1" applyFill="1" applyBorder="1" applyAlignment="1">
      <alignment horizontal="left" vertical="center"/>
    </xf>
    <xf numFmtId="0" fontId="5" fillId="6" borderId="8"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19" fillId="0" borderId="0" xfId="0" applyFont="1"/>
    <xf numFmtId="0" fontId="5" fillId="3" borderId="8" xfId="0" applyFont="1" applyFill="1" applyBorder="1" applyAlignment="1">
      <alignment vertical="center"/>
    </xf>
    <xf numFmtId="0" fontId="20" fillId="3" borderId="8" xfId="0" applyFont="1" applyFill="1" applyBorder="1" applyAlignment="1">
      <alignment vertical="center"/>
    </xf>
    <xf numFmtId="0" fontId="5" fillId="3" borderId="8" xfId="0" applyFont="1" applyFill="1" applyBorder="1" applyAlignment="1">
      <alignment vertical="center" wrapText="1"/>
    </xf>
    <xf numFmtId="0" fontId="22" fillId="7" borderId="8" xfId="0" applyFont="1" applyFill="1" applyBorder="1" applyAlignment="1">
      <alignment horizontal="center" vertical="center" wrapText="1"/>
    </xf>
    <xf numFmtId="0" fontId="15" fillId="0" borderId="0" xfId="0" applyFont="1" applyAlignment="1">
      <alignment vertical="center"/>
    </xf>
    <xf numFmtId="0" fontId="23" fillId="0" borderId="8" xfId="0" applyFont="1" applyBorder="1" applyAlignment="1">
      <alignment vertical="center" wrapText="1"/>
    </xf>
    <xf numFmtId="0" fontId="24" fillId="0" borderId="8" xfId="0" applyFont="1" applyBorder="1" applyAlignment="1">
      <alignment vertical="center" wrapText="1"/>
    </xf>
    <xf numFmtId="0" fontId="25" fillId="3" borderId="8" xfId="0" applyFont="1" applyFill="1" applyBorder="1" applyAlignment="1">
      <alignment horizontal="center" vertical="center" wrapText="1"/>
    </xf>
    <xf numFmtId="168" fontId="26" fillId="0" borderId="8" xfId="0" applyNumberFormat="1" applyFont="1" applyBorder="1" applyAlignment="1">
      <alignment horizontal="center" vertical="center" wrapText="1"/>
    </xf>
    <xf numFmtId="0" fontId="27" fillId="3" borderId="8" xfId="0" applyFont="1" applyFill="1" applyBorder="1" applyAlignment="1">
      <alignment horizontal="center" vertical="center"/>
    </xf>
    <xf numFmtId="169" fontId="25" fillId="0" borderId="8" xfId="0" applyNumberFormat="1" applyFont="1" applyBorder="1" applyAlignment="1">
      <alignment horizontal="center" vertical="center" wrapText="1"/>
    </xf>
    <xf numFmtId="0" fontId="8" fillId="0" borderId="8" xfId="0" applyFont="1" applyBorder="1" applyAlignment="1">
      <alignment horizontal="center" vertical="center"/>
    </xf>
    <xf numFmtId="0" fontId="9" fillId="2" borderId="8" xfId="0" applyFont="1" applyFill="1" applyBorder="1" applyAlignment="1">
      <alignment vertical="center"/>
    </xf>
    <xf numFmtId="0" fontId="8" fillId="0" borderId="0" xfId="0" applyFont="1" applyAlignment="1">
      <alignment vertical="center" wrapText="1"/>
    </xf>
    <xf numFmtId="0" fontId="9" fillId="2" borderId="4" xfId="0" applyFont="1" applyFill="1" applyBorder="1" applyAlignment="1">
      <alignment horizontal="center" vertical="center"/>
    </xf>
    <xf numFmtId="0" fontId="9" fillId="2" borderId="5" xfId="0" applyFont="1" applyFill="1" applyBorder="1" applyAlignment="1">
      <alignment vertical="center"/>
    </xf>
    <xf numFmtId="0" fontId="9" fillId="2" borderId="7" xfId="0" applyFont="1" applyFill="1" applyBorder="1" applyAlignment="1">
      <alignment vertical="center"/>
    </xf>
    <xf numFmtId="0" fontId="9" fillId="0" borderId="0" xfId="0" applyFont="1" applyAlignment="1">
      <alignment vertical="center"/>
    </xf>
    <xf numFmtId="0" fontId="9" fillId="2" borderId="4" xfId="0" applyFont="1" applyFill="1" applyBorder="1" applyAlignment="1">
      <alignment vertical="center"/>
    </xf>
    <xf numFmtId="0" fontId="9" fillId="2" borderId="8" xfId="0" applyFont="1" applyFill="1" applyBorder="1" applyAlignment="1">
      <alignment horizontal="center" vertical="center"/>
    </xf>
    <xf numFmtId="0" fontId="9" fillId="2" borderId="8" xfId="0" applyFont="1" applyFill="1" applyBorder="1" applyAlignment="1">
      <alignment horizontal="left" vertical="center"/>
    </xf>
    <xf numFmtId="0" fontId="9" fillId="0" borderId="8"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2" borderId="8" xfId="0" applyFont="1" applyFill="1" applyBorder="1" applyAlignment="1">
      <alignment horizontal="left" vertical="center" wrapText="1"/>
    </xf>
    <xf numFmtId="0" fontId="19" fillId="2" borderId="5" xfId="0" applyFont="1" applyFill="1" applyBorder="1"/>
    <xf numFmtId="0" fontId="29" fillId="0" borderId="0" xfId="0" applyFont="1"/>
    <xf numFmtId="0" fontId="22" fillId="7" borderId="8" xfId="0" applyFont="1" applyFill="1" applyBorder="1" applyAlignment="1">
      <alignment horizontal="left" vertical="center" wrapText="1"/>
    </xf>
    <xf numFmtId="0" fontId="3" fillId="0" borderId="0" xfId="0" applyFont="1" applyAlignment="1">
      <alignment wrapText="1"/>
    </xf>
    <xf numFmtId="0" fontId="8" fillId="0" borderId="0" xfId="0" applyFont="1" applyAlignment="1">
      <alignment wrapText="1"/>
    </xf>
    <xf numFmtId="0" fontId="4" fillId="6" borderId="15" xfId="0" applyFont="1" applyFill="1" applyBorder="1" applyAlignment="1">
      <alignment horizontal="center" vertical="center" wrapText="1"/>
    </xf>
    <xf numFmtId="0" fontId="9" fillId="3" borderId="8" xfId="0" applyFont="1" applyFill="1" applyBorder="1" applyAlignment="1">
      <alignment horizontal="left" vertical="center" wrapText="1"/>
    </xf>
    <xf numFmtId="0" fontId="3" fillId="0" borderId="8" xfId="0" applyFont="1" applyBorder="1" applyAlignment="1">
      <alignment horizontal="center" vertical="center" wrapText="1"/>
    </xf>
    <xf numFmtId="168" fontId="4" fillId="0" borderId="8" xfId="0" applyNumberFormat="1" applyFont="1" applyBorder="1" applyAlignment="1">
      <alignment horizontal="center" vertical="center" wrapText="1"/>
    </xf>
    <xf numFmtId="0" fontId="4" fillId="0" borderId="0" xfId="0" applyFont="1" applyAlignment="1">
      <alignment horizontal="center" vertical="center" wrapText="1"/>
    </xf>
    <xf numFmtId="0" fontId="26" fillId="3" borderId="8" xfId="0" applyFont="1" applyFill="1" applyBorder="1" applyAlignment="1">
      <alignment horizontal="center" vertical="center"/>
    </xf>
    <xf numFmtId="0" fontId="4" fillId="0" borderId="8" xfId="0" applyFont="1" applyBorder="1" applyAlignment="1">
      <alignment horizontal="center" vertical="center" wrapText="1"/>
    </xf>
    <xf numFmtId="0" fontId="8" fillId="0" borderId="0" xfId="0" applyFont="1" applyAlignment="1">
      <alignment horizontal="left"/>
    </xf>
    <xf numFmtId="0" fontId="8" fillId="2" borderId="5" xfId="0" applyFont="1" applyFill="1" applyBorder="1" applyAlignment="1">
      <alignment horizontal="left"/>
    </xf>
    <xf numFmtId="0" fontId="8" fillId="6" borderId="7" xfId="0" applyFont="1" applyFill="1" applyBorder="1"/>
    <xf numFmtId="0" fontId="16" fillId="0" borderId="0" xfId="0" applyFont="1"/>
    <xf numFmtId="0" fontId="16" fillId="0" borderId="0" xfId="0" applyFont="1" applyAlignment="1">
      <alignment wrapText="1"/>
    </xf>
    <xf numFmtId="0" fontId="4" fillId="2" borderId="4" xfId="0" applyFont="1" applyFill="1" applyBorder="1" applyAlignment="1">
      <alignment vertical="center" wrapText="1"/>
    </xf>
    <xf numFmtId="0" fontId="4" fillId="2" borderId="5" xfId="0" applyFont="1" applyFill="1" applyBorder="1" applyAlignment="1">
      <alignment vertical="center"/>
    </xf>
    <xf numFmtId="0" fontId="4" fillId="2" borderId="5" xfId="0" applyFont="1" applyFill="1" applyBorder="1" applyAlignment="1">
      <alignment vertical="center" wrapText="1"/>
    </xf>
    <xf numFmtId="0" fontId="4" fillId="2" borderId="5" xfId="0" applyFont="1" applyFill="1" applyBorder="1" applyAlignment="1">
      <alignment horizontal="left" vertical="center" wrapText="1"/>
    </xf>
    <xf numFmtId="0" fontId="4" fillId="2" borderId="5" xfId="0" applyFont="1" applyFill="1" applyBorder="1" applyAlignment="1">
      <alignment horizontal="left" vertical="center"/>
    </xf>
    <xf numFmtId="0" fontId="4" fillId="2" borderId="7" xfId="0" applyFont="1" applyFill="1" applyBorder="1" applyAlignment="1">
      <alignment vertical="center"/>
    </xf>
    <xf numFmtId="0" fontId="4" fillId="0" borderId="0" xfId="0" applyFont="1" applyAlignment="1">
      <alignment vertical="center"/>
    </xf>
    <xf numFmtId="0" fontId="4" fillId="6" borderId="8" xfId="0" applyFont="1" applyFill="1" applyBorder="1" applyAlignment="1">
      <alignment vertical="center" wrapText="1"/>
    </xf>
    <xf numFmtId="0" fontId="28" fillId="0" borderId="0" xfId="0" applyFont="1"/>
    <xf numFmtId="0" fontId="15" fillId="0" borderId="0" xfId="0" applyFont="1" applyAlignment="1">
      <alignment horizontal="center" vertical="center"/>
    </xf>
    <xf numFmtId="0" fontId="28" fillId="0" borderId="0" xfId="0" applyFont="1" applyAlignment="1">
      <alignment horizontal="center" vertical="center"/>
    </xf>
    <xf numFmtId="0" fontId="21" fillId="3" borderId="8" xfId="0" applyFont="1" applyFill="1" applyBorder="1" applyAlignment="1">
      <alignment horizontal="center" vertical="center" wrapText="1"/>
    </xf>
    <xf numFmtId="0" fontId="16" fillId="0" borderId="0" xfId="0" applyFont="1" applyAlignment="1">
      <alignment horizontal="center" vertical="center"/>
    </xf>
    <xf numFmtId="0" fontId="16" fillId="7" borderId="8" xfId="0" applyFont="1" applyFill="1" applyBorder="1" applyAlignment="1">
      <alignment horizontal="left" vertical="center" wrapText="1"/>
    </xf>
    <xf numFmtId="0" fontId="16" fillId="0" borderId="0" xfId="0" applyFont="1" applyAlignment="1">
      <alignment horizontal="left" vertical="center" wrapText="1"/>
    </xf>
    <xf numFmtId="0" fontId="20" fillId="0" borderId="0" xfId="0" applyFont="1" applyAlignment="1">
      <alignment wrapText="1"/>
    </xf>
    <xf numFmtId="0" fontId="16" fillId="7" borderId="4" xfId="0" applyFont="1" applyFill="1" applyBorder="1" applyAlignment="1">
      <alignment horizontal="center" vertical="center" wrapText="1"/>
    </xf>
    <xf numFmtId="0" fontId="16" fillId="0" borderId="19" xfId="0" applyFont="1" applyBorder="1" applyAlignment="1">
      <alignment horizontal="center" vertical="center" wrapText="1"/>
    </xf>
    <xf numFmtId="0" fontId="16" fillId="7" borderId="7" xfId="0" applyFont="1" applyFill="1" applyBorder="1" applyAlignment="1">
      <alignment horizontal="center" vertical="center" wrapText="1"/>
    </xf>
    <xf numFmtId="0" fontId="16" fillId="0" borderId="0" xfId="0" applyFont="1" applyAlignment="1">
      <alignment horizontal="center" vertical="center" wrapText="1"/>
    </xf>
    <xf numFmtId="0" fontId="31" fillId="0" borderId="0" xfId="0" applyFont="1" applyAlignment="1">
      <alignment horizontal="center" vertical="center" wrapText="1"/>
    </xf>
    <xf numFmtId="0" fontId="5" fillId="6" borderId="20" xfId="0" applyFont="1" applyFill="1" applyBorder="1" applyAlignment="1">
      <alignment horizontal="center" vertical="center" wrapText="1"/>
    </xf>
    <xf numFmtId="16" fontId="5" fillId="6" borderId="20" xfId="0" quotePrefix="1" applyNumberFormat="1" applyFont="1" applyFill="1" applyBorder="1" applyAlignment="1">
      <alignment horizontal="center" vertical="center" wrapText="1"/>
    </xf>
    <xf numFmtId="16" fontId="5" fillId="6" borderId="15" xfId="0" quotePrefix="1" applyNumberFormat="1" applyFont="1" applyFill="1" applyBorder="1" applyAlignment="1">
      <alignment horizontal="center" vertical="center" wrapText="1"/>
    </xf>
    <xf numFmtId="16" fontId="5" fillId="0" borderId="0" xfId="0" applyNumberFormat="1" applyFont="1" applyAlignment="1">
      <alignment horizontal="center" vertical="center" wrapText="1"/>
    </xf>
    <xf numFmtId="0" fontId="32" fillId="0" borderId="0" xfId="0" applyFont="1" applyAlignment="1">
      <alignment horizontal="center" vertical="center" wrapText="1"/>
    </xf>
    <xf numFmtId="0" fontId="16" fillId="7" borderId="15" xfId="0" applyFont="1" applyFill="1" applyBorder="1" applyAlignment="1">
      <alignment horizontal="center" vertical="center" wrapText="1"/>
    </xf>
    <xf numFmtId="0" fontId="22" fillId="7" borderId="8" xfId="0" applyFont="1" applyFill="1" applyBorder="1" applyAlignment="1">
      <alignment horizontal="center" vertical="center"/>
    </xf>
    <xf numFmtId="0" fontId="26" fillId="0" borderId="8" xfId="0" applyFont="1" applyBorder="1" applyAlignment="1">
      <alignment horizontal="left" vertical="center" wrapText="1"/>
    </xf>
    <xf numFmtId="0" fontId="9" fillId="0" borderId="0" xfId="0" applyFont="1" applyAlignment="1">
      <alignment horizontal="left" vertical="center" wrapText="1"/>
    </xf>
    <xf numFmtId="0" fontId="24" fillId="0" borderId="8" xfId="0" applyFont="1" applyBorder="1" applyAlignment="1">
      <alignment horizontal="center" vertical="center" wrapText="1"/>
    </xf>
    <xf numFmtId="0" fontId="24" fillId="0" borderId="0" xfId="0" applyFont="1" applyAlignment="1">
      <alignment wrapText="1"/>
    </xf>
    <xf numFmtId="0" fontId="26" fillId="0" borderId="8" xfId="0" applyFont="1" applyBorder="1" applyAlignment="1">
      <alignment horizontal="center" vertical="center" wrapText="1"/>
    </xf>
    <xf numFmtId="0" fontId="33" fillId="0" borderId="21" xfId="0" applyFont="1" applyBorder="1" applyAlignment="1">
      <alignment horizontal="center" vertical="center" wrapText="1"/>
    </xf>
    <xf numFmtId="0" fontId="24" fillId="0" borderId="8" xfId="0" applyFont="1" applyBorder="1" applyAlignment="1">
      <alignment horizontal="left" vertical="center" wrapText="1"/>
    </xf>
    <xf numFmtId="0" fontId="24" fillId="0" borderId="0" xfId="0" applyFont="1" applyAlignment="1">
      <alignment horizontal="left" vertical="center" wrapText="1"/>
    </xf>
    <xf numFmtId="0" fontId="34" fillId="0" borderId="0" xfId="0" applyFont="1" applyAlignment="1">
      <alignment horizontal="center" vertical="center" wrapText="1"/>
    </xf>
    <xf numFmtId="0" fontId="35" fillId="3" borderId="8" xfId="0" applyFont="1" applyFill="1" applyBorder="1" applyAlignment="1">
      <alignment vertical="center" wrapText="1"/>
    </xf>
    <xf numFmtId="0" fontId="35" fillId="3" borderId="8" xfId="0" applyFont="1" applyFill="1" applyBorder="1" applyAlignment="1">
      <alignment horizontal="left" vertical="center" wrapText="1"/>
    </xf>
    <xf numFmtId="0" fontId="25" fillId="0" borderId="0" xfId="0" applyFont="1" applyAlignment="1">
      <alignment horizontal="center" vertical="center" wrapText="1"/>
    </xf>
    <xf numFmtId="2" fontId="26" fillId="3" borderId="8" xfId="0" applyNumberFormat="1" applyFont="1" applyFill="1" applyBorder="1" applyAlignment="1">
      <alignment horizontal="center" vertical="center" wrapText="1"/>
    </xf>
    <xf numFmtId="0" fontId="5" fillId="0" borderId="0" xfId="0" applyFont="1" applyAlignment="1">
      <alignment horizontal="center" vertical="center" wrapText="1"/>
    </xf>
    <xf numFmtId="0" fontId="36" fillId="3" borderId="8" xfId="0" applyFont="1" applyFill="1" applyBorder="1" applyAlignment="1">
      <alignment horizontal="center" vertical="center" wrapText="1"/>
    </xf>
    <xf numFmtId="0" fontId="37" fillId="0" borderId="8" xfId="0" applyFont="1" applyBorder="1" applyAlignment="1">
      <alignment horizontal="center" vertical="center" wrapText="1"/>
    </xf>
    <xf numFmtId="0" fontId="20" fillId="3" borderId="8" xfId="0" applyFont="1" applyFill="1" applyBorder="1" applyAlignment="1">
      <alignment horizontal="left" vertic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0" fontId="20" fillId="0" borderId="0" xfId="0" applyFont="1"/>
    <xf numFmtId="0" fontId="9" fillId="9" borderId="8" xfId="0" applyFont="1" applyFill="1" applyBorder="1" applyAlignment="1">
      <alignment horizontal="left" vertical="center" wrapText="1"/>
    </xf>
    <xf numFmtId="0" fontId="9" fillId="9" borderId="8" xfId="0" applyFont="1" applyFill="1" applyBorder="1" applyAlignment="1">
      <alignment horizontal="left" vertical="center"/>
    </xf>
    <xf numFmtId="0" fontId="8" fillId="0" borderId="25" xfId="0" applyFont="1" applyBorder="1" applyAlignment="1">
      <alignment horizontal="left" vertical="center" wrapText="1"/>
    </xf>
    <xf numFmtId="0" fontId="8" fillId="0" borderId="0" xfId="0" applyFont="1" applyAlignment="1">
      <alignment horizontal="left" vertical="center"/>
    </xf>
    <xf numFmtId="0" fontId="8" fillId="0" borderId="3" xfId="0" applyFont="1" applyBorder="1" applyAlignment="1">
      <alignment horizontal="left" vertical="center" wrapText="1"/>
    </xf>
    <xf numFmtId="0" fontId="9" fillId="5" borderId="8" xfId="0" applyFont="1" applyFill="1" applyBorder="1" applyAlignment="1">
      <alignment horizontal="left" vertical="center" wrapText="1"/>
    </xf>
    <xf numFmtId="0" fontId="9" fillId="5" borderId="8" xfId="0" applyFont="1" applyFill="1" applyBorder="1" applyAlignment="1">
      <alignment horizontal="left" vertical="center"/>
    </xf>
    <xf numFmtId="0" fontId="9" fillId="11" borderId="8" xfId="0" applyFont="1" applyFill="1" applyBorder="1" applyAlignment="1">
      <alignment horizontal="left" vertical="center" wrapText="1"/>
    </xf>
    <xf numFmtId="0" fontId="38" fillId="0" borderId="0" xfId="0" applyFont="1"/>
    <xf numFmtId="0" fontId="9" fillId="2" borderId="4" xfId="0" applyFont="1" applyFill="1" applyBorder="1"/>
    <xf numFmtId="0" fontId="9" fillId="2" borderId="15" xfId="0" applyFont="1" applyFill="1" applyBorder="1" applyAlignment="1">
      <alignment vertical="center" wrapText="1"/>
    </xf>
    <xf numFmtId="0" fontId="9" fillId="2" borderId="23" xfId="0" applyFont="1" applyFill="1" applyBorder="1" applyAlignment="1">
      <alignment vertical="center" wrapText="1"/>
    </xf>
    <xf numFmtId="0" fontId="9" fillId="0" borderId="19" xfId="0" applyFont="1" applyBorder="1" applyAlignment="1">
      <alignment vertical="center" wrapText="1"/>
    </xf>
    <xf numFmtId="0" fontId="9" fillId="2" borderId="1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9" fillId="0" borderId="0" xfId="0" applyFont="1" applyAlignment="1">
      <alignment horizontal="center" vertical="center" wrapText="1"/>
    </xf>
    <xf numFmtId="0" fontId="9" fillId="11" borderId="15" xfId="0" applyFont="1" applyFill="1" applyBorder="1" applyAlignment="1">
      <alignment horizontal="center"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8"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xf>
    <xf numFmtId="0" fontId="9" fillId="0" borderId="26" xfId="0" applyFont="1" applyBorder="1"/>
    <xf numFmtId="0" fontId="8" fillId="0" borderId="27" xfId="0" applyFont="1" applyBorder="1"/>
    <xf numFmtId="0" fontId="8" fillId="0" borderId="28" xfId="0" applyFont="1" applyBorder="1"/>
    <xf numFmtId="0" fontId="8" fillId="0" borderId="30" xfId="0" applyFont="1" applyBorder="1"/>
    <xf numFmtId="0" fontId="8" fillId="0" borderId="25" xfId="0" applyFont="1" applyBorder="1"/>
    <xf numFmtId="0" fontId="9" fillId="2" borderId="20" xfId="0" applyFont="1" applyFill="1" applyBorder="1" applyAlignment="1">
      <alignment horizontal="center" vertical="center"/>
    </xf>
    <xf numFmtId="0" fontId="9" fillId="0" borderId="8" xfId="0" applyFont="1" applyBorder="1"/>
    <xf numFmtId="0" fontId="9" fillId="0" borderId="8" xfId="0" applyFont="1" applyBorder="1" applyAlignment="1">
      <alignment horizontal="center" vertical="center"/>
    </xf>
    <xf numFmtId="0" fontId="8" fillId="2" borderId="16" xfId="0" applyFont="1" applyFill="1" applyBorder="1"/>
    <xf numFmtId="0" fontId="9" fillId="14" borderId="8" xfId="0" applyFont="1" applyFill="1" applyBorder="1" applyAlignment="1">
      <alignment horizontal="center"/>
    </xf>
    <xf numFmtId="0" fontId="9" fillId="0" borderId="0" xfId="0" applyFont="1" applyAlignment="1">
      <alignment horizontal="left" vertical="center"/>
    </xf>
    <xf numFmtId="0" fontId="5" fillId="6" borderId="4" xfId="0" applyFont="1" applyFill="1" applyBorder="1"/>
    <xf numFmtId="0" fontId="16" fillId="15" borderId="15" xfId="0" applyFont="1" applyFill="1" applyBorder="1" applyAlignment="1">
      <alignment vertical="center" wrapText="1"/>
    </xf>
    <xf numFmtId="0" fontId="5" fillId="2" borderId="23" xfId="0" applyFont="1" applyFill="1" applyBorder="1"/>
    <xf numFmtId="0" fontId="8" fillId="2" borderId="24" xfId="0" applyFont="1" applyFill="1" applyBorder="1"/>
    <xf numFmtId="0" fontId="21" fillId="0" borderId="27" xfId="0" applyFont="1" applyBorder="1"/>
    <xf numFmtId="0" fontId="5" fillId="0" borderId="0" xfId="0" applyFont="1" applyAlignment="1">
      <alignment vertical="center" wrapText="1"/>
    </xf>
    <xf numFmtId="0" fontId="16" fillId="8" borderId="8" xfId="0" applyFont="1" applyFill="1" applyBorder="1" applyAlignment="1">
      <alignment vertical="center"/>
    </xf>
    <xf numFmtId="0" fontId="4" fillId="3" borderId="8"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3" borderId="7" xfId="0" applyFont="1" applyFill="1" applyBorder="1" applyAlignment="1">
      <alignment horizontal="center" vertical="center" wrapText="1"/>
    </xf>
    <xf numFmtId="0" fontId="16" fillId="16" borderId="8" xfId="0" applyFont="1" applyFill="1" applyBorder="1" applyAlignment="1">
      <alignment vertical="center"/>
    </xf>
    <xf numFmtId="0" fontId="16" fillId="0" borderId="0" xfId="0" applyFont="1" applyAlignment="1">
      <alignment horizontal="left" vertical="center"/>
    </xf>
    <xf numFmtId="0" fontId="23" fillId="0" borderId="8" xfId="0" applyFont="1" applyBorder="1" applyAlignment="1">
      <alignment horizontal="left" vertical="center" wrapText="1"/>
    </xf>
    <xf numFmtId="0" fontId="20" fillId="0" borderId="8" xfId="0" applyFont="1" applyBorder="1" applyAlignment="1">
      <alignment horizontal="left" vertical="center" wrapText="1"/>
    </xf>
    <xf numFmtId="0" fontId="20" fillId="0" borderId="0" xfId="0" applyFont="1" applyAlignment="1">
      <alignment horizontal="left" vertical="center" wrapText="1"/>
    </xf>
    <xf numFmtId="0" fontId="36" fillId="0" borderId="8"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0" xfId="0" applyFont="1" applyAlignment="1">
      <alignment horizontal="center" vertical="center" wrapText="1"/>
    </xf>
    <xf numFmtId="0" fontId="36" fillId="0" borderId="8" xfId="0" applyFont="1" applyBorder="1" applyAlignment="1">
      <alignment horizontal="center" vertical="center"/>
    </xf>
    <xf numFmtId="0" fontId="36" fillId="0" borderId="21" xfId="0" applyFont="1" applyBorder="1" applyAlignment="1">
      <alignment horizontal="center" vertical="center"/>
    </xf>
    <xf numFmtId="0" fontId="36" fillId="0" borderId="0" xfId="0" applyFont="1" applyAlignment="1">
      <alignment horizontal="center" vertical="center"/>
    </xf>
    <xf numFmtId="0" fontId="4" fillId="2" borderId="8" xfId="0" applyFont="1" applyFill="1" applyBorder="1" applyAlignment="1">
      <alignment vertical="center"/>
    </xf>
    <xf numFmtId="0" fontId="8" fillId="0" borderId="8" xfId="0" applyFont="1" applyBorder="1"/>
    <xf numFmtId="0" fontId="5" fillId="2" borderId="5" xfId="0" applyFont="1" applyFill="1" applyBorder="1"/>
    <xf numFmtId="0" fontId="5" fillId="2" borderId="7" xfId="0" applyFont="1" applyFill="1" applyBorder="1"/>
    <xf numFmtId="0" fontId="9" fillId="2" borderId="8" xfId="0" applyFont="1" applyFill="1" applyBorder="1"/>
    <xf numFmtId="0" fontId="16" fillId="0" borderId="0" xfId="0" applyFont="1" applyAlignment="1">
      <alignment vertical="center"/>
    </xf>
    <xf numFmtId="0" fontId="5" fillId="2" borderId="8" xfId="0" applyFont="1" applyFill="1" applyBorder="1" applyAlignment="1">
      <alignment vertical="center"/>
    </xf>
    <xf numFmtId="0" fontId="5" fillId="2" borderId="8" xfId="0" applyFont="1" applyFill="1" applyBorder="1" applyAlignment="1">
      <alignment horizontal="center" vertical="center" wrapText="1"/>
    </xf>
    <xf numFmtId="0" fontId="8" fillId="0" borderId="21" xfId="0" applyFont="1" applyBorder="1" applyAlignment="1">
      <alignment vertical="center" wrapText="1"/>
    </xf>
    <xf numFmtId="167" fontId="39" fillId="0" borderId="21" xfId="0" applyNumberFormat="1" applyFont="1" applyBorder="1" applyAlignment="1">
      <alignment horizontal="center" vertical="center" wrapText="1"/>
    </xf>
    <xf numFmtId="0" fontId="9" fillId="3" borderId="8" xfId="0" applyFont="1" applyFill="1" applyBorder="1" applyAlignment="1">
      <alignment vertical="center"/>
    </xf>
    <xf numFmtId="0" fontId="40" fillId="15" borderId="15" xfId="0" applyFont="1" applyFill="1" applyBorder="1" applyAlignment="1">
      <alignment vertical="center" wrapText="1"/>
    </xf>
    <xf numFmtId="0" fontId="8" fillId="0" borderId="8" xfId="0" applyFont="1" applyBorder="1" applyAlignment="1">
      <alignment wrapText="1"/>
    </xf>
    <xf numFmtId="0" fontId="8" fillId="0" borderId="3" xfId="0" applyFont="1" applyBorder="1"/>
    <xf numFmtId="0" fontId="9" fillId="2" borderId="32" xfId="0" applyFont="1" applyFill="1" applyBorder="1"/>
    <xf numFmtId="0" fontId="8" fillId="2" borderId="33" xfId="0" applyFont="1" applyFill="1" applyBorder="1"/>
    <xf numFmtId="0" fontId="8" fillId="2" borderId="33" xfId="0" applyFont="1" applyFill="1" applyBorder="1" applyAlignment="1">
      <alignment vertical="center" wrapText="1"/>
    </xf>
    <xf numFmtId="0" fontId="8" fillId="2" borderId="34" xfId="0" applyFont="1" applyFill="1" applyBorder="1"/>
    <xf numFmtId="0" fontId="28" fillId="0" borderId="0" xfId="0" applyFont="1" applyAlignment="1">
      <alignment horizontal="left" vertical="center" wrapText="1"/>
    </xf>
    <xf numFmtId="0" fontId="28" fillId="0" borderId="0" xfId="0" applyFont="1" applyAlignment="1">
      <alignment horizontal="left" vertical="center"/>
    </xf>
    <xf numFmtId="0" fontId="28" fillId="7" borderId="4" xfId="0" applyFont="1" applyFill="1" applyBorder="1"/>
    <xf numFmtId="0" fontId="8" fillId="7" borderId="5" xfId="0" applyFont="1" applyFill="1" applyBorder="1"/>
    <xf numFmtId="0" fontId="8" fillId="7" borderId="7" xfId="0" applyFont="1" applyFill="1" applyBorder="1"/>
    <xf numFmtId="0" fontId="8" fillId="7" borderId="5" xfId="0" applyFont="1" applyFill="1" applyBorder="1" applyAlignment="1">
      <alignment vertical="center" wrapText="1"/>
    </xf>
    <xf numFmtId="0" fontId="28" fillId="7" borderId="23" xfId="0" applyFont="1" applyFill="1" applyBorder="1"/>
    <xf numFmtId="0" fontId="28" fillId="7" borderId="4" xfId="0" applyFont="1" applyFill="1" applyBorder="1" applyAlignment="1">
      <alignment horizontal="left" vertical="center"/>
    </xf>
    <xf numFmtId="0" fontId="28" fillId="7" borderId="5" xfId="0" applyFont="1" applyFill="1" applyBorder="1" applyAlignment="1">
      <alignment horizontal="left" vertical="center" wrapText="1"/>
    </xf>
    <xf numFmtId="0" fontId="28" fillId="7" borderId="7" xfId="0" applyFont="1" applyFill="1" applyBorder="1" applyAlignment="1">
      <alignment horizontal="left" vertical="center" wrapText="1"/>
    </xf>
    <xf numFmtId="0" fontId="28" fillId="7" borderId="5" xfId="0" applyFont="1" applyFill="1" applyBorder="1" applyAlignment="1">
      <alignment horizontal="left" vertical="center"/>
    </xf>
    <xf numFmtId="0" fontId="28" fillId="7" borderId="7" xfId="0" applyFont="1" applyFill="1" applyBorder="1" applyAlignment="1">
      <alignment horizontal="left" vertical="center"/>
    </xf>
    <xf numFmtId="0" fontId="28" fillId="7" borderId="32" xfId="0" applyFont="1" applyFill="1" applyBorder="1" applyAlignment="1">
      <alignment horizontal="left" vertical="center"/>
    </xf>
    <xf numFmtId="0" fontId="28" fillId="7" borderId="33" xfId="0" applyFont="1" applyFill="1" applyBorder="1" applyAlignment="1">
      <alignment horizontal="left" vertical="center"/>
    </xf>
    <xf numFmtId="0" fontId="28" fillId="7" borderId="34" xfId="0" applyFont="1" applyFill="1" applyBorder="1" applyAlignment="1">
      <alignment horizontal="left" vertical="center"/>
    </xf>
    <xf numFmtId="0" fontId="8" fillId="17" borderId="16" xfId="0" applyFont="1" applyFill="1" applyBorder="1"/>
    <xf numFmtId="0" fontId="22" fillId="7" borderId="35" xfId="0" applyFont="1" applyFill="1" applyBorder="1" applyAlignment="1">
      <alignment horizontal="left" vertical="center" wrapText="1"/>
    </xf>
    <xf numFmtId="0" fontId="28" fillId="7" borderId="35" xfId="0" applyFont="1" applyFill="1" applyBorder="1" applyAlignment="1">
      <alignment vertical="center" wrapText="1"/>
    </xf>
    <xf numFmtId="0" fontId="28" fillId="7" borderId="32" xfId="0" applyFont="1" applyFill="1" applyBorder="1" applyAlignment="1">
      <alignment vertical="center" wrapText="1"/>
    </xf>
    <xf numFmtId="0" fontId="22" fillId="7" borderId="35" xfId="0" applyFont="1" applyFill="1" applyBorder="1" applyAlignment="1">
      <alignment vertical="center" wrapText="1"/>
    </xf>
    <xf numFmtId="0" fontId="22" fillId="7" borderId="36" xfId="0" applyFont="1" applyFill="1" applyBorder="1" applyAlignment="1">
      <alignment horizontal="left" vertical="center" wrapText="1"/>
    </xf>
    <xf numFmtId="0" fontId="22" fillId="7" borderId="37" xfId="0" applyFont="1" applyFill="1" applyBorder="1" applyAlignment="1">
      <alignment horizontal="left" vertical="center" wrapText="1"/>
    </xf>
    <xf numFmtId="0" fontId="22" fillId="7" borderId="15" xfId="0" applyFont="1" applyFill="1" applyBorder="1" applyAlignment="1">
      <alignment horizontal="left" vertical="center" wrapText="1"/>
    </xf>
    <xf numFmtId="0" fontId="22" fillId="0" borderId="0" xfId="0" applyFont="1" applyAlignment="1">
      <alignment horizontal="left" vertical="center" wrapText="1"/>
    </xf>
    <xf numFmtId="0" fontId="22" fillId="7" borderId="14" xfId="0" applyFont="1" applyFill="1" applyBorder="1" applyAlignment="1">
      <alignment horizontal="left" vertical="center" wrapText="1"/>
    </xf>
    <xf numFmtId="0" fontId="22" fillId="7" borderId="8" xfId="0" applyFont="1" applyFill="1" applyBorder="1" applyAlignment="1">
      <alignment vertical="center" wrapText="1"/>
    </xf>
    <xf numFmtId="0" fontId="8" fillId="0" borderId="0" xfId="0" applyFont="1" applyAlignment="1">
      <alignment horizontal="right" vertical="center"/>
    </xf>
    <xf numFmtId="0" fontId="22" fillId="7" borderId="32" xfId="0" applyFont="1" applyFill="1" applyBorder="1" applyAlignment="1">
      <alignment horizontal="left" vertical="center" wrapText="1"/>
    </xf>
    <xf numFmtId="0" fontId="8" fillId="0" borderId="35" xfId="0" applyFont="1" applyBorder="1" applyAlignment="1">
      <alignment vertical="center" wrapText="1"/>
    </xf>
    <xf numFmtId="0" fontId="8" fillId="17" borderId="34" xfId="0" applyFont="1" applyFill="1" applyBorder="1" applyAlignment="1">
      <alignment vertical="center" wrapText="1"/>
    </xf>
    <xf numFmtId="0" fontId="8" fillId="17" borderId="35" xfId="0" applyFont="1" applyFill="1" applyBorder="1" applyAlignment="1">
      <alignment vertical="center" wrapText="1"/>
    </xf>
    <xf numFmtId="0" fontId="8" fillId="17" borderId="32" xfId="0" applyFont="1" applyFill="1" applyBorder="1" applyAlignment="1">
      <alignment vertical="center" wrapText="1"/>
    </xf>
    <xf numFmtId="0" fontId="8" fillId="0" borderId="38" xfId="0" applyFont="1" applyBorder="1" applyAlignment="1">
      <alignment vertical="center" wrapText="1"/>
    </xf>
    <xf numFmtId="0" fontId="8" fillId="0" borderId="39" xfId="0" applyFont="1" applyBorder="1" applyAlignment="1">
      <alignment vertical="center" wrapText="1"/>
    </xf>
    <xf numFmtId="0" fontId="8" fillId="2" borderId="35" xfId="0" applyFont="1" applyFill="1" applyBorder="1" applyAlignment="1">
      <alignment vertical="center" wrapText="1"/>
    </xf>
    <xf numFmtId="0" fontId="8" fillId="2" borderId="32" xfId="0" applyFont="1" applyFill="1" applyBorder="1" applyAlignment="1">
      <alignment vertical="center" wrapText="1"/>
    </xf>
    <xf numFmtId="0" fontId="8" fillId="0" borderId="35" xfId="0" applyFont="1" applyBorder="1" applyAlignment="1">
      <alignment wrapText="1"/>
    </xf>
    <xf numFmtId="0" fontId="8" fillId="0" borderId="40" xfId="0" applyFont="1" applyBorder="1" applyAlignment="1">
      <alignment vertical="center" wrapText="1"/>
    </xf>
    <xf numFmtId="0" fontId="8" fillId="0" borderId="35" xfId="0" applyFont="1" applyBorder="1"/>
    <xf numFmtId="0" fontId="8" fillId="0" borderId="39" xfId="0" applyFont="1" applyBorder="1"/>
    <xf numFmtId="0" fontId="8" fillId="0" borderId="8" xfId="0" applyFont="1" applyBorder="1" applyAlignment="1">
      <alignment vertical="center"/>
    </xf>
    <xf numFmtId="0" fontId="8" fillId="0" borderId="41" xfId="0" applyFont="1" applyBorder="1"/>
    <xf numFmtId="0" fontId="41" fillId="0" borderId="0" xfId="0" applyFont="1"/>
    <xf numFmtId="0" fontId="42" fillId="0" borderId="0" xfId="0" applyFont="1"/>
    <xf numFmtId="0" fontId="28" fillId="7" borderId="4" xfId="0" applyFont="1" applyFill="1" applyBorder="1" applyAlignment="1">
      <alignment vertical="center" wrapText="1"/>
    </xf>
    <xf numFmtId="0" fontId="28" fillId="7" borderId="5" xfId="0" applyFont="1" applyFill="1" applyBorder="1" applyAlignment="1">
      <alignment vertical="center" wrapText="1"/>
    </xf>
    <xf numFmtId="0" fontId="28" fillId="7" borderId="7" xfId="0" applyFont="1" applyFill="1" applyBorder="1" applyAlignment="1">
      <alignment vertical="center" wrapText="1"/>
    </xf>
    <xf numFmtId="0" fontId="5" fillId="18" borderId="4" xfId="0" applyFont="1" applyFill="1" applyBorder="1"/>
    <xf numFmtId="0" fontId="8" fillId="18" borderId="5" xfId="0" applyFont="1" applyFill="1" applyBorder="1"/>
    <xf numFmtId="0" fontId="8" fillId="18" borderId="7" xfId="0" applyFont="1" applyFill="1" applyBorder="1"/>
    <xf numFmtId="0" fontId="16" fillId="7" borderId="8" xfId="0" applyFont="1" applyFill="1" applyBorder="1" applyAlignment="1">
      <alignment horizontal="center" vertical="center"/>
    </xf>
    <xf numFmtId="0" fontId="25" fillId="0" borderId="8" xfId="0" applyFont="1" applyBorder="1" applyAlignment="1">
      <alignment vertical="center" wrapText="1"/>
    </xf>
    <xf numFmtId="0" fontId="25" fillId="0" borderId="8" xfId="0" applyFont="1" applyBorder="1" applyAlignment="1">
      <alignment horizontal="center" vertical="center" wrapText="1"/>
    </xf>
    <xf numFmtId="0" fontId="43" fillId="0" borderId="8" xfId="0" applyFont="1" applyBorder="1" applyAlignment="1">
      <alignment wrapText="1"/>
    </xf>
    <xf numFmtId="0" fontId="44" fillId="0" borderId="8" xfId="0" applyFont="1" applyBorder="1" applyAlignment="1">
      <alignment vertical="center" wrapText="1"/>
    </xf>
    <xf numFmtId="0" fontId="22" fillId="7" borderId="7" xfId="0" applyFont="1" applyFill="1" applyBorder="1" applyAlignment="1">
      <alignment horizontal="left" vertical="center" wrapText="1"/>
    </xf>
    <xf numFmtId="0" fontId="8" fillId="0" borderId="42" xfId="0" applyFont="1" applyBorder="1"/>
    <xf numFmtId="165" fontId="8" fillId="0" borderId="43" xfId="0" applyNumberFormat="1" applyFont="1" applyBorder="1" applyAlignment="1">
      <alignment horizontal="center"/>
    </xf>
    <xf numFmtId="165" fontId="8" fillId="0" borderId="44" xfId="0" applyNumberFormat="1" applyFont="1" applyBorder="1" applyAlignment="1">
      <alignment horizontal="center"/>
    </xf>
    <xf numFmtId="0" fontId="10" fillId="0" borderId="45" xfId="0" applyFont="1" applyBorder="1" applyAlignment="1">
      <alignment horizontal="center"/>
    </xf>
    <xf numFmtId="0" fontId="11" fillId="0" borderId="16" xfId="0" applyFont="1" applyBorder="1"/>
    <xf numFmtId="0" fontId="11" fillId="0" borderId="46" xfId="0" applyFont="1" applyBorder="1"/>
    <xf numFmtId="166" fontId="8" fillId="0" borderId="45" xfId="0" applyNumberFormat="1" applyFont="1" applyBorder="1"/>
    <xf numFmtId="0" fontId="8" fillId="0" borderId="16" xfId="0" applyFont="1" applyBorder="1"/>
    <xf numFmtId="0" fontId="8" fillId="0" borderId="46" xfId="0" applyFont="1" applyBorder="1"/>
    <xf numFmtId="0" fontId="8" fillId="0" borderId="45" xfId="0" applyFont="1" applyBorder="1"/>
    <xf numFmtId="0" fontId="8" fillId="0" borderId="50" xfId="0" applyFont="1" applyBorder="1" applyAlignment="1">
      <alignment horizontal="right"/>
    </xf>
    <xf numFmtId="0" fontId="0" fillId="0" borderId="16" xfId="0" applyBorder="1"/>
    <xf numFmtId="0" fontId="8" fillId="0" borderId="47" xfId="0" applyFont="1" applyBorder="1"/>
    <xf numFmtId="0" fontId="8" fillId="0" borderId="48" xfId="0" applyFont="1" applyBorder="1"/>
    <xf numFmtId="0" fontId="8" fillId="0" borderId="49" xfId="0" applyFont="1" applyBorder="1"/>
    <xf numFmtId="0" fontId="8" fillId="2" borderId="22" xfId="0" applyFont="1" applyFill="1" applyBorder="1"/>
    <xf numFmtId="0" fontId="23" fillId="0" borderId="20" xfId="0" applyFont="1" applyBorder="1" applyAlignment="1">
      <alignment vertical="center" wrapText="1"/>
    </xf>
    <xf numFmtId="168" fontId="8" fillId="0" borderId="0" xfId="0" applyNumberFormat="1" applyFont="1"/>
    <xf numFmtId="2" fontId="37" fillId="0" borderId="8" xfId="0" applyNumberFormat="1" applyFont="1" applyBorder="1" applyAlignment="1">
      <alignment horizontal="center" vertical="center" wrapText="1"/>
    </xf>
    <xf numFmtId="0" fontId="8" fillId="0" borderId="6" xfId="0" applyFont="1" applyBorder="1" applyAlignment="1">
      <alignment horizontal="center" vertical="center"/>
    </xf>
    <xf numFmtId="0" fontId="9" fillId="2" borderId="6" xfId="0" applyFont="1" applyFill="1" applyBorder="1" applyAlignment="1">
      <alignment horizontal="center" vertical="center" wrapText="1"/>
    </xf>
    <xf numFmtId="0" fontId="17" fillId="6" borderId="8" xfId="0" applyFont="1" applyFill="1" applyBorder="1" applyAlignment="1">
      <alignment vertical="center" wrapText="1"/>
    </xf>
    <xf numFmtId="0" fontId="20" fillId="3" borderId="7" xfId="0" applyFont="1" applyFill="1" applyBorder="1" applyAlignment="1">
      <alignment vertical="center"/>
    </xf>
    <xf numFmtId="0" fontId="25" fillId="3" borderId="21" xfId="0" applyFont="1" applyFill="1" applyBorder="1" applyAlignment="1">
      <alignment horizontal="center" vertical="center" wrapText="1"/>
    </xf>
    <xf numFmtId="0" fontId="6" fillId="0" borderId="8" xfId="0" applyFont="1" applyBorder="1" applyAlignment="1">
      <alignment horizontal="left" vertical="center" wrapText="1"/>
    </xf>
    <xf numFmtId="0" fontId="6" fillId="0" borderId="0" xfId="0" applyFont="1"/>
    <xf numFmtId="0" fontId="6" fillId="0" borderId="8" xfId="0" applyFont="1" applyBorder="1" applyAlignment="1">
      <alignment vertical="center" wrapText="1"/>
    </xf>
    <xf numFmtId="0" fontId="16" fillId="15" borderId="31" xfId="0" applyFont="1" applyFill="1" applyBorder="1" applyAlignment="1">
      <alignment vertical="center" wrapText="1"/>
    </xf>
    <xf numFmtId="0" fontId="16" fillId="16" borderId="8" xfId="0" applyFont="1" applyFill="1" applyBorder="1" applyAlignment="1">
      <alignment vertical="center" wrapText="1"/>
    </xf>
    <xf numFmtId="0" fontId="0" fillId="0" borderId="0" xfId="0" applyAlignment="1">
      <alignment wrapText="1"/>
    </xf>
    <xf numFmtId="0" fontId="26" fillId="2" borderId="4" xfId="0" applyFont="1" applyFill="1" applyBorder="1"/>
    <xf numFmtId="0" fontId="16" fillId="7" borderId="8" xfId="0" applyFont="1" applyFill="1" applyBorder="1" applyAlignment="1">
      <alignment vertical="center" wrapText="1"/>
    </xf>
    <xf numFmtId="0" fontId="4" fillId="5" borderId="35" xfId="0" applyFont="1" applyFill="1" applyBorder="1" applyAlignment="1">
      <alignment vertical="center" wrapText="1"/>
    </xf>
    <xf numFmtId="0" fontId="4" fillId="5" borderId="32" xfId="0" applyFont="1" applyFill="1" applyBorder="1" applyAlignment="1">
      <alignment vertical="center" wrapText="1"/>
    </xf>
    <xf numFmtId="0" fontId="2" fillId="0" borderId="0" xfId="0" applyFont="1"/>
    <xf numFmtId="167" fontId="18" fillId="2" borderId="27" xfId="0" applyNumberFormat="1" applyFont="1" applyFill="1" applyBorder="1" applyAlignment="1">
      <alignment horizontal="center" vertical="center"/>
    </xf>
    <xf numFmtId="0" fontId="5" fillId="6" borderId="54"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56" xfId="0" applyFont="1" applyFill="1" applyBorder="1" applyAlignment="1">
      <alignment horizontal="center" vertical="center" wrapText="1"/>
    </xf>
    <xf numFmtId="0" fontId="8" fillId="2" borderId="31" xfId="0" applyFont="1" applyFill="1" applyBorder="1" applyAlignment="1">
      <alignment vertical="center"/>
    </xf>
    <xf numFmtId="0" fontId="8" fillId="6" borderId="30" xfId="0" applyFont="1" applyFill="1" applyBorder="1"/>
    <xf numFmtId="0" fontId="8" fillId="2" borderId="27" xfId="0" applyFont="1" applyFill="1" applyBorder="1"/>
    <xf numFmtId="0" fontId="16" fillId="7" borderId="4" xfId="0" applyFont="1" applyFill="1" applyBorder="1" applyAlignment="1">
      <alignment horizontal="left" vertical="center"/>
    </xf>
    <xf numFmtId="0" fontId="5" fillId="2" borderId="27" xfId="0" applyFont="1" applyFill="1" applyBorder="1" applyAlignment="1">
      <alignment vertical="center"/>
    </xf>
    <xf numFmtId="0" fontId="26" fillId="2" borderId="26" xfId="0" applyFont="1" applyFill="1" applyBorder="1" applyAlignment="1">
      <alignment horizontal="left"/>
    </xf>
    <xf numFmtId="0" fontId="9" fillId="0" borderId="16" xfId="0" applyFont="1" applyBorder="1"/>
    <xf numFmtId="0" fontId="16" fillId="7" borderId="4" xfId="0" applyFont="1" applyFill="1" applyBorder="1" applyAlignment="1">
      <alignment vertical="center"/>
    </xf>
    <xf numFmtId="0" fontId="48" fillId="6" borderId="62" xfId="0" applyFont="1" applyFill="1" applyBorder="1" applyAlignment="1">
      <alignment vertical="center"/>
    </xf>
    <xf numFmtId="0" fontId="16" fillId="7" borderId="15" xfId="0" applyFont="1" applyFill="1" applyBorder="1" applyAlignment="1">
      <alignment horizontal="left" vertical="center"/>
    </xf>
    <xf numFmtId="0" fontId="23" fillId="0" borderId="21" xfId="0" applyFont="1" applyBorder="1" applyAlignment="1">
      <alignment vertical="center" wrapText="1"/>
    </xf>
    <xf numFmtId="0" fontId="24" fillId="0" borderId="21" xfId="0" applyFont="1" applyBorder="1" applyAlignment="1">
      <alignment vertical="center" wrapText="1"/>
    </xf>
    <xf numFmtId="0" fontId="26" fillId="2" borderId="8" xfId="0" applyFont="1" applyFill="1" applyBorder="1" applyAlignment="1">
      <alignment vertical="center"/>
    </xf>
    <xf numFmtId="0" fontId="26" fillId="2" borderId="4" xfId="0" applyFont="1" applyFill="1" applyBorder="1" applyAlignment="1">
      <alignment vertical="center"/>
    </xf>
    <xf numFmtId="0" fontId="51" fillId="7" borderId="8" xfId="0" applyFont="1" applyFill="1" applyBorder="1" applyAlignment="1">
      <alignment horizontal="left" vertical="center" wrapText="1"/>
    </xf>
    <xf numFmtId="0" fontId="51" fillId="7" borderId="8" xfId="0" applyFont="1" applyFill="1" applyBorder="1" applyAlignment="1">
      <alignment horizontal="center" vertical="center" wrapText="1"/>
    </xf>
    <xf numFmtId="0" fontId="51" fillId="0" borderId="0" xfId="0" applyFont="1" applyAlignment="1">
      <alignment horizontal="center" vertical="center" wrapText="1"/>
    </xf>
    <xf numFmtId="0" fontId="51" fillId="7" borderId="15" xfId="0" applyFont="1" applyFill="1" applyBorder="1" applyAlignment="1">
      <alignment horizontal="center" vertical="center" wrapText="1"/>
    </xf>
    <xf numFmtId="0" fontId="26" fillId="2" borderId="26" xfId="0" applyFont="1" applyFill="1" applyBorder="1" applyAlignment="1">
      <alignment horizontal="left" vertical="center"/>
    </xf>
    <xf numFmtId="0" fontId="4" fillId="2" borderId="29" xfId="0" applyFont="1" applyFill="1" applyBorder="1" applyAlignment="1">
      <alignment vertical="center" wrapText="1"/>
    </xf>
    <xf numFmtId="0" fontId="4" fillId="2" borderId="30" xfId="0" applyFont="1" applyFill="1" applyBorder="1" applyAlignment="1">
      <alignment vertical="center"/>
    </xf>
    <xf numFmtId="0" fontId="4" fillId="2" borderId="30" xfId="0" applyFont="1" applyFill="1" applyBorder="1" applyAlignment="1">
      <alignment vertical="center" wrapText="1"/>
    </xf>
    <xf numFmtId="0" fontId="23" fillId="2" borderId="4" xfId="0" applyFont="1" applyFill="1" applyBorder="1"/>
    <xf numFmtId="0" fontId="26" fillId="2" borderId="23" xfId="0" applyFont="1" applyFill="1" applyBorder="1" applyAlignment="1">
      <alignment vertical="center" wrapText="1"/>
    </xf>
    <xf numFmtId="0" fontId="26" fillId="2" borderId="15" xfId="0" applyFont="1" applyFill="1" applyBorder="1" applyAlignment="1">
      <alignment vertical="center" wrapText="1"/>
    </xf>
    <xf numFmtId="0" fontId="26" fillId="11" borderId="8" xfId="0" applyFont="1" applyFill="1" applyBorder="1" applyAlignment="1">
      <alignment horizontal="center"/>
    </xf>
    <xf numFmtId="0" fontId="21" fillId="0" borderId="29" xfId="0" applyFont="1" applyBorder="1"/>
    <xf numFmtId="0" fontId="5" fillId="2" borderId="15" xfId="0" applyFont="1" applyFill="1" applyBorder="1" applyAlignment="1">
      <alignment vertical="center"/>
    </xf>
    <xf numFmtId="0" fontId="30" fillId="15" borderId="4" xfId="0" applyFont="1" applyFill="1" applyBorder="1" applyAlignment="1">
      <alignment vertical="center"/>
    </xf>
    <xf numFmtId="0" fontId="62" fillId="0" borderId="0" xfId="0" applyFont="1"/>
    <xf numFmtId="0" fontId="63" fillId="0" borderId="0" xfId="0" applyFont="1" applyAlignment="1">
      <alignment vertical="center"/>
    </xf>
    <xf numFmtId="0" fontId="1" fillId="0" borderId="74" xfId="0" applyFont="1" applyBorder="1" applyAlignment="1">
      <alignment vertical="center"/>
    </xf>
    <xf numFmtId="0" fontId="1" fillId="0" borderId="77" xfId="0" applyFont="1" applyBorder="1" applyAlignment="1">
      <alignment vertical="center"/>
    </xf>
    <xf numFmtId="0" fontId="1" fillId="23" borderId="0" xfId="0" applyFont="1" applyFill="1" applyAlignment="1">
      <alignment vertical="center"/>
    </xf>
    <xf numFmtId="0" fontId="1" fillId="0" borderId="84" xfId="0" applyFont="1" applyBorder="1" applyAlignment="1">
      <alignment vertical="center"/>
    </xf>
    <xf numFmtId="0" fontId="61" fillId="0" borderId="16" xfId="0" applyFont="1" applyBorder="1" applyAlignment="1">
      <alignment horizontal="center" vertical="center" wrapText="1"/>
    </xf>
    <xf numFmtId="0" fontId="65" fillId="26" borderId="72" xfId="0" applyFont="1" applyFill="1" applyBorder="1" applyAlignment="1" applyProtection="1">
      <alignment horizontal="center" vertical="center"/>
      <protection locked="0"/>
    </xf>
    <xf numFmtId="0" fontId="65" fillId="25" borderId="78" xfId="1" applyFont="1" applyFill="1" applyBorder="1" applyAlignment="1">
      <alignment horizontal="center" vertical="center"/>
    </xf>
    <xf numFmtId="0" fontId="71" fillId="27" borderId="92" xfId="1" applyFont="1" applyFill="1" applyBorder="1" applyAlignment="1">
      <alignment horizontal="center" vertical="center"/>
    </xf>
    <xf numFmtId="0" fontId="71" fillId="27" borderId="93" xfId="1" applyFont="1" applyFill="1" applyBorder="1" applyAlignment="1">
      <alignment horizontal="center" vertical="center"/>
    </xf>
    <xf numFmtId="0" fontId="74" fillId="3" borderId="21" xfId="0" applyFont="1" applyFill="1" applyBorder="1" applyAlignment="1">
      <alignment vertical="center" wrapText="1"/>
    </xf>
    <xf numFmtId="0" fontId="17" fillId="6" borderId="96" xfId="0" applyFont="1" applyFill="1" applyBorder="1" applyAlignment="1">
      <alignment vertical="center" wrapText="1"/>
    </xf>
    <xf numFmtId="0" fontId="16" fillId="7" borderId="20" xfId="0" applyFont="1" applyFill="1" applyBorder="1" applyAlignment="1">
      <alignment horizontal="left" vertical="center"/>
    </xf>
    <xf numFmtId="0" fontId="17" fillId="6" borderId="97" xfId="0" applyFont="1" applyFill="1" applyBorder="1" applyAlignment="1">
      <alignment vertical="center" wrapText="1"/>
    </xf>
    <xf numFmtId="0" fontId="71" fillId="27" borderId="86" xfId="1" applyFont="1" applyFill="1" applyBorder="1" applyAlignment="1">
      <alignment horizontal="center" vertical="center"/>
    </xf>
    <xf numFmtId="0" fontId="72" fillId="24" borderId="98" xfId="0" applyFont="1" applyFill="1" applyBorder="1" applyAlignment="1">
      <alignment horizontal="center" vertical="center"/>
    </xf>
    <xf numFmtId="0" fontId="1" fillId="23" borderId="16" xfId="0" applyFont="1" applyFill="1" applyBorder="1" applyAlignment="1">
      <alignment vertical="center"/>
    </xf>
    <xf numFmtId="0" fontId="79" fillId="22" borderId="62" xfId="1" applyFont="1" applyFill="1" applyBorder="1" applyAlignment="1">
      <alignment horizontal="center" vertical="center" wrapText="1"/>
    </xf>
    <xf numFmtId="0" fontId="80" fillId="22" borderId="64" xfId="1" applyFont="1" applyFill="1" applyBorder="1" applyAlignment="1">
      <alignment horizontal="left" vertical="center" wrapText="1"/>
    </xf>
    <xf numFmtId="0" fontId="66" fillId="24" borderId="80" xfId="0" applyFont="1" applyFill="1" applyBorder="1" applyAlignment="1">
      <alignment vertical="center"/>
    </xf>
    <xf numFmtId="0" fontId="66" fillId="24" borderId="81" xfId="0" applyFont="1" applyFill="1" applyBorder="1" applyAlignment="1">
      <alignment vertical="center"/>
    </xf>
    <xf numFmtId="0" fontId="66" fillId="0" borderId="82" xfId="0" applyFont="1" applyBorder="1" applyAlignment="1">
      <alignment vertical="center"/>
    </xf>
    <xf numFmtId="0" fontId="66" fillId="0" borderId="83" xfId="0" applyFont="1" applyBorder="1" applyAlignment="1">
      <alignment vertical="center"/>
    </xf>
    <xf numFmtId="0" fontId="66" fillId="25" borderId="78" xfId="0" applyFont="1" applyFill="1" applyBorder="1" applyAlignment="1">
      <alignment vertical="center"/>
    </xf>
    <xf numFmtId="0" fontId="66" fillId="25" borderId="79" xfId="0" applyFont="1" applyFill="1" applyBorder="1" applyAlignment="1">
      <alignment vertical="center"/>
    </xf>
    <xf numFmtId="0" fontId="66" fillId="27" borderId="80" xfId="0" applyFont="1" applyFill="1" applyBorder="1" applyAlignment="1">
      <alignment vertical="center"/>
    </xf>
    <xf numFmtId="0" fontId="66" fillId="27" borderId="81" xfId="0" applyFont="1" applyFill="1" applyBorder="1" applyAlignment="1">
      <alignment vertical="center"/>
    </xf>
    <xf numFmtId="0" fontId="36" fillId="28" borderId="8" xfId="0" applyFont="1" applyFill="1" applyBorder="1" applyAlignment="1">
      <alignment horizontal="center" vertical="center" wrapText="1"/>
    </xf>
    <xf numFmtId="0" fontId="8" fillId="2" borderId="31" xfId="0" applyFont="1" applyFill="1" applyBorder="1"/>
    <xf numFmtId="0" fontId="5" fillId="6" borderId="21" xfId="0" applyFont="1" applyFill="1" applyBorder="1" applyAlignment="1">
      <alignment vertical="center" wrapText="1"/>
    </xf>
    <xf numFmtId="0" fontId="83" fillId="0" borderId="62" xfId="0" applyFont="1" applyBorder="1" applyAlignment="1">
      <alignment horizontal="center" vertical="center" wrapText="1"/>
    </xf>
    <xf numFmtId="0" fontId="21" fillId="3" borderId="15" xfId="0" applyFont="1" applyFill="1" applyBorder="1" applyAlignment="1">
      <alignment horizontal="center" vertical="center" wrapText="1"/>
    </xf>
    <xf numFmtId="0" fontId="36" fillId="28" borderId="21" xfId="0" applyFont="1" applyFill="1" applyBorder="1" applyAlignment="1">
      <alignment horizontal="center" vertical="center" wrapText="1"/>
    </xf>
    <xf numFmtId="0" fontId="23" fillId="6" borderId="62" xfId="0" applyFont="1" applyFill="1" applyBorder="1" applyAlignment="1">
      <alignment horizontal="center" vertical="center" wrapText="1"/>
    </xf>
    <xf numFmtId="0" fontId="54" fillId="0" borderId="16" xfId="0" applyFont="1" applyBorder="1" applyAlignment="1">
      <alignment vertical="center" wrapText="1"/>
    </xf>
    <xf numFmtId="0" fontId="55" fillId="0" borderId="16" xfId="0" applyFont="1" applyBorder="1" applyAlignment="1">
      <alignment vertical="center"/>
    </xf>
    <xf numFmtId="0" fontId="6" fillId="0" borderId="2" xfId="0" applyFont="1" applyBorder="1"/>
    <xf numFmtId="0" fontId="6" fillId="0" borderId="3" xfId="0" applyFont="1" applyBorder="1"/>
    <xf numFmtId="0" fontId="29" fillId="0" borderId="0" xfId="0" applyFont="1" applyAlignment="1">
      <alignment wrapText="1"/>
    </xf>
    <xf numFmtId="0" fontId="29" fillId="0" borderId="27" xfId="0" applyFont="1" applyBorder="1" applyAlignment="1">
      <alignment wrapText="1"/>
    </xf>
    <xf numFmtId="0" fontId="9" fillId="3" borderId="22" xfId="0" applyFont="1" applyFill="1" applyBorder="1" applyAlignment="1">
      <alignment vertical="center" wrapText="1"/>
    </xf>
    <xf numFmtId="0" fontId="77" fillId="0" borderId="16" xfId="0" applyFont="1" applyBorder="1" applyAlignment="1">
      <alignment vertical="center" wrapText="1"/>
    </xf>
    <xf numFmtId="0" fontId="5" fillId="3" borderId="1" xfId="0" applyFont="1" applyFill="1" applyBorder="1" applyAlignment="1">
      <alignment vertical="center" wrapText="1"/>
    </xf>
    <xf numFmtId="0" fontId="7" fillId="0" borderId="1" xfId="0" applyFont="1" applyBorder="1" applyAlignment="1">
      <alignment vertical="center" wrapText="1"/>
    </xf>
    <xf numFmtId="0" fontId="51" fillId="29" borderId="4" xfId="0" applyFont="1" applyFill="1" applyBorder="1"/>
    <xf numFmtId="0" fontId="15" fillId="29" borderId="5" xfId="0" applyFont="1" applyFill="1" applyBorder="1"/>
    <xf numFmtId="0" fontId="15" fillId="29" borderId="7" xfId="0" applyFont="1" applyFill="1" applyBorder="1"/>
    <xf numFmtId="0" fontId="16" fillId="29" borderId="17" xfId="0" applyFont="1" applyFill="1" applyBorder="1" applyAlignment="1">
      <alignment vertical="center"/>
    </xf>
    <xf numFmtId="0" fontId="16" fillId="29" borderId="8" xfId="0" applyFont="1" applyFill="1" applyBorder="1" applyAlignment="1">
      <alignment vertical="center"/>
    </xf>
    <xf numFmtId="0" fontId="16" fillId="29" borderId="4" xfId="0" applyFont="1" applyFill="1" applyBorder="1"/>
    <xf numFmtId="0" fontId="16" fillId="29" borderId="5" xfId="0" applyFont="1" applyFill="1" applyBorder="1"/>
    <xf numFmtId="0" fontId="8" fillId="29" borderId="5" xfId="0" applyFont="1" applyFill="1" applyBorder="1"/>
    <xf numFmtId="0" fontId="8" fillId="29" borderId="7" xfId="0" applyFont="1" applyFill="1" applyBorder="1"/>
    <xf numFmtId="0" fontId="16" fillId="29" borderId="7" xfId="0" applyFont="1" applyFill="1" applyBorder="1"/>
    <xf numFmtId="0" fontId="8" fillId="30" borderId="0" xfId="0" applyFont="1" applyFill="1"/>
    <xf numFmtId="0" fontId="16" fillId="31" borderId="23" xfId="0" applyFont="1" applyFill="1" applyBorder="1" applyAlignment="1">
      <alignment horizontal="left" vertical="center" wrapText="1"/>
    </xf>
    <xf numFmtId="0" fontId="16" fillId="31" borderId="24" xfId="0" applyFont="1" applyFill="1" applyBorder="1" applyAlignment="1">
      <alignment horizontal="left" vertical="center" wrapText="1"/>
    </xf>
    <xf numFmtId="0" fontId="16" fillId="31" borderId="5" xfId="0" applyFont="1" applyFill="1" applyBorder="1" applyAlignment="1">
      <alignment horizontal="left" vertical="center" wrapText="1"/>
    </xf>
    <xf numFmtId="0" fontId="16" fillId="31" borderId="7" xfId="0" applyFont="1" applyFill="1" applyBorder="1" applyAlignment="1">
      <alignment horizontal="left" vertical="center" wrapText="1"/>
    </xf>
    <xf numFmtId="0" fontId="16" fillId="31" borderId="4" xfId="0" applyFont="1" applyFill="1" applyBorder="1" applyAlignment="1">
      <alignment horizontal="left" vertical="center" wrapText="1"/>
    </xf>
    <xf numFmtId="0" fontId="28" fillId="29" borderId="4" xfId="0" applyFont="1" applyFill="1" applyBorder="1"/>
    <xf numFmtId="0" fontId="30" fillId="29" borderId="8" xfId="0" applyFont="1" applyFill="1" applyBorder="1" applyAlignment="1">
      <alignment vertical="center"/>
    </xf>
    <xf numFmtId="0" fontId="88" fillId="0" borderId="0" xfId="0" applyFont="1"/>
    <xf numFmtId="0" fontId="89" fillId="0" borderId="0" xfId="0" applyFont="1"/>
    <xf numFmtId="0" fontId="90" fillId="0" borderId="0" xfId="0" applyFont="1"/>
    <xf numFmtId="0" fontId="90" fillId="0" borderId="0" xfId="0" applyFont="1" applyAlignment="1">
      <alignment vertical="center"/>
    </xf>
    <xf numFmtId="0" fontId="90" fillId="0" borderId="0" xfId="0" applyFont="1" applyAlignment="1">
      <alignment horizontal="center" vertical="center"/>
    </xf>
    <xf numFmtId="0" fontId="59" fillId="0" borderId="16" xfId="0" applyFont="1" applyBorder="1" applyAlignment="1">
      <alignment horizontal="center" vertical="center"/>
    </xf>
    <xf numFmtId="0" fontId="75" fillId="0" borderId="64" xfId="0" applyFont="1" applyBorder="1" applyAlignment="1">
      <alignment horizontal="left" vertical="center" wrapText="1"/>
    </xf>
    <xf numFmtId="0" fontId="75" fillId="0" borderId="65" xfId="0" applyFont="1" applyBorder="1" applyAlignment="1">
      <alignment horizontal="left" vertical="center" wrapText="1"/>
    </xf>
    <xf numFmtId="0" fontId="75" fillId="0" borderId="66" xfId="0" applyFont="1" applyBorder="1" applyAlignment="1">
      <alignment horizontal="left" vertical="center" wrapText="1"/>
    </xf>
    <xf numFmtId="0" fontId="56" fillId="22" borderId="64" xfId="0" applyFont="1" applyFill="1" applyBorder="1" applyAlignment="1">
      <alignment horizontal="left" vertical="top" wrapText="1"/>
    </xf>
    <xf numFmtId="0" fontId="56" fillId="22" borderId="65" xfId="0" applyFont="1" applyFill="1" applyBorder="1" applyAlignment="1">
      <alignment horizontal="left" vertical="top" wrapText="1"/>
    </xf>
    <xf numFmtId="0" fontId="56" fillId="22" borderId="66" xfId="0" applyFont="1" applyFill="1" applyBorder="1" applyAlignment="1">
      <alignment horizontal="left" vertical="top" wrapText="1"/>
    </xf>
    <xf numFmtId="0" fontId="58" fillId="22" borderId="64" xfId="0" applyFont="1" applyFill="1" applyBorder="1" applyAlignment="1">
      <alignment horizontal="center" vertical="center"/>
    </xf>
    <xf numFmtId="0" fontId="58" fillId="22" borderId="65" xfId="0" applyFont="1" applyFill="1" applyBorder="1" applyAlignment="1">
      <alignment horizontal="center" vertical="center"/>
    </xf>
    <xf numFmtId="0" fontId="58" fillId="22" borderId="66" xfId="0" applyFont="1" applyFill="1" applyBorder="1" applyAlignment="1">
      <alignment horizontal="center" vertical="center"/>
    </xf>
    <xf numFmtId="0" fontId="77" fillId="22" borderId="65" xfId="0" applyFont="1" applyFill="1" applyBorder="1" applyAlignment="1">
      <alignment horizontal="left" vertical="center" wrapText="1"/>
    </xf>
    <xf numFmtId="0" fontId="77" fillId="22" borderId="66" xfId="0" applyFont="1" applyFill="1" applyBorder="1" applyAlignment="1">
      <alignment horizontal="left" vertical="center" wrapText="1"/>
    </xf>
    <xf numFmtId="0" fontId="78" fillId="0" borderId="16" xfId="0" applyFont="1" applyBorder="1" applyAlignment="1">
      <alignment horizontal="center" vertical="center"/>
    </xf>
    <xf numFmtId="0" fontId="72" fillId="24" borderId="100" xfId="0" applyFont="1" applyFill="1" applyBorder="1" applyAlignment="1">
      <alignment horizontal="center" vertical="center"/>
    </xf>
    <xf numFmtId="0" fontId="72" fillId="24" borderId="101" xfId="0" applyFont="1" applyFill="1" applyBorder="1" applyAlignment="1">
      <alignment horizontal="center" vertical="center"/>
    </xf>
    <xf numFmtId="0" fontId="67" fillId="0" borderId="89" xfId="0" applyFont="1" applyBorder="1" applyAlignment="1">
      <alignment horizontal="left" vertical="center" wrapText="1"/>
    </xf>
    <xf numFmtId="0" fontId="67" fillId="0" borderId="90" xfId="0" applyFont="1" applyBorder="1" applyAlignment="1">
      <alignment horizontal="left" vertical="center" wrapText="1"/>
    </xf>
    <xf numFmtId="0" fontId="67" fillId="0" borderId="91" xfId="0" applyFont="1" applyBorder="1" applyAlignment="1">
      <alignment horizontal="left" vertical="center" wrapText="1"/>
    </xf>
    <xf numFmtId="0" fontId="67" fillId="0" borderId="47" xfId="0" applyFont="1" applyBorder="1" applyAlignment="1">
      <alignment horizontal="left" vertical="center" wrapText="1"/>
    </xf>
    <xf numFmtId="0" fontId="67" fillId="0" borderId="48" xfId="0" applyFont="1" applyBorder="1" applyAlignment="1">
      <alignment horizontal="left" vertical="center" wrapText="1"/>
    </xf>
    <xf numFmtId="0" fontId="67" fillId="0" borderId="49" xfId="0" applyFont="1" applyBorder="1" applyAlignment="1">
      <alignment horizontal="left" vertical="center" wrapText="1"/>
    </xf>
    <xf numFmtId="0" fontId="67" fillId="0" borderId="64" xfId="0" applyFont="1" applyBorder="1" applyAlignment="1">
      <alignment horizontal="left" vertical="center"/>
    </xf>
    <xf numFmtId="0" fontId="67" fillId="0" borderId="65" xfId="0" applyFont="1" applyBorder="1" applyAlignment="1">
      <alignment horizontal="left" vertical="center"/>
    </xf>
    <xf numFmtId="0" fontId="67" fillId="0" borderId="66" xfId="0" applyFont="1" applyBorder="1" applyAlignment="1">
      <alignment horizontal="left" vertical="center"/>
    </xf>
    <xf numFmtId="0" fontId="67" fillId="0" borderId="45" xfId="0" applyFont="1" applyBorder="1" applyAlignment="1">
      <alignment horizontal="left" vertical="center" wrapText="1"/>
    </xf>
    <xf numFmtId="0" fontId="67" fillId="0" borderId="16" xfId="0" applyFont="1" applyBorder="1" applyAlignment="1">
      <alignment horizontal="left" vertical="center" wrapText="1"/>
    </xf>
    <xf numFmtId="0" fontId="67" fillId="0" borderId="46" xfId="0" applyFont="1" applyBorder="1" applyAlignment="1">
      <alignment horizontal="left" vertical="center" wrapText="1"/>
    </xf>
    <xf numFmtId="0" fontId="67" fillId="0" borderId="45" xfId="0" applyFont="1" applyBorder="1" applyAlignment="1">
      <alignment horizontal="left" vertical="center"/>
    </xf>
    <xf numFmtId="0" fontId="67" fillId="0" borderId="16" xfId="0" applyFont="1" applyBorder="1" applyAlignment="1">
      <alignment horizontal="left" vertical="center"/>
    </xf>
    <xf numFmtId="0" fontId="67" fillId="0" borderId="46" xfId="0" applyFont="1" applyBorder="1" applyAlignment="1">
      <alignment horizontal="left" vertical="center"/>
    </xf>
    <xf numFmtId="0" fontId="67" fillId="0" borderId="47" xfId="0" applyFont="1" applyBorder="1" applyAlignment="1">
      <alignment horizontal="left" vertical="center"/>
    </xf>
    <xf numFmtId="0" fontId="67" fillId="0" borderId="48" xfId="0" applyFont="1" applyBorder="1" applyAlignment="1">
      <alignment horizontal="left" vertical="center"/>
    </xf>
    <xf numFmtId="0" fontId="67" fillId="0" borderId="49" xfId="0" applyFont="1" applyBorder="1" applyAlignment="1">
      <alignment horizontal="left" vertical="center"/>
    </xf>
    <xf numFmtId="0" fontId="71" fillId="27" borderId="94" xfId="1" applyFont="1" applyFill="1" applyBorder="1" applyAlignment="1">
      <alignment horizontal="center" vertical="center"/>
    </xf>
    <xf numFmtId="0" fontId="71" fillId="27" borderId="95" xfId="1" applyFont="1" applyFill="1" applyBorder="1" applyAlignment="1">
      <alignment horizontal="center" vertical="center"/>
    </xf>
    <xf numFmtId="0" fontId="65" fillId="25" borderId="73" xfId="0" applyFont="1" applyFill="1" applyBorder="1" applyAlignment="1">
      <alignment horizontal="center" vertical="center"/>
    </xf>
    <xf numFmtId="0" fontId="65" fillId="25" borderId="75" xfId="0" applyFont="1" applyFill="1" applyBorder="1" applyAlignment="1">
      <alignment horizontal="center" vertical="center"/>
    </xf>
    <xf numFmtId="0" fontId="71" fillId="27" borderId="75" xfId="0" applyFont="1" applyFill="1" applyBorder="1" applyAlignment="1">
      <alignment horizontal="center" vertical="center"/>
    </xf>
    <xf numFmtId="0" fontId="71" fillId="27" borderId="76" xfId="0" applyFont="1" applyFill="1" applyBorder="1" applyAlignment="1">
      <alignment horizontal="center" vertical="center"/>
    </xf>
    <xf numFmtId="0" fontId="71" fillId="24" borderId="99" xfId="0" applyFont="1" applyFill="1" applyBorder="1" applyAlignment="1">
      <alignment horizontal="center" vertical="center"/>
    </xf>
    <xf numFmtId="0" fontId="71" fillId="24" borderId="16" xfId="0" applyFont="1" applyFill="1" applyBorder="1" applyAlignment="1">
      <alignment horizontal="center" vertical="center"/>
    </xf>
    <xf numFmtId="0" fontId="71" fillId="24" borderId="102" xfId="0" applyFont="1" applyFill="1" applyBorder="1" applyAlignment="1">
      <alignment horizontal="center" vertical="center"/>
    </xf>
    <xf numFmtId="0" fontId="67" fillId="0" borderId="64" xfId="0" applyFont="1" applyBorder="1" applyAlignment="1">
      <alignment horizontal="left" vertical="center" wrapText="1"/>
    </xf>
    <xf numFmtId="0" fontId="67" fillId="0" borderId="65" xfId="0" applyFont="1" applyBorder="1" applyAlignment="1">
      <alignment horizontal="left" vertical="center" wrapText="1"/>
    </xf>
    <xf numFmtId="0" fontId="67" fillId="0" borderId="66" xfId="0" applyFont="1" applyBorder="1" applyAlignment="1">
      <alignment horizontal="left" vertical="center" wrapText="1"/>
    </xf>
    <xf numFmtId="0" fontId="67" fillId="0" borderId="89" xfId="0" applyFont="1" applyBorder="1" applyAlignment="1">
      <alignment horizontal="left" vertical="center"/>
    </xf>
    <xf numFmtId="0" fontId="67" fillId="0" borderId="90" xfId="0" applyFont="1" applyBorder="1" applyAlignment="1">
      <alignment horizontal="left" vertical="center"/>
    </xf>
    <xf numFmtId="0" fontId="67" fillId="0" borderId="91" xfId="0" applyFont="1" applyBorder="1" applyAlignment="1">
      <alignment horizontal="left" vertical="center"/>
    </xf>
    <xf numFmtId="0" fontId="61" fillId="0" borderId="67" xfId="0" applyFont="1" applyBorder="1" applyAlignment="1">
      <alignment horizontal="center" vertical="center" wrapText="1"/>
    </xf>
    <xf numFmtId="0" fontId="61" fillId="0" borderId="68" xfId="0" applyFont="1" applyBorder="1" applyAlignment="1">
      <alignment horizontal="center" vertical="center" wrapText="1"/>
    </xf>
    <xf numFmtId="0" fontId="61" fillId="0" borderId="69" xfId="0" applyFont="1" applyBorder="1" applyAlignment="1">
      <alignment horizontal="center" vertical="center" wrapText="1"/>
    </xf>
    <xf numFmtId="0" fontId="61" fillId="0" borderId="70" xfId="0" applyFont="1" applyBorder="1" applyAlignment="1">
      <alignment horizontal="center" vertical="center" wrapText="1"/>
    </xf>
    <xf numFmtId="0" fontId="61" fillId="0" borderId="16" xfId="0" applyFont="1" applyBorder="1" applyAlignment="1">
      <alignment horizontal="center" vertical="center" wrapText="1"/>
    </xf>
    <xf numFmtId="0" fontId="61" fillId="0" borderId="71"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5" fillId="25" borderId="87" xfId="1" applyFont="1" applyFill="1" applyBorder="1" applyAlignment="1">
      <alignment horizontal="center" vertical="center" wrapText="1"/>
    </xf>
    <xf numFmtId="0" fontId="65" fillId="25" borderId="86" xfId="1" applyFont="1" applyFill="1" applyBorder="1" applyAlignment="1">
      <alignment horizontal="center" vertical="center" wrapText="1"/>
    </xf>
    <xf numFmtId="0" fontId="65" fillId="25" borderId="88" xfId="1" applyFont="1" applyFill="1" applyBorder="1" applyAlignment="1">
      <alignment horizontal="center" vertical="center" wrapText="1"/>
    </xf>
    <xf numFmtId="0" fontId="65" fillId="26" borderId="85" xfId="0" applyFont="1" applyFill="1" applyBorder="1" applyAlignment="1" applyProtection="1">
      <alignment horizontal="center" vertical="center"/>
      <protection locked="0"/>
    </xf>
    <xf numFmtId="0" fontId="65" fillId="26" borderId="16" xfId="0" applyFont="1" applyFill="1" applyBorder="1" applyAlignment="1" applyProtection="1">
      <alignment horizontal="center" vertical="center"/>
      <protection locked="0"/>
    </xf>
    <xf numFmtId="0" fontId="13" fillId="0" borderId="0" xfId="0" applyFont="1" applyAlignment="1">
      <alignment horizontal="center"/>
    </xf>
    <xf numFmtId="0" fontId="0" fillId="0" borderId="0" xfId="0"/>
    <xf numFmtId="0" fontId="0" fillId="0" borderId="0" xfId="0" applyAlignment="1">
      <alignment horizontal="center"/>
    </xf>
    <xf numFmtId="0" fontId="47" fillId="3" borderId="1" xfId="0" applyFont="1" applyFill="1" applyBorder="1" applyAlignment="1">
      <alignment horizontal="center" vertical="center" wrapText="1"/>
    </xf>
    <xf numFmtId="0" fontId="52" fillId="0" borderId="2" xfId="0" applyFont="1" applyBorder="1"/>
    <xf numFmtId="0" fontId="52" fillId="0" borderId="3" xfId="0" applyFont="1" applyBorder="1"/>
    <xf numFmtId="0" fontId="48" fillId="3" borderId="51" xfId="0" applyFont="1" applyFill="1" applyBorder="1" applyAlignment="1">
      <alignment horizontal="left" vertical="center" wrapText="1"/>
    </xf>
    <xf numFmtId="0" fontId="48" fillId="3" borderId="52" xfId="0" applyFont="1" applyFill="1" applyBorder="1" applyAlignment="1">
      <alignment horizontal="left" vertical="center" wrapText="1"/>
    </xf>
    <xf numFmtId="0" fontId="48" fillId="3" borderId="53" xfId="0" applyFont="1" applyFill="1" applyBorder="1" applyAlignment="1">
      <alignment horizontal="left" vertical="center" wrapText="1"/>
    </xf>
    <xf numFmtId="0" fontId="49" fillId="3" borderId="57" xfId="0" applyFont="1" applyFill="1" applyBorder="1" applyAlignment="1">
      <alignment horizontal="center" vertical="center" wrapText="1"/>
    </xf>
    <xf numFmtId="0" fontId="50" fillId="3" borderId="58" xfId="0" applyFont="1" applyFill="1" applyBorder="1" applyAlignment="1">
      <alignment horizontal="center" vertical="center" wrapText="1"/>
    </xf>
    <xf numFmtId="0" fontId="50" fillId="3" borderId="59"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16" xfId="0" applyFont="1" applyFill="1" applyBorder="1" applyAlignment="1">
      <alignment horizontal="center" vertical="center" wrapText="1"/>
    </xf>
    <xf numFmtId="0" fontId="48" fillId="19" borderId="51" xfId="0" applyFont="1" applyFill="1" applyBorder="1" applyAlignment="1">
      <alignment horizontal="center" wrapText="1"/>
    </xf>
    <xf numFmtId="0" fontId="48" fillId="19" borderId="52" xfId="0" applyFont="1" applyFill="1" applyBorder="1" applyAlignment="1">
      <alignment horizontal="center" wrapText="1"/>
    </xf>
    <xf numFmtId="0" fontId="48" fillId="19" borderId="53" xfId="0" applyFont="1" applyFill="1" applyBorder="1" applyAlignment="1">
      <alignment horizontal="center" wrapText="1"/>
    </xf>
    <xf numFmtId="0" fontId="23" fillId="20" borderId="51" xfId="0" applyFont="1" applyFill="1" applyBorder="1" applyAlignment="1">
      <alignment horizontal="center"/>
    </xf>
    <xf numFmtId="0" fontId="23" fillId="20" borderId="52" xfId="0" applyFont="1" applyFill="1" applyBorder="1" applyAlignment="1">
      <alignment horizontal="center"/>
    </xf>
    <xf numFmtId="0" fontId="23" fillId="20" borderId="53" xfId="0" applyFont="1" applyFill="1" applyBorder="1" applyAlignment="1">
      <alignment horizontal="center"/>
    </xf>
    <xf numFmtId="0" fontId="23" fillId="6" borderId="60" xfId="0" applyFont="1" applyFill="1" applyBorder="1" applyAlignment="1">
      <alignment horizontal="center" vertical="center" wrapText="1"/>
    </xf>
    <xf numFmtId="0" fontId="23" fillId="6" borderId="61" xfId="0" applyFont="1" applyFill="1" applyBorder="1" applyAlignment="1">
      <alignment horizontal="center" vertical="center" wrapText="1"/>
    </xf>
    <xf numFmtId="0" fontId="5" fillId="21" borderId="16"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25" fillId="3" borderId="2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6" fillId="0" borderId="3" xfId="0" applyFont="1" applyBorder="1"/>
    <xf numFmtId="0" fontId="23" fillId="0" borderId="51"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5" fillId="3" borderId="1" xfId="0" applyFont="1" applyFill="1" applyBorder="1" applyAlignment="1">
      <alignment horizontal="center" vertical="center"/>
    </xf>
    <xf numFmtId="0" fontId="6" fillId="0" borderId="2" xfId="0" applyFont="1" applyBorder="1"/>
    <xf numFmtId="0" fontId="5" fillId="3" borderId="1" xfId="0" applyFont="1" applyFill="1" applyBorder="1" applyAlignment="1">
      <alignment horizontal="center" vertical="center" wrapText="1"/>
    </xf>
    <xf numFmtId="2" fontId="26" fillId="9" borderId="1" xfId="0" applyNumberFormat="1" applyFont="1" applyFill="1" applyBorder="1" applyAlignment="1">
      <alignment horizontal="center" vertical="center" wrapText="1"/>
    </xf>
    <xf numFmtId="0" fontId="52" fillId="0" borderId="18" xfId="0" applyFont="1" applyBorder="1"/>
    <xf numFmtId="2" fontId="26" fillId="5" borderId="1" xfId="0" applyNumberFormat="1" applyFont="1" applyFill="1" applyBorder="1" applyAlignment="1">
      <alignment horizontal="center" vertical="center"/>
    </xf>
    <xf numFmtId="0" fontId="5" fillId="10" borderId="1" xfId="0" applyFont="1" applyFill="1" applyBorder="1" applyAlignment="1">
      <alignment horizontal="center" vertical="center"/>
    </xf>
    <xf numFmtId="0" fontId="7" fillId="0" borderId="16" xfId="0" applyFont="1" applyBorder="1" applyAlignment="1">
      <alignment horizontal="center" wrapText="1"/>
    </xf>
    <xf numFmtId="0" fontId="26" fillId="13" borderId="1" xfId="0" applyFont="1" applyFill="1" applyBorder="1" applyAlignment="1">
      <alignment horizontal="left"/>
    </xf>
    <xf numFmtId="0" fontId="52" fillId="0" borderId="2" xfId="0" applyFont="1" applyBorder="1" applyAlignment="1">
      <alignment horizontal="left"/>
    </xf>
    <xf numFmtId="0" fontId="52" fillId="0" borderId="3" xfId="0" applyFont="1" applyBorder="1" applyAlignment="1">
      <alignment horizontal="left"/>
    </xf>
    <xf numFmtId="0" fontId="26" fillId="13" borderId="26" xfId="0" applyFont="1" applyFill="1" applyBorder="1" applyAlignment="1">
      <alignment horizontal="center"/>
    </xf>
    <xf numFmtId="0" fontId="26" fillId="13" borderId="27" xfId="0" applyFont="1" applyFill="1" applyBorder="1" applyAlignment="1">
      <alignment horizontal="center"/>
    </xf>
    <xf numFmtId="0" fontId="26" fillId="12" borderId="1" xfId="0" applyFont="1" applyFill="1" applyBorder="1" applyAlignment="1">
      <alignment horizontal="center"/>
    </xf>
    <xf numFmtId="0" fontId="26" fillId="5" borderId="1" xfId="0" applyFont="1" applyFill="1" applyBorder="1" applyAlignment="1">
      <alignment horizontal="center"/>
    </xf>
    <xf numFmtId="0" fontId="9" fillId="14" borderId="1" xfId="0" applyFont="1" applyFill="1" applyBorder="1" applyAlignment="1">
      <alignment horizontal="center"/>
    </xf>
    <xf numFmtId="0" fontId="86" fillId="0" borderId="16" xfId="0" applyFont="1" applyBorder="1" applyAlignment="1">
      <alignment horizontal="center"/>
    </xf>
    <xf numFmtId="0" fontId="87" fillId="0" borderId="16" xfId="0" applyFont="1" applyBorder="1" applyAlignment="1">
      <alignment horizontal="center"/>
    </xf>
    <xf numFmtId="0" fontId="4" fillId="2" borderId="1" xfId="0" applyFont="1" applyFill="1" applyBorder="1" applyAlignment="1">
      <alignment horizontal="center" vertical="center" wrapText="1"/>
    </xf>
    <xf numFmtId="0" fontId="53" fillId="0" borderId="2" xfId="0" applyFont="1" applyBorder="1"/>
    <xf numFmtId="0" fontId="53" fillId="0" borderId="22" xfId="0" applyFont="1" applyBorder="1"/>
    <xf numFmtId="0" fontId="53" fillId="0" borderId="3" xfId="0" applyFont="1" applyBorder="1"/>
    <xf numFmtId="0" fontId="9" fillId="3" borderId="1" xfId="0" applyFont="1" applyFill="1" applyBorder="1" applyAlignment="1">
      <alignment horizont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1" xfId="0" applyFont="1" applyBorder="1" applyAlignment="1">
      <alignment horizontal="center" vertical="center" wrapText="1"/>
    </xf>
    <xf numFmtId="2" fontId="5" fillId="9" borderId="1" xfId="0" applyNumberFormat="1" applyFont="1" applyFill="1" applyBorder="1" applyAlignment="1">
      <alignment horizontal="center" vertical="center" wrapText="1"/>
    </xf>
    <xf numFmtId="0" fontId="6" fillId="0" borderId="18" xfId="0" applyFont="1" applyBorder="1"/>
    <xf numFmtId="2" fontId="5" fillId="5" borderId="1" xfId="0" applyNumberFormat="1" applyFont="1" applyFill="1" applyBorder="1" applyAlignment="1">
      <alignment horizontal="center" vertical="center"/>
    </xf>
  </cellXfs>
  <cellStyles count="2">
    <cellStyle name="Hyperlink" xfId="1" builtinId="8"/>
    <cellStyle name="Normal" xfId="0" builtinId="0"/>
  </cellStyles>
  <dxfs count="17">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0"/>
          <bgColor theme="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s>
  <tableStyles count="0" defaultTableStyle="TableStyleMedium2" defaultPivotStyle="PivotStyleLight16"/>
  <colors>
    <mruColors>
      <color rgb="FFF9FFC1"/>
      <color rgb="FFFAFFB1"/>
      <color rgb="FFFCFD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Investment/Effort</a:t>
            </a:r>
            <a:r>
              <a:rPr lang="en-US" sz="1200" b="1" i="0" u="sng" baseline="0">
                <a:solidFill>
                  <a:sysClr val="windowText" lastClr="000000"/>
                </a:solidFill>
                <a:latin typeface="Arial" panose="020B0604020202020204" pitchFamily="34" charset="0"/>
              </a:rPr>
              <a:t> Required for Successful Execution vs. Total Score Upside vs. Downside</a:t>
            </a:r>
            <a:endParaRPr lang="en-US" sz="1200" b="1" i="0" u="sng">
              <a:solidFill>
                <a:sysClr val="windowText" lastClr="000000"/>
              </a:solidFill>
              <a:latin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scatterChart>
        <c:scatterStyle val="lineMarker"/>
        <c:varyColors val="0"/>
        <c:ser>
          <c:idx val="0"/>
          <c:order val="0"/>
          <c:tx>
            <c:strRef>
              <c:f>Graphs!$F$135</c:f>
              <c:strCache>
                <c:ptCount val="1"/>
                <c:pt idx="0">
                  <c:v>Total Upside vs. Downside</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0.14964529478223704"/>
                  <c:y val="6.2858074255517831E-3"/>
                </c:manualLayout>
              </c:layout>
              <c:tx>
                <c:rich>
                  <a:bodyPr/>
                  <a:lstStyle/>
                  <a:p>
                    <a:fld id="{9A4C0924-AD46-0F44-8411-67ADB94A1D0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C01-4EC2-BC21-6D3CCF387CBB}"/>
                </c:ext>
              </c:extLst>
            </c:dLbl>
            <c:dLbl>
              <c:idx val="1"/>
              <c:layout>
                <c:manualLayout>
                  <c:x val="-6.5272667616628977E-2"/>
                  <c:y val="-9.474578155966136E-2"/>
                </c:manualLayout>
              </c:layout>
              <c:tx>
                <c:rich>
                  <a:bodyPr/>
                  <a:lstStyle/>
                  <a:p>
                    <a:fld id="{C508277A-00B9-E24B-98E9-80A98F9094A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C01-4EC2-BC21-6D3CCF387CBB}"/>
                </c:ext>
              </c:extLst>
            </c:dLbl>
            <c:dLbl>
              <c:idx val="2"/>
              <c:layout>
                <c:manualLayout>
                  <c:x val="-0.15680898826073703"/>
                  <c:y val="-0.16177553459187616"/>
                </c:manualLayout>
              </c:layout>
              <c:tx>
                <c:rich>
                  <a:bodyPr/>
                  <a:lstStyle/>
                  <a:p>
                    <a:fld id="{17A8EB5E-D13A-384C-9959-7E40263C345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C01-4EC2-BC21-6D3CCF387CBB}"/>
                </c:ext>
              </c:extLst>
            </c:dLbl>
            <c:dLbl>
              <c:idx val="3"/>
              <c:layout>
                <c:manualLayout>
                  <c:x val="-0.13765533479891975"/>
                  <c:y val="9.073626388692127E-2"/>
                </c:manualLayout>
              </c:layout>
              <c:tx>
                <c:rich>
                  <a:bodyPr/>
                  <a:lstStyle/>
                  <a:p>
                    <a:fld id="{8958F6F5-2D1F-BB46-9F26-A5030FB873F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C01-4EC2-BC21-6D3CCF387CBB}"/>
                </c:ext>
              </c:extLst>
            </c:dLbl>
            <c:dLbl>
              <c:idx val="4"/>
              <c:layout>
                <c:manualLayout>
                  <c:x val="-4.528284375339026E-3"/>
                  <c:y val="-3.3317474274936504E-2"/>
                </c:manualLayout>
              </c:layout>
              <c:tx>
                <c:rich>
                  <a:bodyPr/>
                  <a:lstStyle/>
                  <a:p>
                    <a:fld id="{CD28F561-286D-9D4A-A68D-7AB63D77AFD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C01-4EC2-BC21-6D3CCF387CBB}"/>
                </c:ext>
              </c:extLst>
            </c:dLbl>
            <c:dLbl>
              <c:idx val="5"/>
              <c:layout>
                <c:manualLayout>
                  <c:x val="-8.6992777145757552E-2"/>
                  <c:y val="-6.7617694332906403E-2"/>
                </c:manualLayout>
              </c:layout>
              <c:tx>
                <c:rich>
                  <a:bodyPr/>
                  <a:lstStyle/>
                  <a:p>
                    <a:fld id="{44E08F97-59BB-1E47-AD25-E1D51CAB1DE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C01-4EC2-BC21-6D3CCF387CBB}"/>
                </c:ext>
              </c:extLst>
            </c:dLbl>
            <c:dLbl>
              <c:idx val="6"/>
              <c:layout>
                <c:manualLayout>
                  <c:x val="-2.2388044080623646E-2"/>
                  <c:y val="5.0484947361846673E-2"/>
                </c:manualLayout>
              </c:layout>
              <c:tx>
                <c:rich>
                  <a:bodyPr/>
                  <a:lstStyle/>
                  <a:p>
                    <a:fld id="{51FB52C2-5082-9B42-AC6E-B81316A98A6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C01-4EC2-BC21-6D3CCF387CBB}"/>
                </c:ext>
              </c:extLst>
            </c:dLbl>
            <c:dLbl>
              <c:idx val="7"/>
              <c:layout>
                <c:manualLayout>
                  <c:x val="-0.15004097397447133"/>
                  <c:y val="-5.9200674631853391E-2"/>
                </c:manualLayout>
              </c:layout>
              <c:tx>
                <c:rich>
                  <a:bodyPr/>
                  <a:lstStyle/>
                  <a:p>
                    <a:fld id="{5D44FE10-F157-624C-8315-CC69995A6B8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C01-4EC2-BC21-6D3CCF387CBB}"/>
                </c:ext>
              </c:extLst>
            </c:dLbl>
            <c:dLbl>
              <c:idx val="8"/>
              <c:layout>
                <c:manualLayout>
                  <c:x val="-0.20726727315534721"/>
                  <c:y val="-3.7405652347767854E-2"/>
                </c:manualLayout>
              </c:layout>
              <c:tx>
                <c:rich>
                  <a:bodyPr/>
                  <a:lstStyle/>
                  <a:p>
                    <a:fld id="{E558005D-5FFC-EA45-99D9-8AACA030D65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C01-4EC2-BC21-6D3CCF387CBB}"/>
                </c:ext>
              </c:extLst>
            </c:dLbl>
            <c:dLbl>
              <c:idx val="9"/>
              <c:layout>
                <c:manualLayout>
                  <c:x val="-8.5212456821282367E-2"/>
                  <c:y val="8.2152840297168309E-2"/>
                </c:manualLayout>
              </c:layout>
              <c:tx>
                <c:rich>
                  <a:bodyPr/>
                  <a:lstStyle/>
                  <a:p>
                    <a:fld id="{7CAAFF4A-F256-8F42-8C02-D6073D4351F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C01-4EC2-BC21-6D3CCF387CBB}"/>
                </c:ext>
              </c:extLst>
            </c:dLbl>
            <c:dLbl>
              <c:idx val="10"/>
              <c:layout>
                <c:manualLayout>
                  <c:x val="-0.12129543674438448"/>
                  <c:y val="-9.3020984080462596E-2"/>
                </c:manualLayout>
              </c:layout>
              <c:tx>
                <c:rich>
                  <a:bodyPr/>
                  <a:lstStyle/>
                  <a:p>
                    <a:fld id="{49605A94-E707-444E-BAF6-8AD1DBC5BAA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C01-4EC2-BC21-6D3CCF387CBB}"/>
                </c:ext>
              </c:extLst>
            </c:dLbl>
            <c:dLbl>
              <c:idx val="11"/>
              <c:layout>
                <c:manualLayout>
                  <c:x val="-0.11055452436559141"/>
                  <c:y val="-7.2547881601857222E-3"/>
                </c:manualLayout>
              </c:layout>
              <c:tx>
                <c:rich>
                  <a:bodyPr/>
                  <a:lstStyle/>
                  <a:p>
                    <a:fld id="{30E2D338-BC9E-F344-B06C-4C978B15AAD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C01-4EC2-BC21-6D3CCF387CBB}"/>
                </c:ext>
              </c:extLst>
            </c:dLbl>
            <c:dLbl>
              <c:idx val="12"/>
              <c:layout>
                <c:manualLayout>
                  <c:x val="-7.7798551298749949E-2"/>
                  <c:y val="3.1437415360804799E-2"/>
                </c:manualLayout>
              </c:layout>
              <c:tx>
                <c:rich>
                  <a:bodyPr/>
                  <a:lstStyle/>
                  <a:p>
                    <a:fld id="{8B3458BD-AA5C-EB41-BB5B-9C522CA5D6F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C01-4EC2-BC21-6D3CCF387CBB}"/>
                </c:ext>
              </c:extLst>
            </c:dLbl>
            <c:dLbl>
              <c:idx val="13"/>
              <c:layout>
                <c:manualLayout>
                  <c:x val="-5.1533842014952751E-2"/>
                  <c:y val="4.7539465285933787E-2"/>
                </c:manualLayout>
              </c:layout>
              <c:tx>
                <c:rich>
                  <a:bodyPr/>
                  <a:lstStyle/>
                  <a:p>
                    <a:fld id="{D192BDA7-1C3D-DE49-BC13-F6842C6DDF4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C01-4EC2-BC21-6D3CCF387CBB}"/>
                </c:ext>
              </c:extLst>
            </c:dLbl>
            <c:dLbl>
              <c:idx val="14"/>
              <c:layout>
                <c:manualLayout>
                  <c:x val="-4.5156796784903593E-2"/>
                  <c:y val="4.3725842092780777E-2"/>
                </c:manualLayout>
              </c:layout>
              <c:tx>
                <c:rich>
                  <a:bodyPr/>
                  <a:lstStyle/>
                  <a:p>
                    <a:fld id="{EB6B432C-A7F0-F94D-9612-C2380793500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C01-4EC2-BC21-6D3CCF387CBB}"/>
                </c:ext>
              </c:extLst>
            </c:dLbl>
            <c:dLbl>
              <c:idx val="15"/>
              <c:layout>
                <c:manualLayout>
                  <c:x val="-3.1712344234619258E-2"/>
                  <c:y val="3.4709398902185981E-2"/>
                </c:manualLayout>
              </c:layout>
              <c:tx>
                <c:rich>
                  <a:bodyPr/>
                  <a:lstStyle/>
                  <a:p>
                    <a:fld id="{27EFB11B-E2D9-9142-AD85-BEEE1CB182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C01-4EC2-BC21-6D3CCF387CBB}"/>
                </c:ext>
              </c:extLst>
            </c:dLbl>
            <c:dLbl>
              <c:idx val="16"/>
              <c:layout>
                <c:manualLayout>
                  <c:x val="-2.3892485071377624E-2"/>
                  <c:y val="-5.3894642579473906E-2"/>
                </c:manualLayout>
              </c:layout>
              <c:tx>
                <c:rich>
                  <a:bodyPr/>
                  <a:lstStyle/>
                  <a:p>
                    <a:fld id="{68F8463B-BF04-2849-A6F3-2E28A08A3E9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C01-4EC2-BC21-6D3CCF387CBB}"/>
                </c:ext>
              </c:extLst>
            </c:dLbl>
            <c:dLbl>
              <c:idx val="17"/>
              <c:tx>
                <c:rich>
                  <a:bodyPr/>
                  <a:lstStyle/>
                  <a:p>
                    <a:fld id="{AEA1CE47-8DCC-AC4B-9417-211BA66121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C01-4EC2-BC21-6D3CCF387CBB}"/>
                </c:ext>
              </c:extLst>
            </c:dLbl>
            <c:dLbl>
              <c:idx val="18"/>
              <c:tx>
                <c:rich>
                  <a:bodyPr/>
                  <a:lstStyle/>
                  <a:p>
                    <a:fld id="{006F3E75-5209-A94C-B4F4-BCD2FB636A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C01-4EC2-BC21-6D3CCF387CBB}"/>
                </c:ext>
              </c:extLst>
            </c:dLbl>
            <c:dLbl>
              <c:idx val="19"/>
              <c:tx>
                <c:rich>
                  <a:bodyPr/>
                  <a:lstStyle/>
                  <a:p>
                    <a:fld id="{42228619-C697-B04B-8A65-69CD3EC5C9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C01-4EC2-BC21-6D3CCF387CBB}"/>
                </c:ext>
              </c:extLst>
            </c:dLbl>
            <c:dLbl>
              <c:idx val="20"/>
              <c:tx>
                <c:rich>
                  <a:bodyPr/>
                  <a:lstStyle/>
                  <a:p>
                    <a:fld id="{F0A7379D-9A13-E14F-98A7-372FAD0C2E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7DD-468E-97A6-BE8520F5486E}"/>
                </c:ext>
              </c:extLst>
            </c:dLbl>
            <c:dLbl>
              <c:idx val="21"/>
              <c:tx>
                <c:rich>
                  <a:bodyPr/>
                  <a:lstStyle/>
                  <a:p>
                    <a:fld id="{15678764-4175-834D-BBDE-482387B16D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7DD-468E-97A6-BE8520F5486E}"/>
                </c:ext>
              </c:extLst>
            </c:dLbl>
            <c:dLbl>
              <c:idx val="22"/>
              <c:tx>
                <c:rich>
                  <a:bodyPr/>
                  <a:lstStyle/>
                  <a:p>
                    <a:fld id="{919E5574-F292-FE42-8223-CF33ABD9FC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DD-468E-97A6-BE8520F5486E}"/>
                </c:ext>
              </c:extLst>
            </c:dLbl>
            <c:dLbl>
              <c:idx val="23"/>
              <c:tx>
                <c:rich>
                  <a:bodyPr/>
                  <a:lstStyle/>
                  <a:p>
                    <a:fld id="{76ED16A2-702C-D44F-B173-2A7C3DCD5CB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DD-468E-97A6-BE8520F5486E}"/>
                </c:ext>
              </c:extLst>
            </c:dLbl>
            <c:dLbl>
              <c:idx val="24"/>
              <c:tx>
                <c:rich>
                  <a:bodyPr/>
                  <a:lstStyle/>
                  <a:p>
                    <a:fld id="{820857B3-A5BB-7C4F-96CE-CCE50AD65B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DD-468E-97A6-BE8520F5486E}"/>
                </c:ext>
              </c:extLst>
            </c:dLbl>
            <c:dLbl>
              <c:idx val="25"/>
              <c:tx>
                <c:rich>
                  <a:bodyPr/>
                  <a:lstStyle/>
                  <a:p>
                    <a:fld id="{AD3BF768-F530-8744-A625-E658E1991B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DD-468E-97A6-BE8520F5486E}"/>
                </c:ext>
              </c:extLst>
            </c:dLbl>
            <c:dLbl>
              <c:idx val="26"/>
              <c:tx>
                <c:rich>
                  <a:bodyPr/>
                  <a:lstStyle/>
                  <a:p>
                    <a:fld id="{BAB11796-1EBC-0B4A-8626-1925878F9A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DD-468E-97A6-BE8520F5486E}"/>
                </c:ext>
              </c:extLst>
            </c:dLbl>
            <c:dLbl>
              <c:idx val="27"/>
              <c:tx>
                <c:rich>
                  <a:bodyPr/>
                  <a:lstStyle/>
                  <a:p>
                    <a:fld id="{0D5C0D40-58A5-4543-AEBE-6F2693F8385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DD-468E-97A6-BE8520F5486E}"/>
                </c:ext>
              </c:extLst>
            </c:dLbl>
            <c:dLbl>
              <c:idx val="28"/>
              <c:tx>
                <c:rich>
                  <a:bodyPr/>
                  <a:lstStyle/>
                  <a:p>
                    <a:fld id="{A5EF5299-3733-DC4D-994A-5753A36C0AE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DD-468E-97A6-BE8520F5486E}"/>
                </c:ext>
              </c:extLst>
            </c:dLbl>
            <c:dLbl>
              <c:idx val="29"/>
              <c:tx>
                <c:rich>
                  <a:bodyPr/>
                  <a:lstStyle/>
                  <a:p>
                    <a:fld id="{776C2D1D-40E8-6D4A-9D8A-F29054BF406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DD-468E-97A6-BE8520F5486E}"/>
                </c:ext>
              </c:extLst>
            </c:dLbl>
            <c:dLbl>
              <c:idx val="30"/>
              <c:tx>
                <c:rich>
                  <a:bodyPr/>
                  <a:lstStyle/>
                  <a:p>
                    <a:fld id="{0F174B08-1ED8-924A-86CA-11872FE0B9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DD-468E-97A6-BE8520F5486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1774F5"/>
                      </a:solidFill>
                      <a:prstDash val="solid"/>
                      <a:round/>
                    </a:ln>
                    <a:effectLst/>
                  </c:spPr>
                </c15:leaderLines>
              </c:ext>
            </c:extLst>
          </c:dLbls>
          <c:xVal>
            <c:numRef>
              <c:f>Graphs!$E$136:$E$166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xVal>
          <c:yVal>
            <c:numRef>
              <c:f>Graphs!$F$136:$F$166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5="http://schemas.microsoft.com/office/drawing/2012/chart" uri="{02D57815-91ED-43cb-92C2-25804820EDAC}">
              <c15:datalabelsRange>
                <c15:f>Graphs!$D$136:$D$166</c15:f>
                <c15:dlblRangeCache>
                  <c:ptCount val="31"/>
                </c15:dlblRangeCache>
              </c15:datalabelsRange>
            </c:ext>
            <c:ext xmlns:c16="http://schemas.microsoft.com/office/drawing/2014/chart" uri="{C3380CC4-5D6E-409C-BE32-E72D297353CC}">
              <c16:uniqueId val="{0000000C-3C01-4EC2-BC21-6D3CCF387CBB}"/>
            </c:ext>
          </c:extLst>
        </c:ser>
        <c:dLbls>
          <c:dLblPos val="t"/>
          <c:showLegendKey val="0"/>
          <c:showVal val="1"/>
          <c:showCatName val="0"/>
          <c:showSerName val="0"/>
          <c:showPercent val="0"/>
          <c:showBubbleSize val="0"/>
        </c:dLbls>
        <c:axId val="515517376"/>
        <c:axId val="515516960"/>
      </c:scatterChart>
      <c:valAx>
        <c:axId val="515517376"/>
        <c:scaling>
          <c:orientation val="minMax"/>
          <c:max val="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Investment/Effort Required for Successful Execution</a:t>
                </a:r>
              </a:p>
              <a:p>
                <a:pPr>
                  <a:defRPr b="1">
                    <a:solidFill>
                      <a:sysClr val="windowText" lastClr="000000"/>
                    </a:solidFill>
                  </a:defRPr>
                </a:pPr>
                <a:r>
                  <a:rPr lang="en-US" b="0">
                    <a:solidFill>
                      <a:sysClr val="windowText" lastClr="000000"/>
                    </a:solidFill>
                  </a:rPr>
                  <a:t>(Higher Score = Lower Effort/Investment Required)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1"/>
      </c:valAx>
      <c:valAx>
        <c:axId val="515516960"/>
        <c:scaling>
          <c:orientation val="minMax"/>
          <c:max val="4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Total Score Upside vs. 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majorUnit val="5"/>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r>
              <a:rPr lang="en-US" sz="1200" b="1" i="0" u="sng">
                <a:solidFill>
                  <a:sysClr val="windowText" lastClr="000000"/>
                </a:solidFill>
                <a:latin typeface="Arial" panose="020B0604020202020204" pitchFamily="34" charset="0"/>
              </a:rPr>
              <a:t>Upside vs. Downside</a:t>
            </a:r>
          </a:p>
        </c:rich>
      </c:tx>
      <c:overlay val="0"/>
      <c:spPr>
        <a:noFill/>
        <a:ln>
          <a:noFill/>
        </a:ln>
        <a:effectLst/>
      </c:spPr>
      <c:txPr>
        <a:bodyPr rot="0" spcFirstLastPara="1" vertOverflow="ellipsis" vert="horz" wrap="square" anchor="ctr" anchorCtr="1"/>
        <a:lstStyle/>
        <a:p>
          <a:pPr>
            <a:defRPr sz="1200" b="1" i="0" u="sng" strike="noStrike" kern="1200" spc="0" baseline="0">
              <a:solidFill>
                <a:sysClr val="windowText" lastClr="000000"/>
              </a:solidFill>
              <a:latin typeface="Arial" panose="020B0604020202020204" pitchFamily="34" charset="0"/>
              <a:ea typeface="Arial"/>
              <a:cs typeface="Arial"/>
            </a:defRPr>
          </a:pPr>
          <a:endParaRPr lang="en-US"/>
        </a:p>
      </c:txPr>
    </c:title>
    <c:autoTitleDeleted val="0"/>
    <c:plotArea>
      <c:layout>
        <c:manualLayout>
          <c:layoutTarget val="inner"/>
          <c:xMode val="edge"/>
          <c:yMode val="edge"/>
          <c:x val="4.9613105098417605E-2"/>
          <c:y val="5.8346464964807228E-2"/>
          <c:w val="0.93608817056290883"/>
          <c:h val="0.84887887597619704"/>
        </c:manualLayout>
      </c:layout>
      <c:scatterChart>
        <c:scatterStyle val="lineMarker"/>
        <c:varyColors val="0"/>
        <c:ser>
          <c:idx val="0"/>
          <c:order val="0"/>
          <c:tx>
            <c:strRef>
              <c:f>Graphs!$F$55</c:f>
              <c:strCache>
                <c:ptCount val="1"/>
                <c:pt idx="0">
                  <c:v>Downside</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0.13166827341602261"/>
                  <c:y val="-8.529638693655138E-2"/>
                </c:manualLayout>
              </c:layout>
              <c:tx>
                <c:rich>
                  <a:bodyPr/>
                  <a:lstStyle/>
                  <a:p>
                    <a:fld id="{C918613E-6FDA-D643-9BBF-6967003EE96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233-4676-8669-428C342ADA4A}"/>
                </c:ext>
              </c:extLst>
            </c:dLbl>
            <c:dLbl>
              <c:idx val="1"/>
              <c:layout>
                <c:manualLayout>
                  <c:x val="5.1570758178914579E-2"/>
                  <c:y val="-2.6969857218403073E-2"/>
                </c:manualLayout>
              </c:layout>
              <c:tx>
                <c:rich>
                  <a:bodyPr/>
                  <a:lstStyle/>
                  <a:p>
                    <a:fld id="{082D720B-1C57-E94E-8EE1-C66D25CCFCF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233-4676-8669-428C342ADA4A}"/>
                </c:ext>
              </c:extLst>
            </c:dLbl>
            <c:dLbl>
              <c:idx val="2"/>
              <c:layout>
                <c:manualLayout>
                  <c:x val="7.0558883982536638E-2"/>
                  <c:y val="-0.22726049718814056"/>
                </c:manualLayout>
              </c:layout>
              <c:tx>
                <c:rich>
                  <a:bodyPr/>
                  <a:lstStyle/>
                  <a:p>
                    <a:fld id="{8EE53B5C-3211-0640-9DC0-9D62E9F9396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33-4676-8669-428C342ADA4A}"/>
                </c:ext>
              </c:extLst>
            </c:dLbl>
            <c:dLbl>
              <c:idx val="3"/>
              <c:layout>
                <c:manualLayout>
                  <c:x val="4.9117021320486671E-4"/>
                  <c:y val="3.7657585876973661E-2"/>
                </c:manualLayout>
              </c:layout>
              <c:tx>
                <c:rich>
                  <a:bodyPr/>
                  <a:lstStyle/>
                  <a:p>
                    <a:fld id="{B8EE00D4-ADED-3E43-8214-A9D95FBA82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233-4676-8669-428C342ADA4A}"/>
                </c:ext>
              </c:extLst>
            </c:dLbl>
            <c:dLbl>
              <c:idx val="4"/>
              <c:layout>
                <c:manualLayout>
                  <c:x val="-6.909918433976367E-2"/>
                  <c:y val="-5.6728312796800698E-2"/>
                </c:manualLayout>
              </c:layout>
              <c:tx>
                <c:rich>
                  <a:bodyPr/>
                  <a:lstStyle/>
                  <a:p>
                    <a:fld id="{57C702D4-7745-6F46-B55F-7F6EAB10AC3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233-4676-8669-428C342ADA4A}"/>
                </c:ext>
              </c:extLst>
            </c:dLbl>
            <c:dLbl>
              <c:idx val="5"/>
              <c:layout>
                <c:manualLayout>
                  <c:x val="-0.15219537888800108"/>
                  <c:y val="-2.9156332642510895E-2"/>
                </c:manualLayout>
              </c:layout>
              <c:tx>
                <c:rich>
                  <a:bodyPr/>
                  <a:lstStyle/>
                  <a:p>
                    <a:fld id="{74B8AE31-FA26-7040-8468-A0B037B30F8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233-4676-8669-428C342ADA4A}"/>
                </c:ext>
              </c:extLst>
            </c:dLbl>
            <c:dLbl>
              <c:idx val="6"/>
              <c:layout>
                <c:manualLayout>
                  <c:x val="-9.2028077575672759E-2"/>
                  <c:y val="0.12289294164219364"/>
                </c:manualLayout>
              </c:layout>
              <c:tx>
                <c:rich>
                  <a:bodyPr/>
                  <a:lstStyle/>
                  <a:p>
                    <a:fld id="{2C2C850C-D52D-8746-BA90-6E7B8B9F85B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233-4676-8669-428C342ADA4A}"/>
                </c:ext>
              </c:extLst>
            </c:dLbl>
            <c:dLbl>
              <c:idx val="7"/>
              <c:layout>
                <c:manualLayout>
                  <c:x val="-7.9824270671025294E-2"/>
                  <c:y val="7.6490318804873461E-2"/>
                </c:manualLayout>
              </c:layout>
              <c:tx>
                <c:rich>
                  <a:bodyPr/>
                  <a:lstStyle/>
                  <a:p>
                    <a:fld id="{97F44D8B-F355-144B-B151-7414CFB9821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233-4676-8669-428C342ADA4A}"/>
                </c:ext>
              </c:extLst>
            </c:dLbl>
            <c:dLbl>
              <c:idx val="8"/>
              <c:layout>
                <c:manualLayout>
                  <c:x val="-0.21183099288858701"/>
                  <c:y val="2.4794123223579878E-2"/>
                </c:manualLayout>
              </c:layout>
              <c:tx>
                <c:rich>
                  <a:bodyPr/>
                  <a:lstStyle/>
                  <a:p>
                    <a:fld id="{69353653-4C8E-634F-969F-5591EE924B7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233-4676-8669-428C342ADA4A}"/>
                </c:ext>
              </c:extLst>
            </c:dLbl>
            <c:dLbl>
              <c:idx val="9"/>
              <c:layout>
                <c:manualLayout>
                  <c:x val="-0.20548504347850005"/>
                  <c:y val="-1.4830169468863124E-2"/>
                </c:manualLayout>
              </c:layout>
              <c:tx>
                <c:rich>
                  <a:bodyPr/>
                  <a:lstStyle/>
                  <a:p>
                    <a:fld id="{5AAC66C5-46BE-3045-B3D4-405301ADD20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233-4676-8669-428C342ADA4A}"/>
                </c:ext>
              </c:extLst>
            </c:dLbl>
            <c:dLbl>
              <c:idx val="10"/>
              <c:layout>
                <c:manualLayout>
                  <c:x val="-4.4243826163013773E-3"/>
                  <c:y val="3.2835619696220786E-2"/>
                </c:manualLayout>
              </c:layout>
              <c:tx>
                <c:rich>
                  <a:bodyPr/>
                  <a:lstStyle/>
                  <a:p>
                    <a:fld id="{E1531AB2-B0AD-9C47-BBA7-817AA6FB04C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233-4676-8669-428C342ADA4A}"/>
                </c:ext>
              </c:extLst>
            </c:dLbl>
            <c:dLbl>
              <c:idx val="11"/>
              <c:layout>
                <c:manualLayout>
                  <c:x val="-8.5805710309279901E-2"/>
                  <c:y val="3.381006839909298E-2"/>
                </c:manualLayout>
              </c:layout>
              <c:tx>
                <c:rich>
                  <a:bodyPr/>
                  <a:lstStyle/>
                  <a:p>
                    <a:fld id="{A4B2AF18-18C1-354D-A0AE-D27A9BAB2A4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233-4676-8669-428C342ADA4A}"/>
                </c:ext>
              </c:extLst>
            </c:dLbl>
            <c:dLbl>
              <c:idx val="12"/>
              <c:layout>
                <c:manualLayout>
                  <c:x val="1.7359700525757728E-2"/>
                  <c:y val="4.7242473195468412E-2"/>
                </c:manualLayout>
              </c:layout>
              <c:tx>
                <c:rich>
                  <a:bodyPr/>
                  <a:lstStyle/>
                  <a:p>
                    <a:fld id="{6F3262B7-F58B-4247-A644-41D4CE30F7D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233-4676-8669-428C342ADA4A}"/>
                </c:ext>
              </c:extLst>
            </c:dLbl>
            <c:dLbl>
              <c:idx val="13"/>
              <c:layout>
                <c:manualLayout>
                  <c:x val="-2.920451466771919E-2"/>
                  <c:y val="3.5666767860646029E-2"/>
                </c:manualLayout>
              </c:layout>
              <c:tx>
                <c:rich>
                  <a:bodyPr/>
                  <a:lstStyle/>
                  <a:p>
                    <a:fld id="{8C42751F-0D6C-5248-B48B-67C9EF685DF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233-4676-8669-428C342ADA4A}"/>
                </c:ext>
              </c:extLst>
            </c:dLbl>
            <c:dLbl>
              <c:idx val="14"/>
              <c:layout>
                <c:manualLayout>
                  <c:x val="-0.13284878723658836"/>
                  <c:y val="3.7603472670501806E-2"/>
                </c:manualLayout>
              </c:layout>
              <c:tx>
                <c:rich>
                  <a:bodyPr/>
                  <a:lstStyle/>
                  <a:p>
                    <a:fld id="{41E28A2D-8BF8-064F-B6BF-8A7128C3D0E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233-4676-8669-428C342ADA4A}"/>
                </c:ext>
              </c:extLst>
            </c:dLbl>
            <c:dLbl>
              <c:idx val="15"/>
              <c:layout>
                <c:manualLayout>
                  <c:x val="-9.6772891982778636E-2"/>
                  <c:y val="3.8755074424898513E-2"/>
                </c:manualLayout>
              </c:layout>
              <c:tx>
                <c:rich>
                  <a:bodyPr/>
                  <a:lstStyle/>
                  <a:p>
                    <a:fld id="{8C2D6D06-A2FC-0C4C-9860-CEB38665666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233-4676-8669-428C342ADA4A}"/>
                </c:ext>
              </c:extLst>
            </c:dLbl>
            <c:dLbl>
              <c:idx val="16"/>
              <c:layout>
                <c:manualLayout>
                  <c:x val="-1.8323754172376038E-2"/>
                  <c:y val="-1.4338641324960709E-2"/>
                </c:manualLayout>
              </c:layout>
              <c:tx>
                <c:rich>
                  <a:bodyPr/>
                  <a:lstStyle/>
                  <a:p>
                    <a:fld id="{B90B5514-0146-FB43-A447-AAED3FF8629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233-4676-8669-428C342ADA4A}"/>
                </c:ext>
              </c:extLst>
            </c:dLbl>
            <c:dLbl>
              <c:idx val="17"/>
              <c:tx>
                <c:rich>
                  <a:bodyPr/>
                  <a:lstStyle/>
                  <a:p>
                    <a:fld id="{363A9BF3-41D4-0A47-9C2B-CBABDE107E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33-4676-8669-428C342ADA4A}"/>
                </c:ext>
              </c:extLst>
            </c:dLbl>
            <c:dLbl>
              <c:idx val="18"/>
              <c:tx>
                <c:rich>
                  <a:bodyPr/>
                  <a:lstStyle/>
                  <a:p>
                    <a:fld id="{89751D4C-35E1-9E4F-AF46-2EE248C75D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33-4676-8669-428C342ADA4A}"/>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233-4676-8669-428C342ADA4A}"/>
                </c:ext>
              </c:extLst>
            </c:dLbl>
            <c:dLbl>
              <c:idx val="20"/>
              <c:tx>
                <c:rich>
                  <a:bodyPr/>
                  <a:lstStyle/>
                  <a:p>
                    <a:fld id="{D068182F-38DD-F345-B52E-6A002DC472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F0-487B-9EDD-BEC0DC86B5C9}"/>
                </c:ext>
              </c:extLst>
            </c:dLbl>
            <c:dLbl>
              <c:idx val="21"/>
              <c:tx>
                <c:rich>
                  <a:bodyPr/>
                  <a:lstStyle/>
                  <a:p>
                    <a:fld id="{B352456D-BA29-E54F-B7CF-C63458FE74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BF0-487B-9EDD-BEC0DC86B5C9}"/>
                </c:ext>
              </c:extLst>
            </c:dLbl>
            <c:dLbl>
              <c:idx val="22"/>
              <c:tx>
                <c:rich>
                  <a:bodyPr/>
                  <a:lstStyle/>
                  <a:p>
                    <a:fld id="{7825D0B6-666E-9741-A687-122810766A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BF0-487B-9EDD-BEC0DC86B5C9}"/>
                </c:ext>
              </c:extLst>
            </c:dLbl>
            <c:dLbl>
              <c:idx val="23"/>
              <c:tx>
                <c:rich>
                  <a:bodyPr/>
                  <a:lstStyle/>
                  <a:p>
                    <a:fld id="{EAAED0E7-36FF-E547-A190-B716CD4802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F0-487B-9EDD-BEC0DC86B5C9}"/>
                </c:ext>
              </c:extLst>
            </c:dLbl>
            <c:dLbl>
              <c:idx val="24"/>
              <c:tx>
                <c:rich>
                  <a:bodyPr/>
                  <a:lstStyle/>
                  <a:p>
                    <a:fld id="{1A622CB5-3C05-EF4B-B85A-71924F80D45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F0-487B-9EDD-BEC0DC86B5C9}"/>
                </c:ext>
              </c:extLst>
            </c:dLbl>
            <c:dLbl>
              <c:idx val="25"/>
              <c:tx>
                <c:rich>
                  <a:bodyPr/>
                  <a:lstStyle/>
                  <a:p>
                    <a:fld id="{B0AD1E3F-92DD-F747-855A-945F56C43B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F0-487B-9EDD-BEC0DC86B5C9}"/>
                </c:ext>
              </c:extLst>
            </c:dLbl>
            <c:dLbl>
              <c:idx val="26"/>
              <c:tx>
                <c:rich>
                  <a:bodyPr/>
                  <a:lstStyle/>
                  <a:p>
                    <a:fld id="{06213FCC-CB69-3847-9423-BA015CC4F7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F0-487B-9EDD-BEC0DC86B5C9}"/>
                </c:ext>
              </c:extLst>
            </c:dLbl>
            <c:dLbl>
              <c:idx val="27"/>
              <c:tx>
                <c:rich>
                  <a:bodyPr/>
                  <a:lstStyle/>
                  <a:p>
                    <a:fld id="{208EE725-56E0-2941-99D0-DB9D9DDD16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F0-487B-9EDD-BEC0DC86B5C9}"/>
                </c:ext>
              </c:extLst>
            </c:dLbl>
            <c:dLbl>
              <c:idx val="28"/>
              <c:tx>
                <c:rich>
                  <a:bodyPr/>
                  <a:lstStyle/>
                  <a:p>
                    <a:fld id="{27C3FFCF-0F60-B24E-9EDB-6EFD318333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F0-487B-9EDD-BEC0DC86B5C9}"/>
                </c:ext>
              </c:extLst>
            </c:dLbl>
            <c:dLbl>
              <c:idx val="29"/>
              <c:tx>
                <c:rich>
                  <a:bodyPr/>
                  <a:lstStyle/>
                  <a:p>
                    <a:fld id="{B775B999-8077-B24A-9863-7C52D3C77B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F0-487B-9EDD-BEC0DC86B5C9}"/>
                </c:ext>
              </c:extLst>
            </c:dLbl>
            <c:dLbl>
              <c:idx val="30"/>
              <c:tx>
                <c:rich>
                  <a:bodyPr/>
                  <a:lstStyle/>
                  <a:p>
                    <a:fld id="{503EA785-9941-584E-87F1-9DA2B66A124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F0-487B-9EDD-BEC0DC86B5C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a:ea typeface="Arial"/>
                    <a:cs typeface="Arial"/>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Graphs!$E$56:$E$86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xVal>
          <c:yVal>
            <c:numRef>
              <c:f>Graphs!$F$56:$F$86</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yVal>
          <c:smooth val="0"/>
          <c:extLst>
            <c:ext xmlns:c15="http://schemas.microsoft.com/office/drawing/2012/chart" uri="{02D57815-91ED-43cb-92C2-25804820EDAC}">
              <c15:datalabelsRange>
                <c15:f>Graphs!$D$56:$D$86</c15:f>
                <c15:dlblRangeCache>
                  <c:ptCount val="31"/>
                </c15:dlblRangeCache>
              </c15:datalabelsRange>
            </c:ext>
            <c:ext xmlns:c16="http://schemas.microsoft.com/office/drawing/2014/chart" uri="{C3380CC4-5D6E-409C-BE32-E72D297353CC}">
              <c16:uniqueId val="{00000014-9233-4676-8669-428C342ADA4A}"/>
            </c:ext>
          </c:extLst>
        </c:ser>
        <c:dLbls>
          <c:dLblPos val="t"/>
          <c:showLegendKey val="0"/>
          <c:showVal val="1"/>
          <c:showCatName val="0"/>
          <c:showSerName val="0"/>
          <c:showPercent val="0"/>
          <c:showBubbleSize val="0"/>
        </c:dLbls>
        <c:axId val="515517376"/>
        <c:axId val="515516960"/>
      </c:scatterChart>
      <c:valAx>
        <c:axId val="515517376"/>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Upside</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000" b="0" i="0" u="none" strike="noStrike" kern="1200" baseline="0">
                <a:solidFill>
                  <a:sysClr val="windowText" lastClr="000000"/>
                </a:solidFill>
                <a:latin typeface="Arial"/>
                <a:ea typeface="Arial"/>
                <a:cs typeface="Arial"/>
              </a:defRPr>
            </a:pPr>
            <a:endParaRPr lang="en-US"/>
          </a:p>
        </c:txPr>
        <c:crossAx val="515516960"/>
        <c:crosses val="autoZero"/>
        <c:crossBetween val="midCat"/>
        <c:majorUnit val="3"/>
      </c:valAx>
      <c:valAx>
        <c:axId val="515516960"/>
        <c:scaling>
          <c:orientation val="minMax"/>
          <c:max val="20"/>
        </c:scaling>
        <c:delete val="0"/>
        <c:axPos val="l"/>
        <c:majorGridlines>
          <c:spPr>
            <a:ln w="9525" cap="flat" cmpd="sng" algn="ctr">
              <a:solidFill>
                <a:sysClr val="windowText" lastClr="000000">
                  <a:lumMod val="15000"/>
                  <a:lumOff val="85000"/>
                </a:sys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r>
                  <a:rPr lang="en-US" b="1">
                    <a:solidFill>
                      <a:sysClr val="windowText" lastClr="000000"/>
                    </a:solidFill>
                  </a:rPr>
                  <a:t>Downside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a:ea typeface="Arial"/>
                  <a:cs typeface="Arial"/>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w="0">
                  <a:noFill/>
                </a:ln>
                <a:solidFill>
                  <a:sysClr val="windowText" lastClr="000000"/>
                </a:solidFill>
                <a:latin typeface="Arial"/>
                <a:ea typeface="Arial"/>
                <a:cs typeface="Arial"/>
              </a:defRPr>
            </a:pPr>
            <a:endParaRPr lang="en-US"/>
          </a:p>
        </c:txPr>
        <c:crossAx val="515517376"/>
        <c:crosses val="autoZero"/>
        <c:crossBetween val="midCat"/>
      </c:valAx>
      <c:spPr>
        <a:noFill/>
        <a:ln w="25400">
          <a:noFill/>
        </a:ln>
        <a:effectLst/>
      </c:spPr>
    </c:plotArea>
    <c:plotVisOnly val="1"/>
    <c:dispBlanksAs val="gap"/>
    <c:showDLblsOverMax val="0"/>
  </c:chart>
  <c:spPr>
    <a:noFill/>
    <a:ln w="25400" cap="flat" cmpd="sng" algn="ctr">
      <a:noFill/>
      <a:round/>
    </a:ln>
    <a:effectLst/>
  </c:spPr>
  <c:txPr>
    <a:bodyPr/>
    <a:lstStyle/>
    <a:p>
      <a:pPr>
        <a:defRPr sz="1000">
          <a:latin typeface="Arial"/>
          <a:ea typeface="Arial"/>
          <a:cs typeface="Aria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pikist.com/free-photo-ihhyi" TargetMode="Externa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289859</xdr:colOff>
      <xdr:row>20</xdr:row>
      <xdr:rowOff>91887</xdr:rowOff>
    </xdr:from>
    <xdr:ext cx="2959100" cy="1244600"/>
    <xdr:pic>
      <xdr:nvPicPr>
        <xdr:cNvPr id="6" name="image1.png" descr="NYU Stern Center for Sustainable Business ">
          <a:extLst>
            <a:ext uri="{FF2B5EF4-FFF2-40B4-BE49-F238E27FC236}">
              <a16:creationId xmlns:a16="http://schemas.microsoft.com/office/drawing/2014/main" id="{BB75A8B4-4D91-A445-9B64-7CEEBDFC31BB}"/>
            </a:ext>
          </a:extLst>
        </xdr:cNvPr>
        <xdr:cNvPicPr preferRelativeResize="0"/>
      </xdr:nvPicPr>
      <xdr:blipFill>
        <a:blip xmlns:r="http://schemas.openxmlformats.org/officeDocument/2006/relationships" r:embed="rId1" cstate="print"/>
        <a:stretch>
          <a:fillRect/>
        </a:stretch>
      </xdr:blipFill>
      <xdr:spPr>
        <a:xfrm>
          <a:off x="289859" y="3924299"/>
          <a:ext cx="2959100" cy="1244600"/>
        </a:xfrm>
        <a:prstGeom prst="rect">
          <a:avLst/>
        </a:prstGeom>
        <a:noFill/>
      </xdr:spPr>
    </xdr:pic>
    <xdr:clientData fLocksWithSheet="0"/>
  </xdr:oneCellAnchor>
  <xdr:twoCellAnchor editAs="oneCell">
    <xdr:from>
      <xdr:col>0</xdr:col>
      <xdr:colOff>419100</xdr:colOff>
      <xdr:row>0</xdr:row>
      <xdr:rowOff>0</xdr:rowOff>
    </xdr:from>
    <xdr:to>
      <xdr:col>16</xdr:col>
      <xdr:colOff>229347</xdr:colOff>
      <xdr:row>19</xdr:row>
      <xdr:rowOff>180975</xdr:rowOff>
    </xdr:to>
    <xdr:pic>
      <xdr:nvPicPr>
        <xdr:cNvPr id="8" name="Picture 7" descr="leaves, tree, green, nature, branch, forest, environment, branches | Pikist">
          <a:extLst>
            <a:ext uri="{FF2B5EF4-FFF2-40B4-BE49-F238E27FC236}">
              <a16:creationId xmlns:a16="http://schemas.microsoft.com/office/drawing/2014/main" id="{EF4275AB-A7B8-0E92-BCD0-730E99F1ED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419100" y="0"/>
          <a:ext cx="12345894" cy="3647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1</xdr:col>
      <xdr:colOff>2028825</xdr:colOff>
      <xdr:row>7</xdr:row>
      <xdr:rowOff>132419</xdr:rowOff>
    </xdr:to>
    <xdr:pic>
      <xdr:nvPicPr>
        <xdr:cNvPr id="2" name="Picture 1" descr="NYU Stern CSB logo">
          <a:extLst>
            <a:ext uri="{FF2B5EF4-FFF2-40B4-BE49-F238E27FC236}">
              <a16:creationId xmlns:a16="http://schemas.microsoft.com/office/drawing/2014/main" id="{B71A9E3F-21AF-3046-231B-1D397434E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0" y="76200"/>
          <a:ext cx="2565400" cy="140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63500</xdr:colOff>
      <xdr:row>129</xdr:row>
      <xdr:rowOff>160020</xdr:rowOff>
    </xdr:from>
    <xdr:ext cx="13793152" cy="473392"/>
    <xdr:sp macro="" textlink="">
      <xdr:nvSpPr>
        <xdr:cNvPr id="12" name="Shape 12">
          <a:extLst>
            <a:ext uri="{FF2B5EF4-FFF2-40B4-BE49-F238E27FC236}">
              <a16:creationId xmlns:a16="http://schemas.microsoft.com/office/drawing/2014/main" id="{00000000-0008-0000-0C00-00000C000000}"/>
            </a:ext>
          </a:extLst>
        </xdr:cNvPr>
        <xdr:cNvSpPr/>
      </xdr:nvSpPr>
      <xdr:spPr>
        <a:xfrm>
          <a:off x="393700" y="23337520"/>
          <a:ext cx="13793152" cy="473392"/>
        </a:xfrm>
        <a:prstGeom prst="leftRightArrow">
          <a:avLst>
            <a:gd name="adj1" fmla="val 50000"/>
            <a:gd name="adj2" fmla="val 50000"/>
          </a:avLst>
        </a:prstGeom>
        <a:gradFill>
          <a:gsLst>
            <a:gs pos="0">
              <a:srgbClr val="FF0000">
                <a:alpha val="92941"/>
              </a:srgbClr>
            </a:gs>
            <a:gs pos="50000">
              <a:srgbClr val="FFFF00">
                <a:alpha val="92941"/>
              </a:srgbClr>
            </a:gs>
            <a:gs pos="100000">
              <a:srgbClr val="00B050">
                <a:alpha val="92941"/>
              </a:srgbClr>
            </a:gs>
          </a:gsLst>
          <a:lin ang="0" scaled="0"/>
        </a:gradFill>
        <a:ln>
          <a:noFill/>
        </a:ln>
      </xdr:spPr>
      <xdr:txBody>
        <a:bodyPr spcFirstLastPara="1" wrap="square" lIns="91425" tIns="90000" rIns="91425" bIns="90000" anchor="ctr" anchorCtr="0">
          <a:noAutofit/>
        </a:bodyPr>
        <a:lstStyle/>
        <a:p>
          <a:pPr marL="0" lvl="0" indent="0" algn="ctr" rtl="0">
            <a:spcBef>
              <a:spcPts val="0"/>
            </a:spcBef>
            <a:spcAft>
              <a:spcPts val="0"/>
            </a:spcAft>
            <a:buNone/>
          </a:pPr>
          <a:r>
            <a:rPr lang="en-US" sz="1000" b="1">
              <a:solidFill>
                <a:schemeClr val="dk1"/>
              </a:solidFill>
              <a:latin typeface="Calibri"/>
              <a:ea typeface="Calibri"/>
              <a:cs typeface="Calibri"/>
              <a:sym typeface="Calibri"/>
            </a:rPr>
            <a:t>Scores 0-5</a:t>
          </a:r>
          <a:endParaRPr sz="1400"/>
        </a:p>
      </xdr:txBody>
    </xdr:sp>
    <xdr:clientData fLocksWithSheet="0"/>
  </xdr:oneCellAnchor>
  <xdr:twoCellAnchor>
    <xdr:from>
      <xdr:col>0</xdr:col>
      <xdr:colOff>0</xdr:colOff>
      <xdr:row>92</xdr:row>
      <xdr:rowOff>151129</xdr:rowOff>
    </xdr:from>
    <xdr:to>
      <xdr:col>9</xdr:col>
      <xdr:colOff>317500</xdr:colOff>
      <xdr:row>130</xdr:row>
      <xdr:rowOff>50800</xdr:rowOff>
    </xdr:to>
    <xdr:graphicFrame macro="">
      <xdr:nvGraphicFramePr>
        <xdr:cNvPr id="6" name="Chart 5" descr="Graph of Total Absolute score of Upside Opportunities + Downside Risk, mapped against the investment effort required to address the particular Material issue">
          <a:extLst>
            <a:ext uri="{FF2B5EF4-FFF2-40B4-BE49-F238E27FC236}">
              <a16:creationId xmlns:a16="http://schemas.microsoft.com/office/drawing/2014/main" id="{AA867508-53E7-4B35-BBAE-10103CBF1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xdr:row>
      <xdr:rowOff>63500</xdr:rowOff>
    </xdr:from>
    <xdr:to>
      <xdr:col>10</xdr:col>
      <xdr:colOff>416558</xdr:colOff>
      <xdr:row>52</xdr:row>
      <xdr:rowOff>30350</xdr:rowOff>
    </xdr:to>
    <xdr:grpSp>
      <xdr:nvGrpSpPr>
        <xdr:cNvPr id="5" name="Group 4" descr="Graph of Upside Revenue opportunities scores vs Downside Risk scores for each Material Issue">
          <a:extLst>
            <a:ext uri="{FF2B5EF4-FFF2-40B4-BE49-F238E27FC236}">
              <a16:creationId xmlns:a16="http://schemas.microsoft.com/office/drawing/2014/main" id="{D524417D-E142-2A4A-5D2F-258F27D7E9B5}"/>
            </a:ext>
          </a:extLst>
        </xdr:cNvPr>
        <xdr:cNvGrpSpPr/>
      </xdr:nvGrpSpPr>
      <xdr:grpSpPr>
        <a:xfrm>
          <a:off x="0" y="994833"/>
          <a:ext cx="16604825" cy="8907650"/>
          <a:chOff x="110492" y="5835015"/>
          <a:chExt cx="15040449" cy="7855772"/>
        </a:xfrm>
      </xdr:grpSpPr>
      <xdr:grpSp>
        <xdr:nvGrpSpPr>
          <xdr:cNvPr id="2" name="Shape 2">
            <a:extLst>
              <a:ext uri="{FF2B5EF4-FFF2-40B4-BE49-F238E27FC236}">
                <a16:creationId xmlns:a16="http://schemas.microsoft.com/office/drawing/2014/main" id="{00000000-0008-0000-0C00-000002000000}"/>
              </a:ext>
            </a:extLst>
          </xdr:cNvPr>
          <xdr:cNvGrpSpPr/>
        </xdr:nvGrpSpPr>
        <xdr:grpSpPr>
          <a:xfrm>
            <a:off x="12868751" y="5835015"/>
            <a:ext cx="2286000" cy="962025"/>
            <a:chOff x="4464938" y="3418050"/>
            <a:chExt cx="1762125" cy="723900"/>
          </a:xfrm>
        </xdr:grpSpPr>
        <xdr:grpSp>
          <xdr:nvGrpSpPr>
            <xdr:cNvPr id="13" name="Shape 13">
              <a:extLst>
                <a:ext uri="{FF2B5EF4-FFF2-40B4-BE49-F238E27FC236}">
                  <a16:creationId xmlns:a16="http://schemas.microsoft.com/office/drawing/2014/main" id="{00000000-0008-0000-0C00-00000D000000}"/>
                </a:ext>
              </a:extLst>
            </xdr:cNvPr>
            <xdr:cNvGrpSpPr/>
          </xdr:nvGrpSpPr>
          <xdr:grpSpPr>
            <a:xfrm>
              <a:off x="4464938" y="3418050"/>
              <a:ext cx="1762125" cy="723900"/>
              <a:chOff x="6644640" y="1508760"/>
              <a:chExt cx="1828800" cy="731520"/>
            </a:xfrm>
          </xdr:grpSpPr>
          <xdr:sp macro="" textlink="">
            <xdr:nvSpPr>
              <xdr:cNvPr id="14" name="Shape 14">
                <a:extLst>
                  <a:ext uri="{FF2B5EF4-FFF2-40B4-BE49-F238E27FC236}">
                    <a16:creationId xmlns:a16="http://schemas.microsoft.com/office/drawing/2014/main" id="{00000000-0008-0000-0C00-00000E000000}"/>
                  </a:ext>
                </a:extLst>
              </xdr:cNvPr>
              <xdr:cNvSpPr/>
            </xdr:nvSpPr>
            <xdr:spPr>
              <a:xfrm>
                <a:off x="6644640" y="1508760"/>
                <a:ext cx="1828800" cy="73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 name="Shape 15">
                <a:extLst>
                  <a:ext uri="{FF2B5EF4-FFF2-40B4-BE49-F238E27FC236}">
                    <a16:creationId xmlns:a16="http://schemas.microsoft.com/office/drawing/2014/main" id="{00000000-0008-0000-0C00-00000F000000}"/>
                  </a:ext>
                </a:extLst>
              </xdr:cNvPr>
              <xdr:cNvSpPr/>
            </xdr:nvSpPr>
            <xdr:spPr>
              <a:xfrm>
                <a:off x="7559040" y="1874520"/>
                <a:ext cx="914400" cy="365760"/>
              </a:xfrm>
              <a:prstGeom prst="rect">
                <a:avLst/>
              </a:prstGeom>
              <a:solidFill>
                <a:srgbClr val="DEEED7">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Low Downside, High Upside</a:t>
                </a:r>
                <a:endParaRPr sz="1400"/>
              </a:p>
            </xdr:txBody>
          </xdr:sp>
          <xdr:sp macro="" textlink="">
            <xdr:nvSpPr>
              <xdr:cNvPr id="16" name="Shape 16">
                <a:extLst>
                  <a:ext uri="{FF2B5EF4-FFF2-40B4-BE49-F238E27FC236}">
                    <a16:creationId xmlns:a16="http://schemas.microsoft.com/office/drawing/2014/main" id="{00000000-0008-0000-0C00-000010000000}"/>
                  </a:ext>
                </a:extLst>
              </xdr:cNvPr>
              <xdr:cNvSpPr/>
            </xdr:nvSpPr>
            <xdr:spPr>
              <a:xfrm>
                <a:off x="7559040" y="1508760"/>
                <a:ext cx="914400" cy="365760"/>
              </a:xfrm>
              <a:prstGeom prst="rect">
                <a:avLst/>
              </a:prstGeom>
              <a:solidFill>
                <a:srgbClr val="D3E5F6">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High Downside, High Upside</a:t>
                </a:r>
                <a:endParaRPr sz="1400"/>
              </a:p>
            </xdr:txBody>
          </xdr:sp>
          <xdr:sp macro="" textlink="">
            <xdr:nvSpPr>
              <xdr:cNvPr id="17" name="Shape 17">
                <a:extLst>
                  <a:ext uri="{FF2B5EF4-FFF2-40B4-BE49-F238E27FC236}">
                    <a16:creationId xmlns:a16="http://schemas.microsoft.com/office/drawing/2014/main" id="{00000000-0008-0000-0C00-000011000000}"/>
                  </a:ext>
                </a:extLst>
              </xdr:cNvPr>
              <xdr:cNvSpPr/>
            </xdr:nvSpPr>
            <xdr:spPr>
              <a:xfrm>
                <a:off x="6644640" y="1874520"/>
                <a:ext cx="914400" cy="365760"/>
              </a:xfrm>
              <a:prstGeom prst="rect">
                <a:avLst/>
              </a:prstGeom>
              <a:solidFill>
                <a:srgbClr val="F2F2F2">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Low Downside, Low Upside</a:t>
                </a:r>
                <a:endParaRPr sz="1400"/>
              </a:p>
            </xdr:txBody>
          </xdr:sp>
          <xdr:sp macro="" textlink="">
            <xdr:nvSpPr>
              <xdr:cNvPr id="18" name="Shape 18">
                <a:extLst>
                  <a:ext uri="{FF2B5EF4-FFF2-40B4-BE49-F238E27FC236}">
                    <a16:creationId xmlns:a16="http://schemas.microsoft.com/office/drawing/2014/main" id="{00000000-0008-0000-0C00-000012000000}"/>
                  </a:ext>
                </a:extLst>
              </xdr:cNvPr>
              <xdr:cNvSpPr/>
            </xdr:nvSpPr>
            <xdr:spPr>
              <a:xfrm>
                <a:off x="6644640" y="1508760"/>
                <a:ext cx="914400" cy="365760"/>
              </a:xfrm>
              <a:prstGeom prst="rect">
                <a:avLst/>
              </a:prstGeom>
              <a:solidFill>
                <a:srgbClr val="FBCBCE">
                  <a:alpha val="89803"/>
                </a:srgbClr>
              </a:solidFill>
              <a:ln>
                <a:noFill/>
              </a:ln>
              <a:effectLst>
                <a:outerShdw blurRad="50800" dist="38100" dir="2700000" algn="tl" rotWithShape="0">
                  <a:srgbClr val="000000">
                    <a:alpha val="40000"/>
                  </a:srgbClr>
                </a:outerShdw>
              </a:effectLst>
            </xdr:spPr>
            <xdr:txBody>
              <a:bodyPr spcFirstLastPara="1" wrap="square" lIns="91425" tIns="45700" rIns="91425" bIns="45700" anchor="ctr" anchorCtr="0">
                <a:noAutofit/>
              </a:bodyPr>
              <a:lstStyle/>
              <a:p>
                <a:pPr marL="0" lvl="0" indent="0" algn="ctr" rtl="1">
                  <a:spcBef>
                    <a:spcPts val="0"/>
                  </a:spcBef>
                  <a:spcAft>
                    <a:spcPts val="0"/>
                  </a:spcAft>
                  <a:buNone/>
                </a:pPr>
                <a:r>
                  <a:rPr lang="en-US" sz="800" b="1">
                    <a:solidFill>
                      <a:schemeClr val="dk1"/>
                    </a:solidFill>
                    <a:latin typeface="Calibri"/>
                    <a:ea typeface="Calibri"/>
                    <a:cs typeface="Calibri"/>
                    <a:sym typeface="Calibri"/>
                  </a:rPr>
                  <a:t>High Downside, Low Upside</a:t>
                </a:r>
                <a:endParaRPr sz="1400"/>
              </a:p>
            </xdr:txBody>
          </xdr:sp>
        </xdr:grpSp>
      </xdr:grpSp>
      <xdr:grpSp>
        <xdr:nvGrpSpPr>
          <xdr:cNvPr id="7" name="Group 6">
            <a:extLst>
              <a:ext uri="{FF2B5EF4-FFF2-40B4-BE49-F238E27FC236}">
                <a16:creationId xmlns:a16="http://schemas.microsoft.com/office/drawing/2014/main" id="{D45DD5A0-4FFE-6AE0-9285-351D1F6CA7A7}"/>
              </a:ext>
            </a:extLst>
          </xdr:cNvPr>
          <xdr:cNvGrpSpPr/>
        </xdr:nvGrpSpPr>
        <xdr:grpSpPr>
          <a:xfrm>
            <a:off x="110492" y="6387465"/>
            <a:ext cx="14550192" cy="7299512"/>
            <a:chOff x="323853" y="5114925"/>
            <a:chExt cx="12347250" cy="7106626"/>
          </a:xfrm>
        </xdr:grpSpPr>
        <xdr:sp macro="" textlink="">
          <xdr:nvSpPr>
            <xdr:cNvPr id="8" name="Shape 8">
              <a:extLst>
                <a:ext uri="{FF2B5EF4-FFF2-40B4-BE49-F238E27FC236}">
                  <a16:creationId xmlns:a16="http://schemas.microsoft.com/office/drawing/2014/main" id="{00000000-0008-0000-0C00-000008000000}"/>
                </a:ext>
              </a:extLst>
            </xdr:cNvPr>
            <xdr:cNvSpPr/>
          </xdr:nvSpPr>
          <xdr:spPr>
            <a:xfrm>
              <a:off x="962024" y="5534024"/>
              <a:ext cx="5760720" cy="3017520"/>
            </a:xfrm>
            <a:prstGeom prst="rect">
              <a:avLst/>
            </a:prstGeom>
            <a:solidFill>
              <a:srgbClr val="FBCBCE">
                <a:alpha val="20000"/>
              </a:srgb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sp macro="" textlink="">
          <xdr:nvSpPr>
            <xdr:cNvPr id="9" name="Shape 9">
              <a:extLst>
                <a:ext uri="{FF2B5EF4-FFF2-40B4-BE49-F238E27FC236}">
                  <a16:creationId xmlns:a16="http://schemas.microsoft.com/office/drawing/2014/main" id="{00000000-0008-0000-0C00-000009000000}"/>
                </a:ext>
              </a:extLst>
            </xdr:cNvPr>
            <xdr:cNvSpPr/>
          </xdr:nvSpPr>
          <xdr:spPr>
            <a:xfrm>
              <a:off x="6724650" y="5534025"/>
              <a:ext cx="5760720" cy="3017520"/>
            </a:xfrm>
            <a:prstGeom prst="rect">
              <a:avLst/>
            </a:prstGeom>
            <a:solidFill>
              <a:schemeClr val="accent3">
                <a:alpha val="20000"/>
              </a:scheme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sp macro="" textlink="">
          <xdr:nvSpPr>
            <xdr:cNvPr id="11" name="Shape 11">
              <a:extLst>
                <a:ext uri="{FF2B5EF4-FFF2-40B4-BE49-F238E27FC236}">
                  <a16:creationId xmlns:a16="http://schemas.microsoft.com/office/drawing/2014/main" id="{00000000-0008-0000-0C00-00000B000000}"/>
                </a:ext>
              </a:extLst>
            </xdr:cNvPr>
            <xdr:cNvSpPr/>
          </xdr:nvSpPr>
          <xdr:spPr>
            <a:xfrm>
              <a:off x="6724650" y="8553450"/>
              <a:ext cx="5760720" cy="3017520"/>
            </a:xfrm>
            <a:prstGeom prst="rect">
              <a:avLst/>
            </a:prstGeom>
            <a:solidFill>
              <a:srgbClr val="92D050">
                <a:alpha val="20000"/>
              </a:srgb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a:p>
          </xdr:txBody>
        </xdr:sp>
        <xdr:sp macro="" textlink="">
          <xdr:nvSpPr>
            <xdr:cNvPr id="4" name="Shape 8">
              <a:extLst>
                <a:ext uri="{FF2B5EF4-FFF2-40B4-BE49-F238E27FC236}">
                  <a16:creationId xmlns:a16="http://schemas.microsoft.com/office/drawing/2014/main" id="{3131902C-A907-470A-99F7-232CD1D95881}"/>
                </a:ext>
              </a:extLst>
            </xdr:cNvPr>
            <xdr:cNvSpPr/>
          </xdr:nvSpPr>
          <xdr:spPr>
            <a:xfrm>
              <a:off x="962025" y="8543925"/>
              <a:ext cx="5760720" cy="3017520"/>
            </a:xfrm>
            <a:prstGeom prst="rect">
              <a:avLst/>
            </a:prstGeom>
            <a:solidFill>
              <a:schemeClr val="accent6">
                <a:lumMod val="40000"/>
                <a:lumOff val="60000"/>
                <a:alpha val="20000"/>
              </a:schemeClr>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100" b="1"/>
            </a:p>
          </xdr:txBody>
        </xdr:sp>
        <xdr:graphicFrame macro="">
          <xdr:nvGraphicFramePr>
            <xdr:cNvPr id="3" name="Chart 2" descr="Graph of Upside Revenue opportunities scores vs Downside Risk scores for each Material Issue">
              <a:extLst>
                <a:ext uri="{FF2B5EF4-FFF2-40B4-BE49-F238E27FC236}">
                  <a16:creationId xmlns:a16="http://schemas.microsoft.com/office/drawing/2014/main" id="{86A6D4F1-49DA-4A6A-876F-4A2F4B8A4799}"/>
                </a:ext>
              </a:extLst>
            </xdr:cNvPr>
            <xdr:cNvGraphicFramePr>
              <a:graphicFrameLocks/>
            </xdr:cNvGraphicFramePr>
          </xdr:nvGraphicFramePr>
          <xdr:xfrm>
            <a:off x="323853" y="5114925"/>
            <a:ext cx="12347250" cy="7106626"/>
          </xdr:xfrm>
          <a:graphic>
            <a:graphicData uri="http://schemas.openxmlformats.org/drawingml/2006/chart">
              <c:chart xmlns:c="http://schemas.openxmlformats.org/drawingml/2006/chart" xmlns:r="http://schemas.openxmlformats.org/officeDocument/2006/relationships" r:id="rId2"/>
            </a:graphicData>
          </a:graphic>
        </xdr:graphicFrame>
      </xdr:grpSp>
    </xdr:grpSp>
    <xdr:clientData/>
  </xdr:twoCellAnchor>
</xdr:wsDr>
</file>

<file path=xl/drawings/drawing4.xml><?xml version="1.0" encoding="utf-8"?>
<c:userShapes xmlns:c="http://schemas.openxmlformats.org/drawingml/2006/chart">
  <cdr:relSizeAnchor xmlns:cdr="http://schemas.openxmlformats.org/drawingml/2006/chartDrawing">
    <cdr:from>
      <cdr:x>0.01112</cdr:x>
      <cdr:y>0.01857</cdr:y>
    </cdr:from>
    <cdr:to>
      <cdr:x>0.01112</cdr:x>
      <cdr:y>0.01857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95117D26-9206-4A1F-9C14-25B7CB075771}"/>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0.00889</cdr:y>
    </cdr:from>
    <cdr:to>
      <cdr:x>0.00451</cdr:x>
      <cdr:y>0.00889</cdr:y>
    </cdr:to>
    <cdr:sp macro="" textlink="">
      <cdr:nvSpPr>
        <cdr:cNvPr id="3" name="UpSlideExportSave" hidden="1">
          <a:extLst xmlns:a="http://schemas.openxmlformats.org/drawingml/2006/main">
            <a:ext uri="{FF2B5EF4-FFF2-40B4-BE49-F238E27FC236}">
              <a16:creationId xmlns:a16="http://schemas.microsoft.com/office/drawing/2014/main" id="{05E89181-1C47-798E-A9A3-8740A6994B7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4"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5"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0.01108</cdr:x>
      <cdr:y>0.01825</cdr:y>
    </cdr:from>
    <cdr:to>
      <cdr:x>0.01108</cdr:x>
      <cdr:y>0.01825</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2A0324F0-E905-9B37-6E56-5F95F4C9E1C5}"/>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0.01108</cdr:x>
      <cdr:y>0.01825</cdr:y>
    </cdr:from>
    <cdr:to>
      <cdr:x>0.01108</cdr:x>
      <cdr:y>0.01825</cdr:y>
    </cdr:to>
    <cdr:sp macro="" textlink="">
      <cdr:nvSpPr>
        <cdr:cNvPr id="3" name="UpSlideExportSave" hidden="1">
          <a:extLst xmlns:a="http://schemas.openxmlformats.org/drawingml/2006/main">
            <a:ext uri="{FF2B5EF4-FFF2-40B4-BE49-F238E27FC236}">
              <a16:creationId xmlns:a16="http://schemas.microsoft.com/office/drawing/2014/main" id="{B19A8586-F0F7-ECCA-F726-55D2036C9E27}"/>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oneCellAnchor>
    <xdr:from>
      <xdr:col>4</xdr:col>
      <xdr:colOff>2009775</xdr:colOff>
      <xdr:row>12</xdr:row>
      <xdr:rowOff>38100</xdr:rowOff>
    </xdr:from>
    <xdr:ext cx="1409700" cy="57150"/>
    <xdr:grpSp>
      <xdr:nvGrpSpPr>
        <xdr:cNvPr id="2" name="Shape 2">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GrpSpPr/>
      </xdr:nvGrpSpPr>
      <xdr:grpSpPr>
        <a:xfrm>
          <a:off x="5946775" y="3289300"/>
          <a:ext cx="1409700" cy="57150"/>
          <a:chOff x="4645913" y="3756113"/>
          <a:chExt cx="1400100" cy="47700"/>
        </a:xfrm>
      </xdr:grpSpPr>
      <xdr:cxnSp macro="">
        <xdr:nvCxnSpPr>
          <xdr:cNvPr id="4" name="Shape 4">
            <a:extLst>
              <a:ext uri="{FF2B5EF4-FFF2-40B4-BE49-F238E27FC236}">
                <a16:creationId xmlns:a16="http://schemas.microsoft.com/office/drawing/2014/main" id="{00000000-0008-0000-0200-000004000000}"/>
              </a:ext>
            </a:extLst>
          </xdr:cNvPr>
          <xdr:cNvCxnSpPr>
            <a:stCxn id="5" idx="3"/>
          </xdr:cNvCxnSpPr>
        </xdr:nvCxnSpPr>
        <xdr:spPr>
          <a:xfrm rot="10800000" flipH="1">
            <a:off x="4645913" y="3756113"/>
            <a:ext cx="1400100" cy="47700"/>
          </a:xfrm>
          <a:prstGeom prst="straightConnector1">
            <a:avLst/>
          </a:prstGeom>
          <a:noFill/>
          <a:ln w="9525" cap="flat" cmpd="sng">
            <a:solidFill>
              <a:schemeClr val="accent1"/>
            </a:solidFill>
            <a:prstDash val="solid"/>
            <a:miter lim="800000"/>
            <a:headEnd type="none" w="sm" len="sm"/>
            <a:tailEnd type="triangle" w="med" len="med"/>
          </a:ln>
        </xdr:spPr>
      </xdr:cxnSp>
    </xdr:grpSp>
    <xdr:clientData fLocksWithSheet="0"/>
  </xdr:oneCellAnchor>
  <xdr:oneCellAnchor>
    <xdr:from>
      <xdr:col>4</xdr:col>
      <xdr:colOff>2847975</xdr:colOff>
      <xdr:row>41</xdr:row>
      <xdr:rowOff>38100</xdr:rowOff>
    </xdr:from>
    <xdr:ext cx="1714500" cy="133350"/>
    <xdr:grpSp>
      <xdr:nvGrpSpPr>
        <xdr:cNvPr id="3" name="Shap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GrpSpPr/>
      </xdr:nvGrpSpPr>
      <xdr:grpSpPr>
        <a:xfrm>
          <a:off x="6784975" y="10147300"/>
          <a:ext cx="1714500" cy="133350"/>
          <a:chOff x="4493513" y="3718088"/>
          <a:chExt cx="1704900" cy="123900"/>
        </a:xfrm>
      </xdr:grpSpPr>
      <xdr:cxnSp macro="">
        <xdr:nvCxnSpPr>
          <xdr:cNvPr id="6" name="Shape 6">
            <a:extLst>
              <a:ext uri="{FF2B5EF4-FFF2-40B4-BE49-F238E27FC236}">
                <a16:creationId xmlns:a16="http://schemas.microsoft.com/office/drawing/2014/main" id="{00000000-0008-0000-0200-000006000000}"/>
              </a:ext>
            </a:extLst>
          </xdr:cNvPr>
          <xdr:cNvCxnSpPr>
            <a:stCxn id="7" idx="3"/>
          </xdr:cNvCxnSpPr>
        </xdr:nvCxnSpPr>
        <xdr:spPr>
          <a:xfrm>
            <a:off x="4493513" y="3718088"/>
            <a:ext cx="1704900" cy="123900"/>
          </a:xfrm>
          <a:prstGeom prst="straightConnector1">
            <a:avLst/>
          </a:prstGeom>
          <a:noFill/>
          <a:ln w="9525" cap="flat" cmpd="sng">
            <a:solidFill>
              <a:schemeClr val="accent1"/>
            </a:solidFill>
            <a:prstDash val="solid"/>
            <a:miter lim="800000"/>
            <a:headEnd type="none" w="sm" len="sm"/>
            <a:tailEnd type="triangle" w="med" len="med"/>
          </a:ln>
        </xdr:spPr>
      </xdr:cxnSp>
    </xdr:grpSp>
    <xdr:clientData fLocksWithSheet="0"/>
  </xdr:oneCellAnchor>
  <xdr:oneCellAnchor>
    <xdr:from>
      <xdr:col>4</xdr:col>
      <xdr:colOff>142875</xdr:colOff>
      <xdr:row>39</xdr:row>
      <xdr:rowOff>104775</xdr:rowOff>
    </xdr:from>
    <xdr:ext cx="2705100" cy="600075"/>
    <xdr:sp macro="" textlink="">
      <xdr:nvSpPr>
        <xdr:cNvPr id="7" name="Shape 7">
          <a:extLst>
            <a:ext uri="{FF2B5EF4-FFF2-40B4-BE49-F238E27FC236}">
              <a16:creationId xmlns:a16="http://schemas.microsoft.com/office/drawing/2014/main" id="{00000000-0008-0000-0200-000007000000}"/>
            </a:ext>
            <a:ext uri="{C183D7F6-B498-43B3-948B-1728B52AA6E4}">
              <adec:decorative xmlns:adec="http://schemas.microsoft.com/office/drawing/2017/decorative" val="1"/>
            </a:ext>
          </a:extLst>
        </xdr:cNvPr>
        <xdr:cNvSpPr/>
      </xdr:nvSpPr>
      <xdr:spPr>
        <a:xfrm>
          <a:off x="3998213" y="3484725"/>
          <a:ext cx="2695575" cy="590550"/>
        </a:xfrm>
        <a:prstGeom prst="rect">
          <a:avLst/>
        </a:prstGeom>
        <a:noFill/>
        <a:ln w="12700" cap="flat" cmpd="sng">
          <a:solidFill>
            <a:srgbClr val="364A7D"/>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4505325</xdr:colOff>
      <xdr:row>34</xdr:row>
      <xdr:rowOff>161925</xdr:rowOff>
    </xdr:from>
    <xdr:ext cx="438150" cy="3733800"/>
    <xdr:pic>
      <xdr:nvPicPr>
        <xdr:cNvPr id="5" name="image6.png" descr=" Screen shot shows Ranked Table with all scores color coded (scores for the current progress of the company on each Material Issu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9</xdr:row>
      <xdr:rowOff>95250</xdr:rowOff>
    </xdr:from>
    <xdr:ext cx="5238750" cy="1095375"/>
    <xdr:pic>
      <xdr:nvPicPr>
        <xdr:cNvPr id="8" name="image4.png" descr=" Screen Shot showing drop down menu of Industries which is to be completed by User in Stage 1 of assessment">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3438525</xdr:colOff>
      <xdr:row>10</xdr:row>
      <xdr:rowOff>152400</xdr:rowOff>
    </xdr:from>
    <xdr:ext cx="5572125" cy="3286125"/>
    <xdr:pic>
      <xdr:nvPicPr>
        <xdr:cNvPr id="9" name="image12.png" descr="Screen Shot shows how the GP tool auto-populates Material Issues for each industry.&#10;">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200025</xdr:colOff>
      <xdr:row>35</xdr:row>
      <xdr:rowOff>47625</xdr:rowOff>
    </xdr:from>
    <xdr:ext cx="5981700" cy="2895600"/>
    <xdr:pic>
      <xdr:nvPicPr>
        <xdr:cNvPr id="10" name="image14.png" descr="Screen Shot shows how User will score or rank the current progress of the target company for each Material Issue identified for this Industry - and tally an average score for each Material Issue">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152400</xdr:colOff>
      <xdr:row>60</xdr:row>
      <xdr:rowOff>114300</xdr:rowOff>
    </xdr:from>
    <xdr:ext cx="7400925" cy="5267325"/>
    <xdr:pic>
      <xdr:nvPicPr>
        <xdr:cNvPr id="11" name="image2.png" descr="Screen shot shows Ranked Table with all scores color coded (scores for the current progress of the company on each Material Issu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228600</xdr:colOff>
      <xdr:row>97</xdr:row>
      <xdr:rowOff>0</xdr:rowOff>
    </xdr:from>
    <xdr:ext cx="6391275" cy="2438400"/>
    <xdr:pic>
      <xdr:nvPicPr>
        <xdr:cNvPr id="12" name="image8.png" descr="Graphical user interface, application, table, Excel&#10;&#10;Description automatically generated">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419100</xdr:colOff>
      <xdr:row>171</xdr:row>
      <xdr:rowOff>133350</xdr:rowOff>
    </xdr:from>
    <xdr:ext cx="10839450" cy="2981325"/>
    <xdr:pic>
      <xdr:nvPicPr>
        <xdr:cNvPr id="13" name="image7.png" descr="Screen shot shows Issuer Prioritization tab - where User must Score the Revenue Opportunity (Upside) and Risk Level (Downside) for each Material Issue. User also notes the investment effort required to address each material issu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590550</xdr:colOff>
      <xdr:row>195</xdr:row>
      <xdr:rowOff>104775</xdr:rowOff>
    </xdr:from>
    <xdr:ext cx="10220325" cy="1752600"/>
    <xdr:pic>
      <xdr:nvPicPr>
        <xdr:cNvPr id="14" name="image13.png" descr="6. Screen shot shows how the User can fill the Issuer Prioritization tab with Scores and Notes for reference&#10;">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1314450</xdr:colOff>
      <xdr:row>203</xdr:row>
      <xdr:rowOff>19050</xdr:rowOff>
    </xdr:from>
    <xdr:ext cx="9677400" cy="1524000"/>
    <xdr:pic>
      <xdr:nvPicPr>
        <xdr:cNvPr id="15" name="image10.png" descr="Screen shot shows how the User can fill the Issuer Prioritization tab with Scores and Notes for reference&#10;">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9525</xdr:colOff>
      <xdr:row>209</xdr:row>
      <xdr:rowOff>133350</xdr:rowOff>
    </xdr:from>
    <xdr:ext cx="10372725" cy="1733550"/>
    <xdr:pic>
      <xdr:nvPicPr>
        <xdr:cNvPr id="16" name="image5.png" descr="Screen shot shows how the User can fill the Issuer Prioritization tab with Scores and Notes for reference&#10;">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1685925</xdr:colOff>
      <xdr:row>99</xdr:row>
      <xdr:rowOff>95250</xdr:rowOff>
    </xdr:from>
    <xdr:ext cx="6391275" cy="2524125"/>
    <xdr:pic>
      <xdr:nvPicPr>
        <xdr:cNvPr id="17" name="image3.png" descr="Screen shot shows how the User can fill the Issuer Prioritization tab with Scores and Notes for reference&#10;">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171450</xdr:colOff>
      <xdr:row>118</xdr:row>
      <xdr:rowOff>152400</xdr:rowOff>
    </xdr:from>
    <xdr:ext cx="7743825" cy="3190875"/>
    <xdr:pic>
      <xdr:nvPicPr>
        <xdr:cNvPr id="18" name="image9.png" descr="Screen shot shows the color-coded Output from the Issuer Prioritization scores, in a Heatmap.">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238125</xdr:colOff>
      <xdr:row>142</xdr:row>
      <xdr:rowOff>152400</xdr:rowOff>
    </xdr:from>
    <xdr:ext cx="7038975" cy="4276725"/>
    <xdr:pic>
      <xdr:nvPicPr>
        <xdr:cNvPr id="19" name="image11.png" descr="Screen shot shows a Graph of Upside Revenue opportunities scores vs Downside Risk scores for each Material Issu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twoCellAnchor>
    <xdr:from>
      <xdr:col>2</xdr:col>
      <xdr:colOff>0</xdr:colOff>
      <xdr:row>117</xdr:row>
      <xdr:rowOff>0</xdr:rowOff>
    </xdr:from>
    <xdr:to>
      <xdr:col>2</xdr:col>
      <xdr:colOff>698500</xdr:colOff>
      <xdr:row>119</xdr:row>
      <xdr:rowOff>6350</xdr:rowOff>
    </xdr:to>
    <xdr:sp macro="" textlink="">
      <xdr:nvSpPr>
        <xdr:cNvPr id="4097" name="Text Box 1" descr="Screen shot shows the color-coded Output from the Issuer Prioritization scores, in a Heatmap.">
          <a:extLst>
            <a:ext uri="{FF2B5EF4-FFF2-40B4-BE49-F238E27FC236}">
              <a16:creationId xmlns:a16="http://schemas.microsoft.com/office/drawing/2014/main" id="{C7F1325E-9340-4339-B36A-31AFDAF9167D}"/>
            </a:ext>
          </a:extLst>
        </xdr:cNvPr>
        <xdr:cNvSpPr txBox="1">
          <a:spLocks noChangeArrowheads="1"/>
        </xdr:cNvSpPr>
      </xdr:nvSpPr>
      <xdr:spPr bwMode="auto">
        <a:xfrm>
          <a:off x="393700" y="25520650"/>
          <a:ext cx="698500" cy="5524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Screen shot shows the color-coded Output from the Issuer Prioritization scores, in a Heatmap.</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28575</xdr:colOff>
      <xdr:row>3</xdr:row>
      <xdr:rowOff>114300</xdr:rowOff>
    </xdr:from>
    <xdr:ext cx="4448175" cy="5295900"/>
    <xdr:sp macro="" textlink="">
      <xdr:nvSpPr>
        <xdr:cNvPr id="19" name="Shape 19">
          <a:extLst>
            <a:ext uri="{FF2B5EF4-FFF2-40B4-BE49-F238E27FC236}">
              <a16:creationId xmlns:a16="http://schemas.microsoft.com/office/drawing/2014/main" id="{00000000-0008-0000-1500-000013000000}"/>
            </a:ext>
          </a:extLst>
        </xdr:cNvPr>
        <xdr:cNvSpPr/>
      </xdr:nvSpPr>
      <xdr:spPr>
        <a:xfrm>
          <a:off x="3126675" y="1136813"/>
          <a:ext cx="4438650" cy="5286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000000"/>
              </a:solidFill>
              <a:latin typeface="Calibri"/>
              <a:ea typeface="Calibri"/>
              <a:cs typeface="Calibri"/>
              <a:sym typeface="Calibri"/>
            </a:rPr>
            <a:t>How ROSI Works</a:t>
          </a:r>
          <a:endParaRPr sz="1400"/>
        </a:p>
        <a:p>
          <a:pPr marL="0" lvl="0" indent="0" algn="l" rtl="0">
            <a:spcBef>
              <a:spcPts val="0"/>
            </a:spcBef>
            <a:spcAft>
              <a:spcPts val="0"/>
            </a:spcAft>
            <a:buNone/>
          </a:pPr>
          <a:r>
            <a:rPr lang="en-US" sz="1100" b="0">
              <a:solidFill>
                <a:srgbClr val="000000"/>
              </a:solidFill>
              <a:latin typeface="Calibri"/>
              <a:ea typeface="Calibri"/>
              <a:cs typeface="Calibri"/>
              <a:sym typeface="Calibri"/>
            </a:rPr>
            <a:t>CSB ROSI is designed to be a simple yet comprehensive process that identifies material sustainability strategies and the changed practices resulting from those strategies, then quantifies and monetizes the benefits through the lens of the ROSI mediating factors. </a:t>
          </a:r>
          <a:endParaRPr sz="1400"/>
        </a:p>
        <a:p>
          <a:pPr marL="0" lvl="0" indent="0" algn="l" rtl="0">
            <a:spcBef>
              <a:spcPts val="0"/>
            </a:spcBef>
            <a:spcAft>
              <a:spcPts val="0"/>
            </a:spcAft>
            <a:buNone/>
          </a:pP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 Step 1 - Assess Opportunities and Risks: Identify the material sustainability strategies for the sector and the company, using SASB or GRI as guides. For example, a specific sustainability strategy for an auto manufacturer may be to improve waste management.</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2 - Identify Associated Strategies: For each sustainability strategy, identify the material changes in business practice. For example, a practice to improve waste management for automakers is to recycle paint and solvents.</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3 - Determine Expected Benefits: Determine the potential and realized financial and societal benefits of these practices, through the lens of the mediating factors of financial performance (innovation, operational efficiency, supplier loyalty, etc.). For example, recycling paint and solvents (A) reduces purchase of the product, (B) reduces waste disposal costs, and (C) brings in revenue through selling excess recycled material.</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4 - Quantify Results of Benefits: For example, idenfity the % of manufacturing waste that is recovered and reused.</a:t>
          </a:r>
          <a:br>
            <a:rPr lang="en-US" sz="1100" b="0">
              <a:solidFill>
                <a:srgbClr val="000000"/>
              </a:solidFill>
              <a:latin typeface="Calibri"/>
              <a:ea typeface="Calibri"/>
              <a:cs typeface="Calibri"/>
              <a:sym typeface="Calibri"/>
            </a:rPr>
          </a:br>
          <a:br>
            <a:rPr lang="en-US" sz="1100" b="0">
              <a:solidFill>
                <a:srgbClr val="000000"/>
              </a:solidFill>
              <a:latin typeface="Calibri"/>
              <a:ea typeface="Calibri"/>
              <a:cs typeface="Calibri"/>
              <a:sym typeface="Calibri"/>
            </a:rPr>
          </a:br>
          <a:r>
            <a:rPr lang="en-US" sz="1100" b="0">
              <a:solidFill>
                <a:srgbClr val="000000"/>
              </a:solidFill>
              <a:latin typeface="Calibri"/>
              <a:ea typeface="Calibri"/>
              <a:cs typeface="Calibri"/>
              <a:sym typeface="Calibri"/>
            </a:rPr>
            <a:t>Step 5 - Monetize the Benefits: Apply a monetization process to calculate monetary values for the intangible and tangible benefits. For example, weighted average unit cost of recovered materials versus the cost of reused materials and upfront investment, with the net being the return on investment.</a:t>
          </a:r>
          <a:endParaRPr sz="1400"/>
        </a:p>
        <a:p>
          <a:pPr marL="0" lvl="0" indent="0" algn="l" rtl="0">
            <a:spcBef>
              <a:spcPts val="0"/>
            </a:spcBef>
            <a:spcAft>
              <a:spcPts val="0"/>
            </a:spcAft>
            <a:buNone/>
          </a:pPr>
          <a:endParaRPr sz="1100" b="0">
            <a:solidFill>
              <a:srgbClr val="000000"/>
            </a:solidFill>
          </a:endParaRPr>
        </a:p>
      </xdr:txBody>
    </xdr:sp>
    <xdr:clientData fLocksWithSheet="0"/>
  </xdr:oneCellAnchor>
  <xdr:oneCellAnchor>
    <xdr:from>
      <xdr:col>9</xdr:col>
      <xdr:colOff>514350</xdr:colOff>
      <xdr:row>3</xdr:row>
      <xdr:rowOff>85725</xdr:rowOff>
    </xdr:from>
    <xdr:ext cx="5581650" cy="3371850"/>
    <xdr:pic>
      <xdr:nvPicPr>
        <xdr:cNvPr id="2" name="image15.png" descr="ROSI graphic">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ROSI/NYUSternCSB_ROSI_SupplyChains_nomacr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L/10_Projects/MoF/40_Work/10_Model/MoF_Financial_model_v17-9_MK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thurdlittle-my.sharepoint.com/ADL/10_Projects/MoF/40_Work/10_Model/MoF_Financial_model_v17-9_MK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Valuation%20Mode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Calavo%20Growers%20CVGW%20U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rthurdlittle-my.sharepoint.com/personal/marchese_julien_adlittle_com/Documents/Desktop/June%202023%20Folder/WIP%20Calavo%20Valu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icense"/>
      <sheetName val="ToC"/>
      <sheetName val="Overview"/>
      <sheetName val="List of benefits"/>
      <sheetName val="Screener prioritized"/>
      <sheetName val="Screener additional"/>
      <sheetName val="Input data"/>
      <sheetName val="Input cost and assumptions"/>
      <sheetName val="1. Stable supply"/>
      <sheetName val="2. Long-term contracts"/>
      <sheetName val="3. Sustainable product"/>
      <sheetName val="4. Brand value"/>
      <sheetName val="5. Corporate risk"/>
      <sheetName val="Net benefits"/>
      <sheetName val="By year"/>
      <sheetName val="Worked examples"/>
      <sheetName val="Framework"/>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7">
          <cell r="C17" t="str">
            <v>One-off</v>
          </cell>
          <cell r="D17" t="str">
            <v>Determines how far benefits look forward for calculating the net present value</v>
          </cell>
          <cell r="E17" t="str">
            <v>Years</v>
          </cell>
          <cell r="F17">
            <v>1</v>
          </cell>
        </row>
        <row r="18">
          <cell r="C18" t="str">
            <v>Short</v>
          </cell>
          <cell r="E18" t="str">
            <v>Years</v>
          </cell>
          <cell r="F18">
            <v>3</v>
          </cell>
        </row>
        <row r="19">
          <cell r="C19" t="str">
            <v>Medium</v>
          </cell>
          <cell r="E19" t="str">
            <v>Years</v>
          </cell>
          <cell r="F19">
            <v>5</v>
          </cell>
        </row>
        <row r="20">
          <cell r="C20" t="str">
            <v>Long</v>
          </cell>
          <cell r="E20" t="str">
            <v>Years</v>
          </cell>
          <cell r="F20">
            <v>10</v>
          </cell>
        </row>
        <row r="23">
          <cell r="C23" t="str">
            <v>High</v>
          </cell>
          <cell r="D23" t="str">
            <v xml:space="preserve">Used in a range of benefits to estimate the probability of a benefit occurring. It provides a directional guideline that also standardizes the meaning of "high" etc. </v>
          </cell>
          <cell r="E23" t="str">
            <v>%</v>
          </cell>
          <cell r="F23">
            <v>0.8</v>
          </cell>
        </row>
        <row r="24">
          <cell r="C24" t="str">
            <v>Medium</v>
          </cell>
          <cell r="E24" t="str">
            <v>%</v>
          </cell>
          <cell r="F24">
            <v>0.5</v>
          </cell>
        </row>
        <row r="25">
          <cell r="C25" t="str">
            <v>Low</v>
          </cell>
          <cell r="E25" t="str">
            <v>%</v>
          </cell>
          <cell r="F25">
            <v>0.2</v>
          </cell>
        </row>
        <row r="26">
          <cell r="C26" t="str">
            <v>Very low</v>
          </cell>
          <cell r="E26" t="str">
            <v>%</v>
          </cell>
          <cell r="F26">
            <v>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odel map"/>
      <sheetName val="Legend"/>
      <sheetName val="Lists"/>
      <sheetName val="Dashboard"/>
      <sheetName val="Inputs"/>
      <sheetName val="Meter reading calculation"/>
      <sheetName val="Connection revenue calculation"/>
      <sheetName val="Revenue calculation"/>
      <sheetName val="Generation by technology"/>
      <sheetName val="Sold energy"/>
      <sheetName val="Peak load calculation"/>
      <sheetName val="Fuel costs"/>
      <sheetName val="Generation by fuel"/>
      <sheetName val="CAPEX"/>
      <sheetName val="O&amp;M"/>
      <sheetName val="Cost outputs"/>
      <sheetName val="RAB Botom-up"/>
      <sheetName val="Regulated revenue"/>
      <sheetName val="Balancing fund"/>
      <sheetName val="SEC Financials"/>
      <sheetName val="Financing structure"/>
      <sheetName val="SEC-CF values"/>
      <sheetName val="Fin. indicators"/>
      <sheetName val="Charts SEC model"/>
      <sheetName val="Charts"/>
      <sheetName val="Benchmarking slides"/>
      <sheetName val="Charts_Followup_var"/>
      <sheetName val="Cockpit"/>
      <sheetName val="Cover_page6"/>
      <sheetName val="Model_map6"/>
      <sheetName val="Meter_reading_calculation6"/>
      <sheetName val="Connection_revenue_calculation6"/>
      <sheetName val="Revenue_calculation6"/>
      <sheetName val="Generation_by_technology6"/>
      <sheetName val="Sold_energy6"/>
      <sheetName val="Peak_load_calculation6"/>
      <sheetName val="Fuel_costs6"/>
      <sheetName val="Generation_by_fuel6"/>
      <sheetName val="Cost_outputs6"/>
      <sheetName val="RAB_Botom-up6"/>
      <sheetName val="Regulated_revenue6"/>
      <sheetName val="Balancing_fund6"/>
      <sheetName val="SEC_Financials6"/>
      <sheetName val="Financing_structure6"/>
      <sheetName val="SEC-CF_values6"/>
      <sheetName val="Fin__indicators6"/>
      <sheetName val="Charts_SEC_model6"/>
      <sheetName val="Benchmarking_slides6"/>
      <sheetName val="Cover_page3"/>
      <sheetName val="Model_map3"/>
      <sheetName val="Meter_reading_calculation3"/>
      <sheetName val="Connection_revenue_calculation3"/>
      <sheetName val="Revenue_calculation3"/>
      <sheetName val="Generation_by_technology3"/>
      <sheetName val="Sold_energy3"/>
      <sheetName val="Peak_load_calculation3"/>
      <sheetName val="Fuel_costs3"/>
      <sheetName val="Generation_by_fuel3"/>
      <sheetName val="Cost_outputs3"/>
      <sheetName val="RAB_Botom-up3"/>
      <sheetName val="Regulated_revenue3"/>
      <sheetName val="Balancing_fund3"/>
      <sheetName val="SEC_Financials3"/>
      <sheetName val="Financing_structure3"/>
      <sheetName val="SEC-CF_values3"/>
      <sheetName val="Fin__indicators3"/>
      <sheetName val="Charts_SEC_model3"/>
      <sheetName val="Benchmarking_slides3"/>
      <sheetName val="Cover_page"/>
      <sheetName val="Model_map"/>
      <sheetName val="Meter_reading_calculation"/>
      <sheetName val="Connection_revenue_calculation"/>
      <sheetName val="Revenue_calculation"/>
      <sheetName val="Generation_by_technology"/>
      <sheetName val="Sold_energy"/>
      <sheetName val="Peak_load_calculation"/>
      <sheetName val="Fuel_costs"/>
      <sheetName val="Generation_by_fuel"/>
      <sheetName val="Cost_outputs"/>
      <sheetName val="RAB_Botom-up"/>
      <sheetName val="Regulated_revenue"/>
      <sheetName val="Balancing_fund"/>
      <sheetName val="SEC_Financials"/>
      <sheetName val="Financing_structure"/>
      <sheetName val="SEC-CF_values"/>
      <sheetName val="Fin__indicators"/>
      <sheetName val="Charts_SEC_model"/>
      <sheetName val="Benchmarking_slides"/>
      <sheetName val="Cover_page1"/>
      <sheetName val="Model_map1"/>
      <sheetName val="Meter_reading_calculation1"/>
      <sheetName val="Connection_revenue_calculation1"/>
      <sheetName val="Revenue_calculation1"/>
      <sheetName val="Generation_by_technology1"/>
      <sheetName val="Sold_energy1"/>
      <sheetName val="Peak_load_calculation1"/>
      <sheetName val="Fuel_costs1"/>
      <sheetName val="Generation_by_fuel1"/>
      <sheetName val="Cost_outputs1"/>
      <sheetName val="RAB_Botom-up1"/>
      <sheetName val="Regulated_revenue1"/>
      <sheetName val="Balancing_fund1"/>
      <sheetName val="SEC_Financials1"/>
      <sheetName val="Financing_structure1"/>
      <sheetName val="SEC-CF_values1"/>
      <sheetName val="Fin__indicators1"/>
      <sheetName val="Charts_SEC_model1"/>
      <sheetName val="Benchmarking_slides1"/>
      <sheetName val="Cover_page2"/>
      <sheetName val="Model_map2"/>
      <sheetName val="Meter_reading_calculation2"/>
      <sheetName val="Connection_revenue_calculation2"/>
      <sheetName val="Revenue_calculation2"/>
      <sheetName val="Generation_by_technology2"/>
      <sheetName val="Sold_energy2"/>
      <sheetName val="Peak_load_calculation2"/>
      <sheetName val="Fuel_costs2"/>
      <sheetName val="Generation_by_fuel2"/>
      <sheetName val="Cost_outputs2"/>
      <sheetName val="RAB_Botom-up2"/>
      <sheetName val="Regulated_revenue2"/>
      <sheetName val="Balancing_fund2"/>
      <sheetName val="SEC_Financials2"/>
      <sheetName val="Financing_structure2"/>
      <sheetName val="SEC-CF_values2"/>
      <sheetName val="Fin__indicators2"/>
      <sheetName val="Charts_SEC_model2"/>
      <sheetName val="Benchmarking_slides2"/>
      <sheetName val="Cover_page5"/>
      <sheetName val="Model_map5"/>
      <sheetName val="Meter_reading_calculation5"/>
      <sheetName val="Connection_revenue_calculation5"/>
      <sheetName val="Revenue_calculation5"/>
      <sheetName val="Generation_by_technology5"/>
      <sheetName val="Sold_energy5"/>
      <sheetName val="Peak_load_calculation5"/>
      <sheetName val="Fuel_costs5"/>
      <sheetName val="Generation_by_fuel5"/>
      <sheetName val="Cost_outputs5"/>
      <sheetName val="RAB_Botom-up5"/>
      <sheetName val="Regulated_revenue5"/>
      <sheetName val="Balancing_fund5"/>
      <sheetName val="SEC_Financials5"/>
      <sheetName val="Financing_structure5"/>
      <sheetName val="SEC-CF_values5"/>
      <sheetName val="Fin__indicators5"/>
      <sheetName val="Charts_SEC_model5"/>
      <sheetName val="Benchmarking_slides5"/>
      <sheetName val="Cover_page4"/>
      <sheetName val="Model_map4"/>
      <sheetName val="Meter_reading_calculation4"/>
      <sheetName val="Connection_revenue_calculation4"/>
      <sheetName val="Revenue_calculation4"/>
      <sheetName val="Generation_by_technology4"/>
      <sheetName val="Sold_energy4"/>
      <sheetName val="Peak_load_calculation4"/>
      <sheetName val="Fuel_costs4"/>
      <sheetName val="Generation_by_fuel4"/>
      <sheetName val="Cost_outputs4"/>
      <sheetName val="RAB_Botom-up4"/>
      <sheetName val="Regulated_revenue4"/>
      <sheetName val="Balancing_fund4"/>
      <sheetName val="SEC_Financials4"/>
      <sheetName val="Financing_structure4"/>
      <sheetName val="SEC-CF_values4"/>
      <sheetName val="Fin__indicators4"/>
      <sheetName val="Charts_SEC_model4"/>
      <sheetName val="Benchmarking_slides4"/>
      <sheetName val="Cover_page7"/>
      <sheetName val="Model_map7"/>
      <sheetName val="Meter_reading_calculation7"/>
      <sheetName val="Connection_revenue_calculation7"/>
      <sheetName val="Revenue_calculation7"/>
      <sheetName val="Generation_by_technology7"/>
      <sheetName val="Sold_energy7"/>
      <sheetName val="Peak_load_calculation7"/>
      <sheetName val="Fuel_costs7"/>
      <sheetName val="Generation_by_fuel7"/>
      <sheetName val="Cost_outputs7"/>
      <sheetName val="RAB_Botom-up7"/>
      <sheetName val="Regulated_revenue7"/>
      <sheetName val="Balancing_fund7"/>
      <sheetName val="SEC_Financials7"/>
      <sheetName val="Financing_structure7"/>
      <sheetName val="SEC-CF_values7"/>
      <sheetName val="Fin__indicators7"/>
      <sheetName val="Charts_SEC_model7"/>
      <sheetName val="Benchmarking_slides7"/>
      <sheetName val="Sheet1"/>
      <sheetName val="Cover_page9"/>
      <sheetName val="Model_map9"/>
      <sheetName val="Meter_reading_calculation9"/>
      <sheetName val="Connection_revenue_calculation9"/>
      <sheetName val="Revenue_calculation9"/>
      <sheetName val="Generation_by_technology9"/>
      <sheetName val="Sold_energy9"/>
      <sheetName val="Peak_load_calculation9"/>
      <sheetName val="Fuel_costs9"/>
      <sheetName val="Generation_by_fuel9"/>
      <sheetName val="Cost_outputs9"/>
      <sheetName val="RAB_Botom-up9"/>
      <sheetName val="Regulated_revenue9"/>
      <sheetName val="Balancing_fund9"/>
      <sheetName val="SEC_Financials9"/>
      <sheetName val="Financing_structure9"/>
      <sheetName val="SEC-CF_values9"/>
      <sheetName val="Fin__indicators9"/>
      <sheetName val="Charts_SEC_model9"/>
      <sheetName val="Benchmarking_slides9"/>
      <sheetName val="Cover_page8"/>
      <sheetName val="Model_map8"/>
      <sheetName val="Meter_reading_calculation8"/>
      <sheetName val="Connection_revenue_calculation8"/>
      <sheetName val="Revenue_calculation8"/>
      <sheetName val="Generation_by_technology8"/>
      <sheetName val="Sold_energy8"/>
      <sheetName val="Peak_load_calculation8"/>
      <sheetName val="Fuel_costs8"/>
      <sheetName val="Generation_by_fuel8"/>
      <sheetName val="Cost_outputs8"/>
      <sheetName val="RAB_Botom-up8"/>
      <sheetName val="Regulated_revenue8"/>
      <sheetName val="Balancing_fund8"/>
      <sheetName val="SEC_Financials8"/>
      <sheetName val="Financing_structure8"/>
      <sheetName val="SEC-CF_values8"/>
      <sheetName val="Fin__indicators8"/>
      <sheetName val="Charts_SEC_model8"/>
      <sheetName val="Benchmarking_slides8"/>
      <sheetName val="Cover_page10"/>
      <sheetName val="Model_map10"/>
      <sheetName val="Meter_reading_calculation10"/>
      <sheetName val="Connection_revenue_calculatio10"/>
      <sheetName val="Revenue_calculation10"/>
      <sheetName val="Generation_by_technology10"/>
      <sheetName val="Sold_energy10"/>
      <sheetName val="Peak_load_calculation10"/>
      <sheetName val="Fuel_costs10"/>
      <sheetName val="Generation_by_fuel10"/>
      <sheetName val="Cost_outputs10"/>
      <sheetName val="RAB_Botom-up10"/>
      <sheetName val="Regulated_revenue10"/>
      <sheetName val="Balancing_fund10"/>
      <sheetName val="SEC_Financials10"/>
      <sheetName val="Financing_structure10"/>
      <sheetName val="SEC-CF_values10"/>
      <sheetName val="Fin__indicators10"/>
      <sheetName val="Charts_SEC_model10"/>
      <sheetName val="Benchmarking_slides10"/>
      <sheetName val="Cover_page11"/>
      <sheetName val="Model_map11"/>
      <sheetName val="Meter_reading_calculation11"/>
      <sheetName val="Connection_revenue_calculatio11"/>
      <sheetName val="Revenue_calculation11"/>
      <sheetName val="Generation_by_technology11"/>
      <sheetName val="Sold_energy11"/>
      <sheetName val="Peak_load_calculation11"/>
      <sheetName val="Fuel_costs11"/>
      <sheetName val="Generation_by_fuel11"/>
      <sheetName val="Cost_outputs11"/>
      <sheetName val="RAB_Botom-up11"/>
      <sheetName val="Regulated_revenue11"/>
      <sheetName val="Balancing_fund11"/>
      <sheetName val="SEC_Financials11"/>
      <sheetName val="Financing_structure11"/>
      <sheetName val="SEC-CF_values11"/>
      <sheetName val="Fin__indicators11"/>
      <sheetName val="Charts_SEC_model11"/>
      <sheetName val="Benchmarking_slides11"/>
      <sheetName val="ダッシュボード"/>
      <sheetName val="高炉別"/>
      <sheetName val="⇒Pivot"/>
      <sheetName val="合意状況"/>
      <sheetName val="年度➀"/>
      <sheetName val="年度➁"/>
      <sheetName val="年度➂"/>
      <sheetName val="逸失利益➀"/>
      <sheetName val="ネット CF➀"/>
      <sheetName val="逸失利益➂"/>
      <sheetName val="遺失利益(年月)"/>
      <sheetName val="連結除外損益➀"/>
      <sheetName val="連結除外損益➂"/>
      <sheetName val="ネット CF➂"/>
      <sheetName val="単体B職"/>
      <sheetName val="単体S職"/>
      <sheetName val="出向者"/>
      <sheetName val="年度×事業部×事投先名"/>
      <sheetName val="サマリ"/>
      <sheetName val="Pivot"/>
      <sheetName val="差異分析Pivot"/>
      <sheetName val="差異分析"/>
      <sheetName val="年度別詳細Pivot"/>
      <sheetName val="年度別詳細"/>
      <sheetName val="⇒Input"/>
      <sheetName val="5MOSC四国"/>
      <sheetName val="6京ブラ"/>
      <sheetName val="7三和鉄鋼"/>
      <sheetName val="8九州製鋼"/>
      <sheetName val="9MAC"/>
      <sheetName val="10MMP"/>
      <sheetName val="11MSPI"/>
      <sheetName val="12MOSAC恵州"/>
      <sheetName val="13SESS"/>
      <sheetName val="14NICOM"/>
      <sheetName val="15南昌SC"/>
      <sheetName val="16カノークス"/>
      <sheetName val="17オビコ"/>
      <sheetName val="18SU"/>
      <sheetName val="19MOチューブラー"/>
      <sheetName val="20HOLASA"/>
      <sheetName val="21STP"/>
      <sheetName val="22上海五波"/>
      <sheetName val="23舜菱"/>
      <sheetName val="24KCHM"/>
      <sheetName val="25トープラ"/>
      <sheetName val="26南京宝日"/>
      <sheetName val="27サンロック"/>
      <sheetName val="28交邦磨棒鋼"/>
      <sheetName val="29上海中煉"/>
      <sheetName val="30NAC"/>
      <sheetName val="31MOステンレス原料"/>
      <sheetName val="銘柄数分類"/>
      <sheetName val="STATUS"/>
      <sheetName val="STATUS (2)"/>
      <sheetName val="旧"/>
      <sheetName val="造船"/>
      <sheetName val="厚板"/>
      <sheetName val="建設鋼材"/>
      <sheetName val="鋼管"/>
      <sheetName val="自動車鋼材"/>
      <sheetName val="電機鋼材"/>
      <sheetName val="薄板"/>
      <sheetName val="エネプロ"/>
      <sheetName val="鉄鋼輸出"/>
      <sheetName val="鉄鋼国際"/>
      <sheetName val="線材"/>
      <sheetName val="特殊鋼"/>
      <sheetName val="ステンレスチタン"/>
      <sheetName val="撤退方針状況"/>
      <sheetName val="年度別"/>
      <sheetName val="取引関連利益差異分析"/>
      <sheetName val="逸失利益詳細"/>
      <sheetName val="売却損益詳細"/>
      <sheetName val="一般上場株影響額まとめ_200108"/>
      <sheetName val="BS影響額まとめ_高炉毎"/>
      <sheetName val="PL影響額まとめ_高炉毎"/>
      <sheetName val="影響額まとめ"/>
      <sheetName val="税前税後分析"/>
      <sheetName val="12月全明細(集合体)"/>
      <sheetName val="報告資料r"/>
      <sheetName val="受取配当金"/>
      <sheetName val="5月随伴利益ｻﾏﾘ"/>
      <sheetName val="5月随伴利益"/>
      <sheetName val="単位生産数"/>
      <sheetName val="設備投資"/>
      <sheetName val="ADLサマリ"/>
      <sheetName val="Cost structure of WS"/>
      <sheetName val="Cost structure of BL"/>
      <sheetName val="Cost structure of SL"/>
      <sheetName val="Cost structure (overview)"/>
      <sheetName val="→back data"/>
      <sheetName val="Cost Detail (data from AGC)"/>
      <sheetName val="Cost Detail (raw data)"/>
      <sheetName val="Cost Detail (revised)"/>
      <sheetName val="Cost structure in report"/>
      <sheetName val="Profit margin"/>
      <sheetName val="Labor cost &amp; depreciation cost "/>
      <sheetName val="Cost structure overview"/>
      <sheetName val="Cover_page17"/>
      <sheetName val="Model_map17"/>
      <sheetName val="Meter_reading_calculation17"/>
      <sheetName val="Connection_revenue_calculatio17"/>
      <sheetName val="Revenue_calculation17"/>
      <sheetName val="Generation_by_technology17"/>
      <sheetName val="Sold_energy17"/>
      <sheetName val="Peak_load_calculation17"/>
      <sheetName val="Fuel_costs17"/>
      <sheetName val="Generation_by_fuel17"/>
      <sheetName val="Cost_outputs17"/>
      <sheetName val="RAB_Botom-up17"/>
      <sheetName val="Regulated_revenue17"/>
      <sheetName val="Balancing_fund17"/>
      <sheetName val="SEC_Financials17"/>
      <sheetName val="Financing_structure17"/>
      <sheetName val="SEC-CF_values17"/>
      <sheetName val="Fin__indicators17"/>
      <sheetName val="Charts_SEC_model17"/>
      <sheetName val="Benchmarking_slides17"/>
      <sheetName val="Cover_page12"/>
      <sheetName val="Model_map12"/>
      <sheetName val="Meter_reading_calculation12"/>
      <sheetName val="Connection_revenue_calculatio12"/>
      <sheetName val="Revenue_calculation12"/>
      <sheetName val="Generation_by_technology12"/>
      <sheetName val="Sold_energy12"/>
      <sheetName val="Peak_load_calculation12"/>
      <sheetName val="Fuel_costs12"/>
      <sheetName val="Generation_by_fuel12"/>
      <sheetName val="Cost_outputs12"/>
      <sheetName val="RAB_Botom-up12"/>
      <sheetName val="Regulated_revenue12"/>
      <sheetName val="Balancing_fund12"/>
      <sheetName val="SEC_Financials12"/>
      <sheetName val="Financing_structure12"/>
      <sheetName val="SEC-CF_values12"/>
      <sheetName val="Fin__indicators12"/>
      <sheetName val="Charts_SEC_model12"/>
      <sheetName val="Benchmarking_slides12"/>
      <sheetName val="Cover_page13"/>
      <sheetName val="Model_map13"/>
      <sheetName val="Meter_reading_calculation13"/>
      <sheetName val="Connection_revenue_calculatio13"/>
      <sheetName val="Revenue_calculation13"/>
      <sheetName val="Generation_by_technology13"/>
      <sheetName val="Sold_energy13"/>
      <sheetName val="Peak_load_calculation13"/>
      <sheetName val="Fuel_costs13"/>
      <sheetName val="Generation_by_fuel13"/>
      <sheetName val="Cost_outputs13"/>
      <sheetName val="RAB_Botom-up13"/>
      <sheetName val="Regulated_revenue13"/>
      <sheetName val="Balancing_fund13"/>
      <sheetName val="SEC_Financials13"/>
      <sheetName val="Financing_structure13"/>
      <sheetName val="SEC-CF_values13"/>
      <sheetName val="Fin__indicators13"/>
      <sheetName val="Charts_SEC_model13"/>
      <sheetName val="Benchmarking_slides13"/>
      <sheetName val="Cover_page14"/>
      <sheetName val="Model_map14"/>
      <sheetName val="Meter_reading_calculation14"/>
      <sheetName val="Connection_revenue_calculatio14"/>
      <sheetName val="Revenue_calculation14"/>
      <sheetName val="Generation_by_technology14"/>
      <sheetName val="Sold_energy14"/>
      <sheetName val="Peak_load_calculation14"/>
      <sheetName val="Fuel_costs14"/>
      <sheetName val="Generation_by_fuel14"/>
      <sheetName val="Cost_outputs14"/>
      <sheetName val="RAB_Botom-up14"/>
      <sheetName val="Regulated_revenue14"/>
      <sheetName val="Balancing_fund14"/>
      <sheetName val="SEC_Financials14"/>
      <sheetName val="Financing_structure14"/>
      <sheetName val="SEC-CF_values14"/>
      <sheetName val="Fin__indicators14"/>
      <sheetName val="Charts_SEC_model14"/>
      <sheetName val="Benchmarking_slides14"/>
      <sheetName val="Cover_page15"/>
      <sheetName val="Model_map15"/>
      <sheetName val="Meter_reading_calculation15"/>
      <sheetName val="Connection_revenue_calculatio15"/>
      <sheetName val="Revenue_calculation15"/>
      <sheetName val="Generation_by_technology15"/>
      <sheetName val="Sold_energy15"/>
      <sheetName val="Peak_load_calculation15"/>
      <sheetName val="Fuel_costs15"/>
      <sheetName val="Generation_by_fuel15"/>
      <sheetName val="Cost_outputs15"/>
      <sheetName val="RAB_Botom-up15"/>
      <sheetName val="Regulated_revenue15"/>
      <sheetName val="Balancing_fund15"/>
      <sheetName val="SEC_Financials15"/>
      <sheetName val="Financing_structure15"/>
      <sheetName val="SEC-CF_values15"/>
      <sheetName val="Fin__indicators15"/>
      <sheetName val="Charts_SEC_model15"/>
      <sheetName val="Benchmarking_slides15"/>
      <sheetName val="Cover_page16"/>
      <sheetName val="Model_map16"/>
      <sheetName val="Meter_reading_calculation16"/>
      <sheetName val="Connection_revenue_calculatio16"/>
      <sheetName val="Revenue_calculation16"/>
      <sheetName val="Generation_by_technology16"/>
      <sheetName val="Sold_energy16"/>
      <sheetName val="Peak_load_calculation16"/>
      <sheetName val="Fuel_costs16"/>
      <sheetName val="Generation_by_fuel16"/>
      <sheetName val="Cost_outputs16"/>
      <sheetName val="RAB_Botom-up16"/>
      <sheetName val="Regulated_revenue16"/>
      <sheetName val="Balancing_fund16"/>
      <sheetName val="SEC_Financials16"/>
      <sheetName val="Financing_structure16"/>
      <sheetName val="SEC-CF_values16"/>
      <sheetName val="Fin__indicators16"/>
      <sheetName val="Charts_SEC_model16"/>
      <sheetName val="Benchmarking_slides16"/>
      <sheetName val="Cover_page18"/>
      <sheetName val="Model_map18"/>
      <sheetName val="Meter_reading_calculation18"/>
      <sheetName val="Connection_revenue_calculatio18"/>
      <sheetName val="Revenue_calculation18"/>
      <sheetName val="Generation_by_technology18"/>
      <sheetName val="Sold_energy18"/>
      <sheetName val="Peak_load_calculation18"/>
      <sheetName val="Fuel_costs18"/>
      <sheetName val="Generation_by_fuel18"/>
      <sheetName val="Cost_outputs18"/>
      <sheetName val="RAB_Botom-up18"/>
      <sheetName val="Regulated_revenue18"/>
      <sheetName val="Balancing_fund18"/>
      <sheetName val="SEC_Financials18"/>
      <sheetName val="Financing_structure18"/>
      <sheetName val="SEC-CF_values18"/>
      <sheetName val="Fin__indicators18"/>
      <sheetName val="Charts_SEC_model18"/>
      <sheetName val="Benchmarking_slides18"/>
      <sheetName val="Server Master"/>
      <sheetName val="Application Master"/>
      <sheetName val="App to server"/>
      <sheetName val="Boardpress_Timeline"/>
      <sheetName val="Dispatches_Timeline"/>
      <sheetName val="Multiple App Servers Timeline"/>
      <sheetName val="Bringing in new data"/>
      <sheetName val="Apps&amp;BUResponsible"/>
      <sheetName val="Pivot Active"/>
      <sheetName val="lApp"/>
      <sheetName val="Index"/>
      <sheetName val="Generic"/>
      <sheetName val="ADIF"/>
      <sheetName val="Routes-Trains"/>
      <sheetName val="Demand"/>
      <sheetName val="Supply"/>
      <sheetName val="Tariffs"/>
      <sheetName val="Costs"/>
      <sheetName val="Investments"/>
      <sheetName val="Operations M"/>
      <sheetName val="Operations Y"/>
      <sheetName val="Load Factor Y"/>
      <sheetName val="Capacity Adjustment Y"/>
      <sheetName val="Joint Route Costs Y"/>
      <sheetName val="REVENUES"/>
      <sheetName val="OPEX"/>
      <sheetName val="BP Summary"/>
      <sheetName val="PPT Board Charts"/>
      <sheetName val="PPT BP Charts"/>
      <sheetName val="PPT OPs Charts"/>
      <sheetName val="Cover_page19"/>
      <sheetName val="Model_map19"/>
      <sheetName val="Meter_reading_calculation19"/>
      <sheetName val="Connection_revenue_calculatio19"/>
      <sheetName val="Revenue_calculation19"/>
      <sheetName val="Generation_by_technology19"/>
      <sheetName val="Sold_energy19"/>
      <sheetName val="Peak_load_calculation19"/>
      <sheetName val="Fuel_costs19"/>
      <sheetName val="Generation_by_fuel19"/>
      <sheetName val="Cost_outputs19"/>
      <sheetName val="RAB_Botom-up19"/>
      <sheetName val="Regulated_revenue19"/>
      <sheetName val="Balancing_fund19"/>
      <sheetName val="SEC_Financials19"/>
      <sheetName val="Financing_structure19"/>
      <sheetName val="SEC-CF_values19"/>
      <sheetName val="Fin__indicators19"/>
      <sheetName val="Charts_SEC_model19"/>
      <sheetName val="Benchmarking_slides19"/>
      <sheetName val="ネット_CF➀"/>
      <sheetName val="ネット_CF➂"/>
      <sheetName val="STATUS_(2)"/>
      <sheetName val="Cost_structure_of_WS"/>
      <sheetName val="Cost_structure_of_BL"/>
      <sheetName val="Cost_structure_of_SL"/>
      <sheetName val="Cost_structure_(overview)"/>
      <sheetName val="→back_data"/>
      <sheetName val="Cost_Detail_(data_from_AGC)"/>
      <sheetName val="Cost_Detail_(raw_data)"/>
      <sheetName val="Cost_Detail_(revised)"/>
      <sheetName val="Cost_structure_in_report"/>
      <sheetName val="Profit_margin"/>
      <sheetName val="Labor_cost_&amp;_depreciation_cost_"/>
      <sheetName val="Cost_structure_overview"/>
      <sheetName val="Operations_M"/>
      <sheetName val="Operations_Y"/>
      <sheetName val="Load_Factor_Y"/>
      <sheetName val="Capacity_Adjustment_Y"/>
      <sheetName val="Joint_Route_Costs_Y"/>
      <sheetName val="BP_Summary"/>
      <sheetName val="PPT_Board_Charts"/>
      <sheetName val="PPT_BP_Charts"/>
      <sheetName val="PPT_OPs_Charts"/>
      <sheetName val="Cover_page20"/>
      <sheetName val="Model_map20"/>
      <sheetName val="Meter_reading_calculation20"/>
      <sheetName val="Connection_revenue_calculatio20"/>
      <sheetName val="Revenue_calculation20"/>
      <sheetName val="Generation_by_technology20"/>
      <sheetName val="Sold_energy20"/>
      <sheetName val="Peak_load_calculation20"/>
      <sheetName val="Fuel_costs20"/>
      <sheetName val="Generation_by_fuel20"/>
      <sheetName val="Cost_outputs20"/>
      <sheetName val="RAB_Botom-up20"/>
      <sheetName val="Regulated_revenue20"/>
      <sheetName val="Balancing_fund20"/>
      <sheetName val="SEC_Financials20"/>
      <sheetName val="Financing_structure20"/>
      <sheetName val="SEC-CF_values20"/>
      <sheetName val="Fin__indicators20"/>
      <sheetName val="Charts_SEC_model20"/>
      <sheetName val="Benchmarking_slides20"/>
      <sheetName val="Operations_M1"/>
      <sheetName val="Operations_Y1"/>
      <sheetName val="Load_Factor_Y1"/>
      <sheetName val="Capacity_Adjustment_Y1"/>
      <sheetName val="Joint_Route_Costs_Y1"/>
      <sheetName val="BP_Summary1"/>
      <sheetName val="PPT_Board_Charts1"/>
      <sheetName val="PPT_BP_Charts1"/>
      <sheetName val="PPT_OPs_Charts1"/>
      <sheetName val="ネット_CF➀1"/>
      <sheetName val="ネット_CF➂1"/>
      <sheetName val="STATUS_(2)1"/>
      <sheetName val="Cost_structure_of_WS1"/>
      <sheetName val="Cost_structure_of_BL1"/>
      <sheetName val="Cost_structure_of_SL1"/>
      <sheetName val="Cost_structure_(overview)1"/>
      <sheetName val="→back_data1"/>
      <sheetName val="Cost_Detail_(data_from_AGC)1"/>
      <sheetName val="Cost_Detail_(raw_data)1"/>
      <sheetName val="Cost_Detail_(revised)1"/>
      <sheetName val="Cost_structure_in_report1"/>
      <sheetName val="Profit_margin1"/>
      <sheetName val="Labor_cost_&amp;_depreciation_cost1"/>
      <sheetName val="Cost_structure_overview1"/>
      <sheetName val="liste"/>
      <sheetName val="Tableaux Axes"/>
      <sheetName val="Cover_page21"/>
      <sheetName val="Model_map21"/>
      <sheetName val="Meter_reading_calculation21"/>
      <sheetName val="Connection_revenue_calculatio21"/>
      <sheetName val="Revenue_calculation21"/>
      <sheetName val="Generation_by_technology21"/>
      <sheetName val="Sold_energy21"/>
      <sheetName val="Peak_load_calculation21"/>
      <sheetName val="Fuel_costs21"/>
      <sheetName val="Generation_by_fuel21"/>
      <sheetName val="Cost_outputs21"/>
      <sheetName val="RAB_Botom-up21"/>
      <sheetName val="Regulated_revenue21"/>
      <sheetName val="Balancing_fund21"/>
      <sheetName val="SEC_Financials21"/>
      <sheetName val="Financing_structure21"/>
      <sheetName val="SEC-CF_values21"/>
      <sheetName val="Fin__indicators21"/>
      <sheetName val="Charts_SEC_model21"/>
      <sheetName val="Benchmarking_slides21"/>
      <sheetName val="ネット_CF➀2"/>
      <sheetName val="ネット_CF➂2"/>
      <sheetName val="STATUS_(2)2"/>
      <sheetName val="Cost_structure_of_WS2"/>
      <sheetName val="Cost_structure_of_BL2"/>
      <sheetName val="Cost_structure_of_SL2"/>
      <sheetName val="Cost_structure_(overview)2"/>
      <sheetName val="→back_data2"/>
      <sheetName val="Cost_Detail_(data_from_AGC)2"/>
      <sheetName val="Cost_Detail_(raw_data)2"/>
      <sheetName val="Cost_Detail_(revised)2"/>
      <sheetName val="Cost_structure_in_report2"/>
      <sheetName val="Profit_margin2"/>
      <sheetName val="Labor_cost_&amp;_depreciation_cost2"/>
      <sheetName val="Cost_structure_overview2"/>
      <sheetName val="Server_Master"/>
      <sheetName val="Application_Master"/>
      <sheetName val="App_to_server"/>
      <sheetName val="Multiple_App_Servers_Timeline"/>
      <sheetName val="Bringing_in_new_data"/>
      <sheetName val="Pivot_Active"/>
      <sheetName val="Operations_M2"/>
      <sheetName val="Operations_Y2"/>
      <sheetName val="Load_Factor_Y2"/>
      <sheetName val="Capacity_Adjustment_Y2"/>
      <sheetName val="Joint_Route_Costs_Y2"/>
      <sheetName val="BP_Summary2"/>
      <sheetName val="PPT_Board_Charts2"/>
      <sheetName val="PPT_BP_Charts2"/>
      <sheetName val="PPT_OPs_Charts2"/>
      <sheetName val="Tableaux_Axes"/>
      <sheetName val="ネット_CF➀3"/>
      <sheetName val="ネット_CF➂3"/>
      <sheetName val="STATUS_(2)3"/>
      <sheetName val="Cost_structure_of_WS3"/>
      <sheetName val="Cost_structure_of_BL3"/>
      <sheetName val="Cost_structure_of_SL3"/>
      <sheetName val="Cost_structure_(overview)3"/>
      <sheetName val="→back_data3"/>
      <sheetName val="Cost_Detail_(data_from_AGC)3"/>
      <sheetName val="Cost_Detail_(raw_data)3"/>
      <sheetName val="Cost_Detail_(revised)3"/>
      <sheetName val="Cost_structure_in_report3"/>
      <sheetName val="Profit_margin3"/>
      <sheetName val="Labor_cost_&amp;_depreciation_cost3"/>
      <sheetName val="Cost_structure_overview3"/>
      <sheetName val="Server_Master1"/>
      <sheetName val="Application_Master1"/>
      <sheetName val="App_to_server1"/>
      <sheetName val="Multiple_App_Servers_Timeline1"/>
      <sheetName val="Bringing_in_new_data1"/>
      <sheetName val="Pivot_Active1"/>
      <sheetName val="Server_Master2"/>
      <sheetName val="Application_Master2"/>
      <sheetName val="App_to_server2"/>
      <sheetName val="Multiple_App_Servers_Timeline2"/>
      <sheetName val="Bringing_in_new_data2"/>
      <sheetName val="Pivot_Active2"/>
      <sheetName val="Cover_page22"/>
      <sheetName val="Model_map22"/>
      <sheetName val="Meter_reading_calculation22"/>
      <sheetName val="Connection_revenue_calculatio22"/>
      <sheetName val="Revenue_calculation22"/>
      <sheetName val="Generation_by_technology22"/>
      <sheetName val="Sold_energy22"/>
      <sheetName val="Peak_load_calculation22"/>
      <sheetName val="Fuel_costs22"/>
      <sheetName val="Generation_by_fuel22"/>
      <sheetName val="Cost_outputs22"/>
      <sheetName val="RAB_Botom-up22"/>
      <sheetName val="Regulated_revenue22"/>
      <sheetName val="Balancing_fund22"/>
      <sheetName val="SEC_Financials22"/>
      <sheetName val="Financing_structure22"/>
      <sheetName val="SEC-CF_values22"/>
      <sheetName val="Fin__indicators22"/>
      <sheetName val="Charts_SEC_model22"/>
      <sheetName val="Benchmarking_slides22"/>
      <sheetName val="Operations_M3"/>
      <sheetName val="Operations_Y3"/>
      <sheetName val="Load_Factor_Y3"/>
      <sheetName val="Capacity_Adjustment_Y3"/>
      <sheetName val="Joint_Route_Costs_Y3"/>
      <sheetName val="BP_Summary3"/>
      <sheetName val="PPT_Board_Charts3"/>
      <sheetName val="PPT_BP_Charts3"/>
      <sheetName val="PPT_OPs_Charts3"/>
      <sheetName val="Server_Master3"/>
      <sheetName val="Application_Master3"/>
      <sheetName val="App_to_server3"/>
      <sheetName val="Multiple_App_Servers_Timeline3"/>
      <sheetName val="Bringing_in_new_data3"/>
      <sheetName val="Pivot_Active3"/>
      <sheetName val="Cover_page23"/>
      <sheetName val="Model_map23"/>
      <sheetName val="Meter_reading_calculation23"/>
      <sheetName val="Connection_revenue_calculatio23"/>
      <sheetName val="Revenue_calculation23"/>
      <sheetName val="Generation_by_technology23"/>
      <sheetName val="Sold_energy23"/>
      <sheetName val="Peak_load_calculation23"/>
      <sheetName val="Fuel_costs23"/>
      <sheetName val="Generation_by_fuel23"/>
      <sheetName val="Cost_outputs23"/>
      <sheetName val="RAB_Botom-up23"/>
      <sheetName val="Regulated_revenue23"/>
      <sheetName val="Balancing_fund23"/>
      <sheetName val="SEC_Financials23"/>
      <sheetName val="Financing_structure23"/>
      <sheetName val="SEC-CF_values23"/>
      <sheetName val="Fin__indicators23"/>
      <sheetName val="Charts_SEC_model23"/>
      <sheetName val="Benchmarking_slides23"/>
      <sheetName val="ネット_CF➀4"/>
      <sheetName val="ネット_CF➂4"/>
      <sheetName val="STATUS_(2)4"/>
      <sheetName val="Cost_structure_of_WS4"/>
      <sheetName val="Cost_structure_of_BL4"/>
      <sheetName val="Cost_structure_of_SL4"/>
      <sheetName val="Cost_structure_(overview)4"/>
      <sheetName val="→back_data4"/>
      <sheetName val="Cost_Detail_(data_from_AGC)4"/>
      <sheetName val="Cost_Detail_(raw_data)4"/>
      <sheetName val="Cost_Detail_(revised)4"/>
      <sheetName val="Cost_structure_in_report4"/>
      <sheetName val="Profit_margin4"/>
      <sheetName val="Labor_cost_&amp;_depreciation_cost4"/>
      <sheetName val="Cost_structure_overview4"/>
      <sheetName val="Operations_M4"/>
      <sheetName val="Operations_Y4"/>
      <sheetName val="Load_Factor_Y4"/>
      <sheetName val="Capacity_Adjustment_Y4"/>
      <sheetName val="Joint_Route_Costs_Y4"/>
      <sheetName val="BP_Summary4"/>
      <sheetName val="PPT_Board_Charts4"/>
      <sheetName val="PPT_BP_Charts4"/>
      <sheetName val="PPT_OPs_Charts4"/>
      <sheetName val="Server_Master4"/>
      <sheetName val="Application_Master4"/>
      <sheetName val="App_to_server4"/>
      <sheetName val="Multiple_App_Servers_Timeline4"/>
      <sheetName val="Bringing_in_new_data4"/>
      <sheetName val="Pivot_Active4"/>
      <sheetName val="ネット_CF➀5"/>
      <sheetName val="ネット_CF➂5"/>
      <sheetName val="STATUS_(2)5"/>
      <sheetName val="Cost_structure_of_WS5"/>
      <sheetName val="Cost_structure_of_BL5"/>
      <sheetName val="Cost_structure_of_SL5"/>
      <sheetName val="Cost_structure_(overview)5"/>
      <sheetName val="→back_data5"/>
      <sheetName val="Cost_Detail_(data_from_AGC)5"/>
      <sheetName val="Cost_Detail_(raw_data)5"/>
      <sheetName val="Cost_Detail_(revised)5"/>
      <sheetName val="Cost_structure_in_report5"/>
      <sheetName val="Profit_margin5"/>
      <sheetName val="Labor_cost_&amp;_depreciation_cost5"/>
      <sheetName val="Cost_structure_overview5"/>
      <sheetName val="Tableaux_Axes2"/>
      <sheetName val="Tableaux_Axes1"/>
      <sheetName val="Cover_page26"/>
      <sheetName val="Model_map26"/>
      <sheetName val="Meter_reading_calculation26"/>
      <sheetName val="Connection_revenue_calculatio26"/>
      <sheetName val="Revenue_calculation26"/>
      <sheetName val="Generation_by_technology26"/>
      <sheetName val="Sold_energy26"/>
      <sheetName val="Peak_load_calculation26"/>
      <sheetName val="Fuel_costs26"/>
      <sheetName val="Generation_by_fuel26"/>
      <sheetName val="Cost_outputs26"/>
      <sheetName val="RAB_Botom-up26"/>
      <sheetName val="Regulated_revenue26"/>
      <sheetName val="Balancing_fund26"/>
      <sheetName val="SEC_Financials26"/>
      <sheetName val="Financing_structure26"/>
      <sheetName val="SEC-CF_values26"/>
      <sheetName val="Fin__indicators26"/>
      <sheetName val="Charts_SEC_model26"/>
      <sheetName val="Benchmarking_slides26"/>
      <sheetName val="Cover_page24"/>
      <sheetName val="Model_map24"/>
      <sheetName val="Meter_reading_calculation24"/>
      <sheetName val="Connection_revenue_calculatio24"/>
      <sheetName val="Revenue_calculation24"/>
      <sheetName val="Generation_by_technology24"/>
      <sheetName val="Sold_energy24"/>
      <sheetName val="Peak_load_calculation24"/>
      <sheetName val="Fuel_costs24"/>
      <sheetName val="Generation_by_fuel24"/>
      <sheetName val="Cost_outputs24"/>
      <sheetName val="RAB_Botom-up24"/>
      <sheetName val="Regulated_revenue24"/>
      <sheetName val="Balancing_fund24"/>
      <sheetName val="SEC_Financials24"/>
      <sheetName val="Financing_structure24"/>
      <sheetName val="SEC-CF_values24"/>
      <sheetName val="Fin__indicators24"/>
      <sheetName val="Charts_SEC_model24"/>
      <sheetName val="Benchmarking_slides24"/>
      <sheetName val="Cover_page25"/>
      <sheetName val="Model_map25"/>
      <sheetName val="Meter_reading_calculation25"/>
      <sheetName val="Connection_revenue_calculatio25"/>
      <sheetName val="Revenue_calculation25"/>
      <sheetName val="Generation_by_technology25"/>
      <sheetName val="Sold_energy25"/>
      <sheetName val="Peak_load_calculation25"/>
      <sheetName val="Fuel_costs25"/>
      <sheetName val="Generation_by_fuel25"/>
      <sheetName val="Cost_outputs25"/>
      <sheetName val="RAB_Botom-up25"/>
      <sheetName val="Regulated_revenue25"/>
      <sheetName val="Balancing_fund25"/>
      <sheetName val="SEC_Financials25"/>
      <sheetName val="Financing_structure25"/>
      <sheetName val="SEC-CF_values25"/>
      <sheetName val="Fin__indicators25"/>
      <sheetName val="Charts_SEC_model25"/>
      <sheetName val="Benchmarking_slides25"/>
      <sheetName val="Cover_page27"/>
      <sheetName val="Model_map27"/>
      <sheetName val="Meter_reading_calculation27"/>
      <sheetName val="Connection_revenue_calculatio27"/>
      <sheetName val="Revenue_calculation27"/>
      <sheetName val="Generation_by_technology27"/>
      <sheetName val="Sold_energy27"/>
      <sheetName val="Peak_load_calculation27"/>
      <sheetName val="Fuel_costs27"/>
      <sheetName val="Generation_by_fuel27"/>
      <sheetName val="Cost_outputs27"/>
      <sheetName val="RAB_Botom-up27"/>
      <sheetName val="Regulated_revenue27"/>
      <sheetName val="Balancing_fund27"/>
      <sheetName val="SEC_Financials27"/>
      <sheetName val="Financing_structure27"/>
      <sheetName val="SEC-CF_values27"/>
      <sheetName val="Fin__indicators27"/>
      <sheetName val="Charts_SEC_model27"/>
      <sheetName val="Benchmarking_slides27"/>
      <sheetName val="Cover_page28"/>
      <sheetName val="Model_map28"/>
      <sheetName val="Meter_reading_calculation28"/>
      <sheetName val="Connection_revenue_calculatio28"/>
      <sheetName val="Revenue_calculation28"/>
      <sheetName val="Generation_by_technology28"/>
      <sheetName val="Sold_energy28"/>
      <sheetName val="Peak_load_calculation28"/>
      <sheetName val="Fuel_costs28"/>
      <sheetName val="Generation_by_fuel28"/>
      <sheetName val="Cost_outputs28"/>
      <sheetName val="RAB_Botom-up28"/>
      <sheetName val="Regulated_revenue28"/>
      <sheetName val="Balancing_fund28"/>
      <sheetName val="SEC_Financials28"/>
      <sheetName val="Financing_structure28"/>
      <sheetName val="SEC-CF_values28"/>
      <sheetName val="Fin__indicators28"/>
      <sheetName val="Charts_SEC_model28"/>
      <sheetName val="Benchmarking_slides28"/>
      <sheetName val="Cover_page29"/>
      <sheetName val="Model_map29"/>
      <sheetName val="Meter_reading_calculation29"/>
      <sheetName val="Connection_revenue_calculatio29"/>
      <sheetName val="Revenue_calculation29"/>
      <sheetName val="Generation_by_technology29"/>
      <sheetName val="Sold_energy29"/>
      <sheetName val="Peak_load_calculation29"/>
      <sheetName val="Fuel_costs29"/>
      <sheetName val="Generation_by_fuel29"/>
      <sheetName val="Cost_outputs29"/>
      <sheetName val="RAB_Botom-up29"/>
      <sheetName val="Regulated_revenue29"/>
      <sheetName val="Balancing_fund29"/>
      <sheetName val="SEC_Financials29"/>
      <sheetName val="Financing_structure29"/>
      <sheetName val="SEC-CF_values29"/>
      <sheetName val="Fin__indicators29"/>
      <sheetName val="Charts_SEC_model29"/>
      <sheetName val="Benchmarking_slides29"/>
      <sheetName val="Cover_page30"/>
      <sheetName val="Model_map30"/>
      <sheetName val="Meter_reading_calculation30"/>
      <sheetName val="Connection_revenue_calculatio30"/>
      <sheetName val="Revenue_calculation30"/>
      <sheetName val="Generation_by_technology30"/>
      <sheetName val="Sold_energy30"/>
      <sheetName val="Peak_load_calculation30"/>
      <sheetName val="Fuel_costs30"/>
      <sheetName val="Generation_by_fuel30"/>
      <sheetName val="Cost_outputs30"/>
      <sheetName val="RAB_Botom-up30"/>
      <sheetName val="Regulated_revenue30"/>
      <sheetName val="Balancing_fund30"/>
      <sheetName val="SEC_Financials30"/>
      <sheetName val="Financing_structure30"/>
      <sheetName val="SEC-CF_values30"/>
      <sheetName val="Fin__indicators30"/>
      <sheetName val="Charts_SEC_model30"/>
      <sheetName val="Benchmarking_slides30"/>
      <sheetName val="Cover_page34"/>
      <sheetName val="Model_map34"/>
      <sheetName val="Meter_reading_calculation34"/>
      <sheetName val="Connection_revenue_calculatio34"/>
      <sheetName val="Revenue_calculation34"/>
      <sheetName val="Generation_by_technology34"/>
      <sheetName val="Sold_energy34"/>
      <sheetName val="Peak_load_calculation34"/>
      <sheetName val="Fuel_costs34"/>
      <sheetName val="Generation_by_fuel34"/>
      <sheetName val="Cost_outputs34"/>
      <sheetName val="RAB_Botom-up34"/>
      <sheetName val="Regulated_revenue34"/>
      <sheetName val="Balancing_fund34"/>
      <sheetName val="SEC_Financials34"/>
      <sheetName val="Financing_structure34"/>
      <sheetName val="SEC-CF_values34"/>
      <sheetName val="Fin__indicators34"/>
      <sheetName val="Charts_SEC_model34"/>
      <sheetName val="Benchmarking_slides34"/>
      <sheetName val="Cover_page31"/>
      <sheetName val="Model_map31"/>
      <sheetName val="Meter_reading_calculation31"/>
      <sheetName val="Connection_revenue_calculatio31"/>
      <sheetName val="Revenue_calculation31"/>
      <sheetName val="Generation_by_technology31"/>
      <sheetName val="Sold_energy31"/>
      <sheetName val="Peak_load_calculation31"/>
      <sheetName val="Fuel_costs31"/>
      <sheetName val="Generation_by_fuel31"/>
      <sheetName val="Cost_outputs31"/>
      <sheetName val="RAB_Botom-up31"/>
      <sheetName val="Regulated_revenue31"/>
      <sheetName val="Balancing_fund31"/>
      <sheetName val="SEC_Financials31"/>
      <sheetName val="Financing_structure31"/>
      <sheetName val="SEC-CF_values31"/>
      <sheetName val="Fin__indicators31"/>
      <sheetName val="Charts_SEC_model31"/>
      <sheetName val="Benchmarking_slides31"/>
      <sheetName val="ネット_CF➀7"/>
      <sheetName val="ネット_CF➂7"/>
      <sheetName val="STATUS_(2)7"/>
      <sheetName val="Cost_structure_of_WS7"/>
      <sheetName val="Cost_structure_of_BL7"/>
      <sheetName val="Cost_structure_of_SL7"/>
      <sheetName val="Cost_structure_(overview)7"/>
      <sheetName val="→back_data7"/>
      <sheetName val="Cost_Detail_(data_from_AGC)7"/>
      <sheetName val="Cost_Detail_(raw_data)7"/>
      <sheetName val="Cost_Detail_(revised)7"/>
      <sheetName val="Cost_structure_in_report7"/>
      <sheetName val="Profit_margin7"/>
      <sheetName val="Labor_cost_&amp;_depreciation_cost7"/>
      <sheetName val="Cost_structure_overview7"/>
      <sheetName val="Operations_M6"/>
      <sheetName val="Operations_Y6"/>
      <sheetName val="Load_Factor_Y6"/>
      <sheetName val="Capacity_Adjustment_Y6"/>
      <sheetName val="Joint_Route_Costs_Y6"/>
      <sheetName val="BP_Summary6"/>
      <sheetName val="PPT_Board_Charts6"/>
      <sheetName val="PPT_BP_Charts6"/>
      <sheetName val="PPT_OPs_Charts6"/>
      <sheetName val="Tableaux_Axes4"/>
      <sheetName val="Cover_page32"/>
      <sheetName val="Model_map32"/>
      <sheetName val="Meter_reading_calculation32"/>
      <sheetName val="Connection_revenue_calculatio32"/>
      <sheetName val="Revenue_calculation32"/>
      <sheetName val="Generation_by_technology32"/>
      <sheetName val="Sold_energy32"/>
      <sheetName val="Peak_load_calculation32"/>
      <sheetName val="Fuel_costs32"/>
      <sheetName val="Generation_by_fuel32"/>
      <sheetName val="Cost_outputs32"/>
      <sheetName val="RAB_Botom-up32"/>
      <sheetName val="Regulated_revenue32"/>
      <sheetName val="Balancing_fund32"/>
      <sheetName val="SEC_Financials32"/>
      <sheetName val="Financing_structure32"/>
      <sheetName val="SEC-CF_values32"/>
      <sheetName val="Fin__indicators32"/>
      <sheetName val="Charts_SEC_model32"/>
      <sheetName val="Benchmarking_slides32"/>
      <sheetName val="Cover_page33"/>
      <sheetName val="Model_map33"/>
      <sheetName val="Meter_reading_calculation33"/>
      <sheetName val="Connection_revenue_calculatio33"/>
      <sheetName val="Revenue_calculation33"/>
      <sheetName val="Generation_by_technology33"/>
      <sheetName val="Sold_energy33"/>
      <sheetName val="Peak_load_calculation33"/>
      <sheetName val="Fuel_costs33"/>
      <sheetName val="Generation_by_fuel33"/>
      <sheetName val="Cost_outputs33"/>
      <sheetName val="RAB_Botom-up33"/>
      <sheetName val="Regulated_revenue33"/>
      <sheetName val="Balancing_fund33"/>
      <sheetName val="SEC_Financials33"/>
      <sheetName val="Financing_structure33"/>
      <sheetName val="SEC-CF_values33"/>
      <sheetName val="Fin__indicators33"/>
      <sheetName val="Charts_SEC_model33"/>
      <sheetName val="Benchmarking_slides33"/>
      <sheetName val="ネット_CF➀6"/>
      <sheetName val="ネット_CF➂6"/>
      <sheetName val="STATUS_(2)6"/>
      <sheetName val="Cost_structure_of_WS6"/>
      <sheetName val="Cost_structure_of_BL6"/>
      <sheetName val="Cost_structure_of_SL6"/>
      <sheetName val="Cost_structure_(overview)6"/>
      <sheetName val="→back_data6"/>
      <sheetName val="Cost_Detail_(data_from_AGC)6"/>
      <sheetName val="Cost_Detail_(raw_data)6"/>
      <sheetName val="Cost_Detail_(revised)6"/>
      <sheetName val="Cost_structure_in_report6"/>
      <sheetName val="Profit_margin6"/>
      <sheetName val="Labor_cost_&amp;_depreciation_cost6"/>
      <sheetName val="Cost_structure_overview6"/>
      <sheetName val="Operations_M5"/>
      <sheetName val="Operations_Y5"/>
      <sheetName val="Load_Factor_Y5"/>
      <sheetName val="Capacity_Adjustment_Y5"/>
      <sheetName val="Joint_Route_Costs_Y5"/>
      <sheetName val="BP_Summary5"/>
      <sheetName val="PPT_Board_Charts5"/>
      <sheetName val="PPT_BP_Charts5"/>
      <sheetName val="PPT_OPs_Charts5"/>
      <sheetName val="Tableaux_Axes3"/>
      <sheetName val="Cover_page35"/>
      <sheetName val="Model_map35"/>
      <sheetName val="Meter_reading_calculation35"/>
      <sheetName val="Connection_revenue_calculatio35"/>
      <sheetName val="Revenue_calculation35"/>
      <sheetName val="Generation_by_technology35"/>
      <sheetName val="Sold_energy35"/>
      <sheetName val="Peak_load_calculation35"/>
      <sheetName val="Fuel_costs35"/>
      <sheetName val="Generation_by_fuel35"/>
      <sheetName val="Cost_outputs35"/>
      <sheetName val="RAB_Botom-up35"/>
      <sheetName val="Regulated_revenue35"/>
      <sheetName val="Balancing_fund35"/>
      <sheetName val="SEC_Financials35"/>
      <sheetName val="Financing_structure35"/>
      <sheetName val="SEC-CF_values35"/>
      <sheetName val="Fin__indicators35"/>
      <sheetName val="Charts_SEC_model35"/>
      <sheetName val="Benchmarking_slides35"/>
      <sheetName val="ネット_CF➀8"/>
      <sheetName val="ネット_CF➂8"/>
      <sheetName val="STATUS_(2)8"/>
      <sheetName val="Cost_structure_of_WS8"/>
      <sheetName val="Cost_structure_of_BL8"/>
      <sheetName val="Cost_structure_of_SL8"/>
      <sheetName val="Cost_structure_(overview)8"/>
      <sheetName val="→back_data8"/>
      <sheetName val="Cost_Detail_(data_from_AGC)8"/>
      <sheetName val="Cost_Detail_(raw_data)8"/>
      <sheetName val="Cost_Detail_(revised)8"/>
      <sheetName val="Cost_structure_in_report8"/>
      <sheetName val="Profit_margin8"/>
      <sheetName val="Labor_cost_&amp;_depreciation_cost8"/>
      <sheetName val="Cost_structure_overview8"/>
      <sheetName val="Server_Master5"/>
      <sheetName val="Application_Master5"/>
      <sheetName val="App_to_server5"/>
      <sheetName val="Multiple_App_Servers_Timeline5"/>
      <sheetName val="Bringing_in_new_data5"/>
      <sheetName val="Pivot_Active5"/>
      <sheetName val="Operations_M7"/>
      <sheetName val="Operations_Y7"/>
      <sheetName val="Load_Factor_Y7"/>
      <sheetName val="Capacity_Adjustment_Y7"/>
      <sheetName val="Joint_Route_Costs_Y7"/>
      <sheetName val="BP_Summary7"/>
      <sheetName val="PPT_Board_Charts7"/>
      <sheetName val="PPT_BP_Charts7"/>
      <sheetName val="PPT_OPs_Charts7"/>
      <sheetName val="Tableaux_Axes5"/>
      <sheetName val="Cover_page36"/>
      <sheetName val="Model_map36"/>
      <sheetName val="Meter_reading_calculation36"/>
      <sheetName val="Connection_revenue_calculatio36"/>
      <sheetName val="Revenue_calculation36"/>
      <sheetName val="Generation_by_technology36"/>
      <sheetName val="Sold_energy36"/>
      <sheetName val="Peak_load_calculation36"/>
      <sheetName val="Fuel_costs36"/>
      <sheetName val="Generation_by_fuel36"/>
      <sheetName val="Cost_outputs36"/>
      <sheetName val="RAB_Botom-up36"/>
      <sheetName val="Regulated_revenue36"/>
      <sheetName val="Balancing_fund36"/>
      <sheetName val="SEC_Financials36"/>
      <sheetName val="Financing_structure36"/>
      <sheetName val="SEC-CF_values36"/>
      <sheetName val="Fin__indicators36"/>
      <sheetName val="Charts_SEC_model36"/>
      <sheetName val="Benchmarking_slides36"/>
      <sheetName val="ネット_CF➀9"/>
      <sheetName val="ネット_CF➂9"/>
      <sheetName val="STATUS_(2)9"/>
      <sheetName val="Cost_structure_of_WS9"/>
      <sheetName val="Cost_structure_of_BL9"/>
      <sheetName val="Cost_structure_of_SL9"/>
      <sheetName val="Cost_structure_(overview)9"/>
      <sheetName val="→back_data9"/>
      <sheetName val="Cost_Detail_(data_from_AGC)9"/>
      <sheetName val="Cost_Detail_(raw_data)9"/>
      <sheetName val="Cost_Detail_(revised)9"/>
      <sheetName val="Cost_structure_in_report9"/>
      <sheetName val="Profit_margin9"/>
      <sheetName val="Labor_cost_&amp;_depreciation_cost9"/>
      <sheetName val="Cost_structure_overview9"/>
      <sheetName val="Server_Master6"/>
      <sheetName val="Application_Master6"/>
      <sheetName val="App_to_server6"/>
      <sheetName val="Multiple_App_Servers_Timeline6"/>
      <sheetName val="Bringing_in_new_data6"/>
      <sheetName val="Pivot_Active6"/>
      <sheetName val="Operations_M8"/>
      <sheetName val="Operations_Y8"/>
      <sheetName val="Load_Factor_Y8"/>
      <sheetName val="Capacity_Adjustment_Y8"/>
      <sheetName val="Joint_Route_Costs_Y8"/>
      <sheetName val="BP_Summary8"/>
      <sheetName val="PPT_Board_Charts8"/>
      <sheetName val="PPT_BP_Charts8"/>
      <sheetName val="PPT_OPs_Charts8"/>
      <sheetName val="Tableaux_Axes6"/>
      <sheetName val="Cover_page37"/>
      <sheetName val="Model_map37"/>
      <sheetName val="Meter_reading_calculation37"/>
      <sheetName val="Connection_revenue_calculatio37"/>
      <sheetName val="Revenue_calculation37"/>
      <sheetName val="Generation_by_technology37"/>
      <sheetName val="Sold_energy37"/>
      <sheetName val="Peak_load_calculation37"/>
      <sheetName val="Fuel_costs37"/>
      <sheetName val="Generation_by_fuel37"/>
      <sheetName val="Cost_outputs37"/>
      <sheetName val="RAB_Botom-up37"/>
      <sheetName val="Regulated_revenue37"/>
      <sheetName val="Balancing_fund37"/>
      <sheetName val="SEC_Financials37"/>
      <sheetName val="Financing_structure37"/>
      <sheetName val="SEC-CF_values37"/>
      <sheetName val="Fin__indicators37"/>
      <sheetName val="Charts_SEC_model37"/>
      <sheetName val="Benchmarking_slides37"/>
      <sheetName val="ネット_CF➀10"/>
      <sheetName val="ネット_CF➂10"/>
      <sheetName val="STATUS_(2)10"/>
      <sheetName val="Cost_structure_of_WS10"/>
      <sheetName val="Cost_structure_of_BL10"/>
      <sheetName val="Cost_structure_of_SL10"/>
      <sheetName val="Cost_structure_(overview)10"/>
      <sheetName val="→back_data10"/>
      <sheetName val="Cost_Detail_(data_from_AGC)10"/>
      <sheetName val="Cost_Detail_(raw_data)10"/>
      <sheetName val="Cost_Detail_(revised)10"/>
      <sheetName val="Cost_structure_in_report10"/>
      <sheetName val="Profit_margin10"/>
      <sheetName val="Labor_cost_&amp;_depreciation_cos10"/>
      <sheetName val="Cost_structure_overview10"/>
      <sheetName val="Server_Master7"/>
      <sheetName val="Application_Master7"/>
      <sheetName val="App_to_server7"/>
      <sheetName val="Multiple_App_Servers_Timeline7"/>
      <sheetName val="Bringing_in_new_data7"/>
      <sheetName val="Pivot_Active7"/>
      <sheetName val="Operations_M9"/>
      <sheetName val="Operations_Y9"/>
      <sheetName val="Load_Factor_Y9"/>
      <sheetName val="Capacity_Adjustment_Y9"/>
      <sheetName val="Joint_Route_Costs_Y9"/>
      <sheetName val="BP_Summary9"/>
      <sheetName val="PPT_Board_Charts9"/>
      <sheetName val="PPT_BP_Charts9"/>
      <sheetName val="PPT_OPs_Charts9"/>
      <sheetName val="Tableaux_Axes7"/>
      <sheetName val="Cover_page38"/>
      <sheetName val="Model_map38"/>
      <sheetName val="Meter_reading_calculation38"/>
      <sheetName val="Connection_revenue_calculatio38"/>
      <sheetName val="Revenue_calculation38"/>
      <sheetName val="Generation_by_technology38"/>
      <sheetName val="Sold_energy38"/>
      <sheetName val="Peak_load_calculation38"/>
      <sheetName val="Fuel_costs38"/>
      <sheetName val="Generation_by_fuel38"/>
      <sheetName val="Cost_outputs38"/>
      <sheetName val="RAB_Botom-up38"/>
      <sheetName val="Regulated_revenue38"/>
      <sheetName val="Balancing_fund38"/>
      <sheetName val="SEC_Financials38"/>
      <sheetName val="Financing_structure38"/>
      <sheetName val="SEC-CF_values38"/>
      <sheetName val="Fin__indicators38"/>
      <sheetName val="Charts_SEC_model38"/>
      <sheetName val="Benchmarking_slides38"/>
      <sheetName val="ネット_CF➀11"/>
      <sheetName val="ネット_CF➂11"/>
      <sheetName val="STATUS_(2)11"/>
      <sheetName val="Cost_structure_of_WS11"/>
      <sheetName val="Cost_structure_of_BL11"/>
      <sheetName val="Cost_structure_of_SL11"/>
      <sheetName val="Cost_structure_(overview)11"/>
      <sheetName val="→back_data11"/>
      <sheetName val="Cost_Detail_(data_from_AGC)11"/>
      <sheetName val="Cost_Detail_(raw_data)11"/>
      <sheetName val="Cost_Detail_(revised)11"/>
      <sheetName val="Cost_structure_in_report11"/>
      <sheetName val="Profit_margin11"/>
      <sheetName val="Labor_cost_&amp;_depreciation_cos11"/>
      <sheetName val="Cost_structure_overview11"/>
      <sheetName val="Server_Master8"/>
      <sheetName val="Application_Master8"/>
      <sheetName val="App_to_server8"/>
      <sheetName val="Multiple_App_Servers_Timeline8"/>
      <sheetName val="Bringing_in_new_data8"/>
      <sheetName val="Pivot_Active8"/>
      <sheetName val="Operations_M10"/>
      <sheetName val="Operations_Y10"/>
      <sheetName val="Load_Factor_Y10"/>
      <sheetName val="Capacity_Adjustment_Y10"/>
      <sheetName val="Joint_Route_Costs_Y10"/>
      <sheetName val="BP_Summary10"/>
      <sheetName val="PPT_Board_Charts10"/>
      <sheetName val="PPT_BP_Charts10"/>
      <sheetName val="PPT_OPs_Charts10"/>
      <sheetName val="Tableaux_Axes8"/>
      <sheetName val="Cover_page39"/>
      <sheetName val="Model_map39"/>
      <sheetName val="Meter_reading_calculation39"/>
      <sheetName val="Connection_revenue_calculatio39"/>
      <sheetName val="Revenue_calculation39"/>
      <sheetName val="Generation_by_technology39"/>
      <sheetName val="Sold_energy39"/>
      <sheetName val="Peak_load_calculation39"/>
      <sheetName val="Fuel_costs39"/>
      <sheetName val="Generation_by_fuel39"/>
      <sheetName val="Cost_outputs39"/>
      <sheetName val="RAB_Botom-up39"/>
      <sheetName val="Regulated_revenue39"/>
      <sheetName val="Balancing_fund39"/>
      <sheetName val="SEC_Financials39"/>
      <sheetName val="Financing_structure39"/>
      <sheetName val="SEC-CF_values39"/>
      <sheetName val="Fin__indicators39"/>
      <sheetName val="Charts_SEC_model39"/>
      <sheetName val="Benchmarking_slides39"/>
      <sheetName val="ネット_CF➀12"/>
      <sheetName val="ネット_CF➂12"/>
      <sheetName val="STATUS_(2)12"/>
      <sheetName val="Cost_structure_of_WS12"/>
      <sheetName val="Cost_structure_of_BL12"/>
      <sheetName val="Cost_structure_of_SL12"/>
      <sheetName val="Cost_structure_(overview)12"/>
      <sheetName val="→back_data12"/>
      <sheetName val="Cost_Detail_(data_from_AGC)12"/>
      <sheetName val="Cost_Detail_(raw_data)12"/>
      <sheetName val="Cost_Detail_(revised)12"/>
      <sheetName val="Cost_structure_in_report12"/>
      <sheetName val="Profit_margin12"/>
      <sheetName val="Labor_cost_&amp;_depreciation_cos12"/>
      <sheetName val="Cost_structure_overview12"/>
      <sheetName val="Server_Master9"/>
      <sheetName val="Application_Master9"/>
      <sheetName val="App_to_server9"/>
      <sheetName val="Multiple_App_Servers_Timeline9"/>
      <sheetName val="Bringing_in_new_data9"/>
      <sheetName val="Pivot_Active9"/>
      <sheetName val="Operations_M11"/>
      <sheetName val="Operations_Y11"/>
      <sheetName val="Load_Factor_Y11"/>
      <sheetName val="Capacity_Adjustment_Y11"/>
      <sheetName val="Joint_Route_Costs_Y11"/>
      <sheetName val="BP_Summary11"/>
      <sheetName val="PPT_Board_Charts11"/>
      <sheetName val="PPT_BP_Charts11"/>
      <sheetName val="PPT_OPs_Charts11"/>
      <sheetName val="Tableaux_Axes9"/>
      <sheetName val="Cover_page40"/>
      <sheetName val="Model_map40"/>
      <sheetName val="Meter_reading_calculation40"/>
      <sheetName val="Connection_revenue_calculatio40"/>
      <sheetName val="Revenue_calculation40"/>
      <sheetName val="Generation_by_technology40"/>
      <sheetName val="Sold_energy40"/>
      <sheetName val="Peak_load_calculation40"/>
      <sheetName val="Fuel_costs40"/>
      <sheetName val="Generation_by_fuel40"/>
      <sheetName val="Cost_outputs40"/>
      <sheetName val="RAB_Botom-up40"/>
      <sheetName val="Regulated_revenue40"/>
      <sheetName val="Balancing_fund40"/>
      <sheetName val="SEC_Financials40"/>
      <sheetName val="Financing_structure40"/>
      <sheetName val="SEC-CF_values40"/>
      <sheetName val="Fin__indicators40"/>
      <sheetName val="Charts_SEC_model40"/>
      <sheetName val="Benchmarking_slides40"/>
      <sheetName val="ネット_CF➀13"/>
      <sheetName val="ネット_CF➂13"/>
      <sheetName val="STATUS_(2)13"/>
      <sheetName val="Cost_structure_of_WS13"/>
      <sheetName val="Cost_structure_of_BL13"/>
      <sheetName val="Cost_structure_of_SL13"/>
      <sheetName val="Cost_structure_(overview)13"/>
      <sheetName val="→back_data13"/>
      <sheetName val="Cost_Detail_(data_from_AGC)13"/>
      <sheetName val="Cost_Detail_(raw_data)13"/>
      <sheetName val="Cost_Detail_(revised)13"/>
      <sheetName val="Cost_structure_in_report13"/>
      <sheetName val="Profit_margin13"/>
      <sheetName val="Labor_cost_&amp;_depreciation_cos13"/>
      <sheetName val="Cost_structure_overview13"/>
      <sheetName val="Server_Master10"/>
      <sheetName val="Application_Master10"/>
      <sheetName val="App_to_server10"/>
      <sheetName val="Multiple_App_Servers_Timeline10"/>
      <sheetName val="Bringing_in_new_data10"/>
      <sheetName val="Pivot_Active10"/>
      <sheetName val="Operations_M12"/>
      <sheetName val="Operations_Y12"/>
      <sheetName val="Load_Factor_Y12"/>
      <sheetName val="Capacity_Adjustment_Y12"/>
      <sheetName val="Joint_Route_Costs_Y12"/>
      <sheetName val="BP_Summary12"/>
      <sheetName val="PPT_Board_Charts12"/>
      <sheetName val="PPT_BP_Charts12"/>
      <sheetName val="PPT_OPs_Charts12"/>
      <sheetName val="Tableaux_Axes10"/>
      <sheetName val="Cover_page41"/>
      <sheetName val="Model_map41"/>
      <sheetName val="Meter_reading_calculation41"/>
      <sheetName val="Connection_revenue_calculatio41"/>
      <sheetName val="Revenue_calculation41"/>
      <sheetName val="Generation_by_technology41"/>
      <sheetName val="Sold_energy41"/>
      <sheetName val="Peak_load_calculation41"/>
      <sheetName val="Fuel_costs41"/>
      <sheetName val="Generation_by_fuel41"/>
      <sheetName val="Cost_outputs41"/>
      <sheetName val="RAB_Botom-up41"/>
      <sheetName val="Regulated_revenue41"/>
      <sheetName val="Balancing_fund41"/>
      <sheetName val="SEC_Financials41"/>
      <sheetName val="Financing_structure41"/>
      <sheetName val="SEC-CF_values41"/>
      <sheetName val="Fin__indicators41"/>
      <sheetName val="Charts_SEC_model41"/>
      <sheetName val="Benchmarking_slides41"/>
      <sheetName val="ネット_CF➀14"/>
      <sheetName val="ネット_CF➂14"/>
      <sheetName val="STATUS_(2)14"/>
      <sheetName val="Cost_structure_of_WS14"/>
      <sheetName val="Cost_structure_of_BL14"/>
      <sheetName val="Cost_structure_of_SL14"/>
      <sheetName val="Cost_structure_(overview)14"/>
      <sheetName val="→back_data14"/>
      <sheetName val="Cost_Detail_(data_from_AGC)14"/>
      <sheetName val="Cost_Detail_(raw_data)14"/>
      <sheetName val="Cost_Detail_(revised)14"/>
      <sheetName val="Cost_structure_in_report14"/>
      <sheetName val="Profit_margin14"/>
      <sheetName val="Labor_cost_&amp;_depreciation_cos14"/>
      <sheetName val="Cost_structure_overview14"/>
      <sheetName val="Server_Master11"/>
      <sheetName val="Application_Master11"/>
      <sheetName val="App_to_server11"/>
      <sheetName val="Multiple_App_Servers_Timeline11"/>
      <sheetName val="Bringing_in_new_data11"/>
      <sheetName val="Pivot_Active11"/>
      <sheetName val="Operations_M13"/>
      <sheetName val="Operations_Y13"/>
      <sheetName val="Load_Factor_Y13"/>
      <sheetName val="Capacity_Adjustment_Y13"/>
      <sheetName val="Joint_Route_Costs_Y13"/>
      <sheetName val="BP_Summary13"/>
      <sheetName val="PPT_Board_Charts13"/>
      <sheetName val="PPT_BP_Charts13"/>
      <sheetName val="PPT_OPs_Charts13"/>
      <sheetName val="Tableaux_Axes11"/>
      <sheetName val="Data (2)"/>
      <sheetName val="Cover_page42"/>
      <sheetName val="Model_map42"/>
      <sheetName val="Meter_reading_calculation42"/>
      <sheetName val="Connection_revenue_calculatio42"/>
      <sheetName val="Revenue_calculation42"/>
      <sheetName val="Generation_by_technology42"/>
      <sheetName val="Sold_energy42"/>
      <sheetName val="Peak_load_calculation42"/>
      <sheetName val="Fuel_costs42"/>
      <sheetName val="Generation_by_fuel42"/>
      <sheetName val="Cost_outputs42"/>
      <sheetName val="RAB_Botom-up42"/>
      <sheetName val="Regulated_revenue42"/>
      <sheetName val="Balancing_fund42"/>
      <sheetName val="SEC_Financials42"/>
      <sheetName val="Financing_structure42"/>
      <sheetName val="SEC-CF_values42"/>
      <sheetName val="Fin__indicators42"/>
      <sheetName val="Charts_SEC_model42"/>
      <sheetName val="Benchmarking_slides42"/>
      <sheetName val="ネット_CF➀15"/>
      <sheetName val="ネット_CF➂15"/>
      <sheetName val="STATUS_(2)15"/>
      <sheetName val="Cost_structure_of_WS15"/>
      <sheetName val="Cost_structure_of_BL15"/>
      <sheetName val="Cost_structure_of_SL15"/>
      <sheetName val="Cost_structure_(overview)15"/>
      <sheetName val="→back_data15"/>
      <sheetName val="Cost_Detail_(data_from_AGC)15"/>
      <sheetName val="Cost_Detail_(raw_data)15"/>
      <sheetName val="Cost_Detail_(revised)15"/>
      <sheetName val="Cost_structure_in_report15"/>
      <sheetName val="Profit_margin15"/>
      <sheetName val="Labor_cost_&amp;_depreciation_cos15"/>
      <sheetName val="Cost_structure_overview15"/>
      <sheetName val="Server_Master12"/>
      <sheetName val="Application_Master12"/>
      <sheetName val="App_to_server12"/>
      <sheetName val="Multiple_App_Servers_Timeline12"/>
      <sheetName val="Bringing_in_new_data12"/>
      <sheetName val="Pivot_Active12"/>
      <sheetName val="Operations_M14"/>
      <sheetName val="Operations_Y14"/>
      <sheetName val="Load_Factor_Y14"/>
      <sheetName val="Capacity_Adjustment_Y14"/>
      <sheetName val="Joint_Route_Costs_Y14"/>
      <sheetName val="BP_Summary14"/>
      <sheetName val="PPT_Board_Charts14"/>
      <sheetName val="PPT_BP_Charts14"/>
      <sheetName val="PPT_OPs_Charts14"/>
      <sheetName val="Tableaux_Axes12"/>
      <sheetName val="Cover_page44"/>
      <sheetName val="Model_map44"/>
      <sheetName val="Meter_reading_calculation44"/>
      <sheetName val="Connection_revenue_calculatio44"/>
      <sheetName val="Revenue_calculation44"/>
      <sheetName val="Generation_by_technology44"/>
      <sheetName val="Sold_energy44"/>
      <sheetName val="Peak_load_calculation44"/>
      <sheetName val="Fuel_costs44"/>
      <sheetName val="Generation_by_fuel44"/>
      <sheetName val="Cost_outputs44"/>
      <sheetName val="RAB_Botom-up44"/>
      <sheetName val="Regulated_revenue44"/>
      <sheetName val="Balancing_fund44"/>
      <sheetName val="SEC_Financials44"/>
      <sheetName val="Financing_structure44"/>
      <sheetName val="SEC-CF_values44"/>
      <sheetName val="Fin__indicators44"/>
      <sheetName val="Charts_SEC_model44"/>
      <sheetName val="Benchmarking_slides44"/>
      <sheetName val="Cover_page43"/>
      <sheetName val="Model_map43"/>
      <sheetName val="Meter_reading_calculation43"/>
      <sheetName val="Connection_revenue_calculatio43"/>
      <sheetName val="Revenue_calculation43"/>
      <sheetName val="Generation_by_technology43"/>
      <sheetName val="Sold_energy43"/>
      <sheetName val="Peak_load_calculation43"/>
      <sheetName val="Fuel_costs43"/>
      <sheetName val="Generation_by_fuel43"/>
      <sheetName val="Cost_outputs43"/>
      <sheetName val="RAB_Botom-up43"/>
      <sheetName val="Regulated_revenue43"/>
      <sheetName val="Balancing_fund43"/>
      <sheetName val="SEC_Financials43"/>
      <sheetName val="Financing_structure43"/>
      <sheetName val="SEC-CF_values43"/>
      <sheetName val="Fin__indicators43"/>
      <sheetName val="Charts_SEC_model43"/>
      <sheetName val="Benchmarking_slides43"/>
      <sheetName val="ネット_CF➀16"/>
      <sheetName val="ネット_CF➂16"/>
      <sheetName val="STATUS_(2)16"/>
      <sheetName val="Cost_structure_of_WS16"/>
      <sheetName val="Cost_structure_of_BL16"/>
      <sheetName val="Cost_structure_of_SL16"/>
      <sheetName val="Cost_structure_(overview)16"/>
      <sheetName val="→back_data16"/>
      <sheetName val="Cost_Detail_(data_from_AGC)16"/>
      <sheetName val="Cost_Detail_(raw_data)16"/>
      <sheetName val="Cost_Detail_(revised)16"/>
      <sheetName val="Cost_structure_in_report16"/>
      <sheetName val="Profit_margin16"/>
      <sheetName val="Labor_cost_&amp;_depreciation_cos16"/>
      <sheetName val="Cost_structure_overview16"/>
      <sheetName val="Server_Master13"/>
      <sheetName val="Application_Master13"/>
      <sheetName val="App_to_server13"/>
      <sheetName val="Multiple_App_Servers_Timeline13"/>
      <sheetName val="Bringing_in_new_data13"/>
      <sheetName val="Pivot_Active13"/>
      <sheetName val="Tableaux_Axes13"/>
      <sheetName val="Operations_M15"/>
      <sheetName val="Operations_Y15"/>
      <sheetName val="Load_Factor_Y15"/>
      <sheetName val="Capacity_Adjustment_Y15"/>
      <sheetName val="Joint_Route_Costs_Y15"/>
      <sheetName val="BP_Summary15"/>
      <sheetName val="PPT_Board_Charts15"/>
      <sheetName val="PPT_BP_Charts15"/>
      <sheetName val="PPT_OPs_Charts15"/>
      <sheetName val="Cover_page46"/>
      <sheetName val="Model_map46"/>
      <sheetName val="Meter_reading_calculation46"/>
      <sheetName val="Connection_revenue_calculatio46"/>
      <sheetName val="Revenue_calculation46"/>
      <sheetName val="Generation_by_technology46"/>
      <sheetName val="Sold_energy46"/>
      <sheetName val="Peak_load_calculation46"/>
      <sheetName val="Fuel_costs46"/>
      <sheetName val="Generation_by_fuel46"/>
      <sheetName val="Cost_outputs46"/>
      <sheetName val="RAB_Botom-up46"/>
      <sheetName val="Regulated_revenue46"/>
      <sheetName val="Balancing_fund46"/>
      <sheetName val="SEC_Financials46"/>
      <sheetName val="Financing_structure46"/>
      <sheetName val="SEC-CF_values46"/>
      <sheetName val="Fin__indicators46"/>
      <sheetName val="Charts_SEC_model46"/>
      <sheetName val="Benchmarking_slides46"/>
      <sheetName val="ネット_CF➀17"/>
      <sheetName val="ネット_CF➂17"/>
      <sheetName val="STATUS_(2)17"/>
      <sheetName val="Cost_structure_of_WS17"/>
      <sheetName val="Cost_structure_of_BL17"/>
      <sheetName val="Cost_structure_of_SL17"/>
      <sheetName val="Cost_structure_(overview)17"/>
      <sheetName val="→back_data17"/>
      <sheetName val="Cost_Detail_(data_from_AGC)17"/>
      <sheetName val="Cost_Detail_(raw_data)17"/>
      <sheetName val="Cost_Detail_(revised)17"/>
      <sheetName val="Cost_structure_in_report17"/>
      <sheetName val="Profit_margin17"/>
      <sheetName val="Labor_cost_&amp;_depreciation_cos17"/>
      <sheetName val="Cost_structure_overview17"/>
      <sheetName val="Server_Master14"/>
      <sheetName val="Application_Master14"/>
      <sheetName val="App_to_server14"/>
      <sheetName val="Multiple_App_Servers_Timeline14"/>
      <sheetName val="Bringing_in_new_data14"/>
      <sheetName val="Pivot_Active14"/>
      <sheetName val="Operations_M16"/>
      <sheetName val="Operations_Y16"/>
      <sheetName val="Load_Factor_Y16"/>
      <sheetName val="Capacity_Adjustment_Y16"/>
      <sheetName val="Joint_Route_Costs_Y16"/>
      <sheetName val="BP_Summary16"/>
      <sheetName val="PPT_Board_Charts16"/>
      <sheetName val="PPT_BP_Charts16"/>
      <sheetName val="PPT_OPs_Charts16"/>
      <sheetName val="Tableaux_Axes14"/>
      <sheetName val="Data_(2)"/>
      <sheetName val="Cover_page45"/>
      <sheetName val="Model_map45"/>
      <sheetName val="Meter_reading_calculation45"/>
      <sheetName val="Connection_revenue_calculatio45"/>
      <sheetName val="Revenue_calculation45"/>
      <sheetName val="Generation_by_technology45"/>
      <sheetName val="Sold_energy45"/>
      <sheetName val="Peak_load_calculation45"/>
      <sheetName val="Fuel_costs45"/>
      <sheetName val="Generation_by_fuel45"/>
      <sheetName val="Cost_outputs45"/>
      <sheetName val="RAB_Botom-up45"/>
      <sheetName val="Regulated_revenue45"/>
      <sheetName val="Balancing_fund45"/>
      <sheetName val="SEC_Financials45"/>
      <sheetName val="Financing_structure45"/>
      <sheetName val="SEC-CF_values45"/>
      <sheetName val="Fin__indicators45"/>
      <sheetName val="Charts_SEC_model45"/>
      <sheetName val="Benchmarking_slides45"/>
      <sheetName val="Cover_page48"/>
      <sheetName val="Model_map48"/>
      <sheetName val="Meter_reading_calculation48"/>
      <sheetName val="Connection_revenue_calculatio48"/>
      <sheetName val="Revenue_calculation48"/>
      <sheetName val="Generation_by_technology48"/>
      <sheetName val="Sold_energy48"/>
      <sheetName val="Peak_load_calculation48"/>
      <sheetName val="Fuel_costs48"/>
      <sheetName val="Generation_by_fuel48"/>
      <sheetName val="Cost_outputs48"/>
      <sheetName val="RAB_Botom-up48"/>
      <sheetName val="Regulated_revenue48"/>
      <sheetName val="Balancing_fund48"/>
      <sheetName val="SEC_Financials48"/>
      <sheetName val="Financing_structure48"/>
      <sheetName val="SEC-CF_values48"/>
      <sheetName val="Fin__indicators48"/>
      <sheetName val="Charts_SEC_model48"/>
      <sheetName val="Benchmarking_slides48"/>
      <sheetName val="ネット_CF➀19"/>
      <sheetName val="ネット_CF➂19"/>
      <sheetName val="STATUS_(2)19"/>
      <sheetName val="Cost_structure_of_WS19"/>
      <sheetName val="Cost_structure_of_BL19"/>
      <sheetName val="Cost_structure_of_SL19"/>
      <sheetName val="Cost_structure_(overview)19"/>
      <sheetName val="→back_data19"/>
      <sheetName val="Cost_Detail_(data_from_AGC)19"/>
      <sheetName val="Cost_Detail_(raw_data)19"/>
      <sheetName val="Cost_Detail_(revised)19"/>
      <sheetName val="Cost_structure_in_report19"/>
      <sheetName val="Profit_margin19"/>
      <sheetName val="Labor_cost_&amp;_depreciation_cos19"/>
      <sheetName val="Cost_structure_overview19"/>
      <sheetName val="Server_Master16"/>
      <sheetName val="Application_Master16"/>
      <sheetName val="App_to_server16"/>
      <sheetName val="Multiple_App_Servers_Timeline16"/>
      <sheetName val="Bringing_in_new_data16"/>
      <sheetName val="Pivot_Active16"/>
      <sheetName val="Tableaux_Axes16"/>
      <sheetName val="Operations_M18"/>
      <sheetName val="Operations_Y18"/>
      <sheetName val="Load_Factor_Y18"/>
      <sheetName val="Capacity_Adjustment_Y18"/>
      <sheetName val="Joint_Route_Costs_Y18"/>
      <sheetName val="BP_Summary18"/>
      <sheetName val="PPT_Board_Charts18"/>
      <sheetName val="PPT_BP_Charts18"/>
      <sheetName val="PPT_OPs_Charts18"/>
      <sheetName val="Cover_page47"/>
      <sheetName val="Model_map47"/>
      <sheetName val="Meter_reading_calculation47"/>
      <sheetName val="Connection_revenue_calculatio47"/>
      <sheetName val="Revenue_calculation47"/>
      <sheetName val="Generation_by_technology47"/>
      <sheetName val="Sold_energy47"/>
      <sheetName val="Peak_load_calculation47"/>
      <sheetName val="Fuel_costs47"/>
      <sheetName val="Generation_by_fuel47"/>
      <sheetName val="Cost_outputs47"/>
      <sheetName val="RAB_Botom-up47"/>
      <sheetName val="Regulated_revenue47"/>
      <sheetName val="Balancing_fund47"/>
      <sheetName val="SEC_Financials47"/>
      <sheetName val="Financing_structure47"/>
      <sheetName val="SEC-CF_values47"/>
      <sheetName val="Fin__indicators47"/>
      <sheetName val="Charts_SEC_model47"/>
      <sheetName val="Benchmarking_slides47"/>
      <sheetName val="ネット_CF➀18"/>
      <sheetName val="ネット_CF➂18"/>
      <sheetName val="STATUS_(2)18"/>
      <sheetName val="Cost_structure_of_WS18"/>
      <sheetName val="Cost_structure_of_BL18"/>
      <sheetName val="Cost_structure_of_SL18"/>
      <sheetName val="Cost_structure_(overview)18"/>
      <sheetName val="→back_data18"/>
      <sheetName val="Cost_Detail_(data_from_AGC)18"/>
      <sheetName val="Cost_Detail_(raw_data)18"/>
      <sheetName val="Cost_Detail_(revised)18"/>
      <sheetName val="Cost_structure_in_report18"/>
      <sheetName val="Profit_margin18"/>
      <sheetName val="Labor_cost_&amp;_depreciation_cos18"/>
      <sheetName val="Cost_structure_overview18"/>
      <sheetName val="Server_Master15"/>
      <sheetName val="Application_Master15"/>
      <sheetName val="App_to_server15"/>
      <sheetName val="Multiple_App_Servers_Timeline15"/>
      <sheetName val="Bringing_in_new_data15"/>
      <sheetName val="Pivot_Active15"/>
      <sheetName val="Operations_M17"/>
      <sheetName val="Operations_Y17"/>
      <sheetName val="Load_Factor_Y17"/>
      <sheetName val="Capacity_Adjustment_Y17"/>
      <sheetName val="Joint_Route_Costs_Y17"/>
      <sheetName val="BP_Summary17"/>
      <sheetName val="PPT_Board_Charts17"/>
      <sheetName val="PPT_BP_Charts17"/>
      <sheetName val="PPT_OPs_Charts17"/>
      <sheetName val="Tableaux_Axes15"/>
      <sheetName val="Cover_page49"/>
      <sheetName val="Model_map49"/>
      <sheetName val="Meter_reading_calculation49"/>
      <sheetName val="Connection_revenue_calculatio49"/>
      <sheetName val="Revenue_calculation49"/>
      <sheetName val="Generation_by_technology49"/>
      <sheetName val="Sold_energy49"/>
      <sheetName val="Peak_load_calculation49"/>
      <sheetName val="Fuel_costs49"/>
      <sheetName val="Generation_by_fuel49"/>
      <sheetName val="Cost_outputs49"/>
      <sheetName val="RAB_Botom-up49"/>
      <sheetName val="Regulated_revenue49"/>
      <sheetName val="Balancing_fund49"/>
      <sheetName val="SEC_Financials49"/>
      <sheetName val="Financing_structure49"/>
      <sheetName val="SEC-CF_values49"/>
      <sheetName val="Fin__indicators49"/>
      <sheetName val="Charts_SEC_model49"/>
      <sheetName val="Benchmarking_slides49"/>
      <sheetName val="ネット_CF➀20"/>
      <sheetName val="ネット_CF➂20"/>
      <sheetName val="STATUS_(2)20"/>
      <sheetName val="Cost_structure_of_WS20"/>
      <sheetName val="Cost_structure_of_BL20"/>
      <sheetName val="Cost_structure_of_SL20"/>
      <sheetName val="Cost_structure_(overview)20"/>
      <sheetName val="→back_data20"/>
      <sheetName val="Cost_Detail_(data_from_AGC)20"/>
      <sheetName val="Cost_Detail_(raw_data)20"/>
      <sheetName val="Cost_Detail_(revised)20"/>
      <sheetName val="Cost_structure_in_report20"/>
      <sheetName val="Profit_margin20"/>
      <sheetName val="Labor_cost_&amp;_depreciation_cos20"/>
      <sheetName val="Cost_structure_overview20"/>
      <sheetName val="Server_Master17"/>
      <sheetName val="Application_Master17"/>
      <sheetName val="App_to_server17"/>
      <sheetName val="Multiple_App_Servers_Timeline17"/>
      <sheetName val="Bringing_in_new_data17"/>
      <sheetName val="Pivot_Active17"/>
      <sheetName val="Tableaux_Axes17"/>
      <sheetName val="Operations_M19"/>
      <sheetName val="Operations_Y19"/>
      <sheetName val="Load_Factor_Y19"/>
      <sheetName val="Capacity_Adjustment_Y19"/>
      <sheetName val="Joint_Route_Costs_Y19"/>
      <sheetName val="BP_Summary19"/>
      <sheetName val="PPT_Board_Charts19"/>
      <sheetName val="PPT_BP_Charts19"/>
      <sheetName val="PPT_OPs_Charts19"/>
      <sheetName val="Data_(2)1"/>
      <sheetName val="Cover_page58"/>
      <sheetName val="Model_map58"/>
      <sheetName val="Meter_reading_calculation58"/>
      <sheetName val="Connection_revenue_calculatio58"/>
      <sheetName val="Revenue_calculation58"/>
      <sheetName val="Generation_by_technology58"/>
      <sheetName val="Sold_energy58"/>
      <sheetName val="Peak_load_calculation58"/>
      <sheetName val="Fuel_costs58"/>
      <sheetName val="Generation_by_fuel58"/>
      <sheetName val="Cost_outputs58"/>
      <sheetName val="RAB_Botom-up58"/>
      <sheetName val="Regulated_revenue58"/>
      <sheetName val="Balancing_fund58"/>
      <sheetName val="SEC_Financials58"/>
      <sheetName val="Financing_structure58"/>
      <sheetName val="SEC-CF_values58"/>
      <sheetName val="Fin__indicators58"/>
      <sheetName val="Charts_SEC_model58"/>
      <sheetName val="Benchmarking_slides58"/>
      <sheetName val="ネット_CF➀22"/>
      <sheetName val="ネット_CF➂22"/>
      <sheetName val="STATUS_(2)22"/>
      <sheetName val="Cost_structure_of_WS22"/>
      <sheetName val="Cost_structure_of_BL22"/>
      <sheetName val="Cost_structure_of_SL22"/>
      <sheetName val="Cost_structure_(overview)22"/>
      <sheetName val="→back_data22"/>
      <sheetName val="Cost_Detail_(data_from_AGC)22"/>
      <sheetName val="Cost_Detail_(raw_data)22"/>
      <sheetName val="Cost_Detail_(revised)22"/>
      <sheetName val="Cost_structure_in_report22"/>
      <sheetName val="Profit_margin22"/>
      <sheetName val="Labor_cost_&amp;_depreciation_cos22"/>
      <sheetName val="Cost_structure_overview22"/>
      <sheetName val="Server_Master19"/>
      <sheetName val="Application_Master19"/>
      <sheetName val="App_to_server19"/>
      <sheetName val="Multiple_App_Servers_Timeline19"/>
      <sheetName val="Bringing_in_new_data19"/>
      <sheetName val="Pivot_Active19"/>
      <sheetName val="Operations_M21"/>
      <sheetName val="Operations_Y21"/>
      <sheetName val="Load_Factor_Y21"/>
      <sheetName val="Capacity_Adjustment_Y21"/>
      <sheetName val="Joint_Route_Costs_Y21"/>
      <sheetName val="BP_Summary21"/>
      <sheetName val="PPT_Board_Charts21"/>
      <sheetName val="PPT_BP_Charts21"/>
      <sheetName val="PPT_OPs_Charts21"/>
      <sheetName val="Tableaux_Axes19"/>
      <sheetName val="Cover_page52"/>
      <sheetName val="Model_map52"/>
      <sheetName val="Meter_reading_calculation52"/>
      <sheetName val="Connection_revenue_calculatio52"/>
      <sheetName val="Revenue_calculation52"/>
      <sheetName val="Generation_by_technology52"/>
      <sheetName val="Sold_energy52"/>
      <sheetName val="Peak_load_calculation52"/>
      <sheetName val="Fuel_costs52"/>
      <sheetName val="Generation_by_fuel52"/>
      <sheetName val="Cost_outputs52"/>
      <sheetName val="RAB_Botom-up52"/>
      <sheetName val="Regulated_revenue52"/>
      <sheetName val="Balancing_fund52"/>
      <sheetName val="SEC_Financials52"/>
      <sheetName val="Financing_structure52"/>
      <sheetName val="SEC-CF_values52"/>
      <sheetName val="Fin__indicators52"/>
      <sheetName val="Charts_SEC_model52"/>
      <sheetName val="Benchmarking_slides52"/>
      <sheetName val="Cover_page50"/>
      <sheetName val="Model_map50"/>
      <sheetName val="Meter_reading_calculation50"/>
      <sheetName val="Connection_revenue_calculatio50"/>
      <sheetName val="Revenue_calculation50"/>
      <sheetName val="Generation_by_technology50"/>
      <sheetName val="Sold_energy50"/>
      <sheetName val="Peak_load_calculation50"/>
      <sheetName val="Fuel_costs50"/>
      <sheetName val="Generation_by_fuel50"/>
      <sheetName val="Cost_outputs50"/>
      <sheetName val="RAB_Botom-up50"/>
      <sheetName val="Regulated_revenue50"/>
      <sheetName val="Balancing_fund50"/>
      <sheetName val="SEC_Financials50"/>
      <sheetName val="Financing_structure50"/>
      <sheetName val="SEC-CF_values50"/>
      <sheetName val="Fin__indicators50"/>
      <sheetName val="Charts_SEC_model50"/>
      <sheetName val="Benchmarking_slides50"/>
      <sheetName val="Cover_page51"/>
      <sheetName val="Model_map51"/>
      <sheetName val="Meter_reading_calculation51"/>
      <sheetName val="Connection_revenue_calculatio51"/>
      <sheetName val="Revenue_calculation51"/>
      <sheetName val="Generation_by_technology51"/>
      <sheetName val="Sold_energy51"/>
      <sheetName val="Peak_load_calculation51"/>
      <sheetName val="Fuel_costs51"/>
      <sheetName val="Generation_by_fuel51"/>
      <sheetName val="Cost_outputs51"/>
      <sheetName val="RAB_Botom-up51"/>
      <sheetName val="Regulated_revenue51"/>
      <sheetName val="Balancing_fund51"/>
      <sheetName val="SEC_Financials51"/>
      <sheetName val="Financing_structure51"/>
      <sheetName val="SEC-CF_values51"/>
      <sheetName val="Fin__indicators51"/>
      <sheetName val="Charts_SEC_model51"/>
      <sheetName val="Benchmarking_slides51"/>
      <sheetName val="Cover_page55"/>
      <sheetName val="Model_map55"/>
      <sheetName val="Meter_reading_calculation55"/>
      <sheetName val="Connection_revenue_calculatio55"/>
      <sheetName val="Revenue_calculation55"/>
      <sheetName val="Generation_by_technology55"/>
      <sheetName val="Sold_energy55"/>
      <sheetName val="Peak_load_calculation55"/>
      <sheetName val="Fuel_costs55"/>
      <sheetName val="Generation_by_fuel55"/>
      <sheetName val="Cost_outputs55"/>
      <sheetName val="RAB_Botom-up55"/>
      <sheetName val="Regulated_revenue55"/>
      <sheetName val="Balancing_fund55"/>
      <sheetName val="SEC_Financials55"/>
      <sheetName val="Financing_structure55"/>
      <sheetName val="SEC-CF_values55"/>
      <sheetName val="Fin__indicators55"/>
      <sheetName val="Charts_SEC_model55"/>
      <sheetName val="Benchmarking_slides55"/>
      <sheetName val="Cover_page53"/>
      <sheetName val="Model_map53"/>
      <sheetName val="Meter_reading_calculation53"/>
      <sheetName val="Connection_revenue_calculatio53"/>
      <sheetName val="Revenue_calculation53"/>
      <sheetName val="Generation_by_technology53"/>
      <sheetName val="Sold_energy53"/>
      <sheetName val="Peak_load_calculation53"/>
      <sheetName val="Fuel_costs53"/>
      <sheetName val="Generation_by_fuel53"/>
      <sheetName val="Cost_outputs53"/>
      <sheetName val="RAB_Botom-up53"/>
      <sheetName val="Regulated_revenue53"/>
      <sheetName val="Balancing_fund53"/>
      <sheetName val="SEC_Financials53"/>
      <sheetName val="Financing_structure53"/>
      <sheetName val="SEC-CF_values53"/>
      <sheetName val="Fin__indicators53"/>
      <sheetName val="Charts_SEC_model53"/>
      <sheetName val="Benchmarking_slides53"/>
      <sheetName val="Cover_page54"/>
      <sheetName val="Model_map54"/>
      <sheetName val="Meter_reading_calculation54"/>
      <sheetName val="Connection_revenue_calculatio54"/>
      <sheetName val="Revenue_calculation54"/>
      <sheetName val="Generation_by_technology54"/>
      <sheetName val="Sold_energy54"/>
      <sheetName val="Peak_load_calculation54"/>
      <sheetName val="Fuel_costs54"/>
      <sheetName val="Generation_by_fuel54"/>
      <sheetName val="Cost_outputs54"/>
      <sheetName val="RAB_Botom-up54"/>
      <sheetName val="Regulated_revenue54"/>
      <sheetName val="Balancing_fund54"/>
      <sheetName val="SEC_Financials54"/>
      <sheetName val="Financing_structure54"/>
      <sheetName val="SEC-CF_values54"/>
      <sheetName val="Fin__indicators54"/>
      <sheetName val="Charts_SEC_model54"/>
      <sheetName val="Benchmarking_slides54"/>
      <sheetName val="Cover_page56"/>
      <sheetName val="Model_map56"/>
      <sheetName val="Meter_reading_calculation56"/>
      <sheetName val="Connection_revenue_calculatio56"/>
      <sheetName val="Revenue_calculation56"/>
      <sheetName val="Generation_by_technology56"/>
      <sheetName val="Sold_energy56"/>
      <sheetName val="Peak_load_calculation56"/>
      <sheetName val="Fuel_costs56"/>
      <sheetName val="Generation_by_fuel56"/>
      <sheetName val="Cost_outputs56"/>
      <sheetName val="RAB_Botom-up56"/>
      <sheetName val="Regulated_revenue56"/>
      <sheetName val="Balancing_fund56"/>
      <sheetName val="SEC_Financials56"/>
      <sheetName val="Financing_structure56"/>
      <sheetName val="SEC-CF_values56"/>
      <sheetName val="Fin__indicators56"/>
      <sheetName val="Charts_SEC_model56"/>
      <sheetName val="Benchmarking_slides56"/>
      <sheetName val="Cover_page57"/>
      <sheetName val="Model_map57"/>
      <sheetName val="Meter_reading_calculation57"/>
      <sheetName val="Connection_revenue_calculatio57"/>
      <sheetName val="Revenue_calculation57"/>
      <sheetName val="Generation_by_technology57"/>
      <sheetName val="Sold_energy57"/>
      <sheetName val="Peak_load_calculation57"/>
      <sheetName val="Fuel_costs57"/>
      <sheetName val="Generation_by_fuel57"/>
      <sheetName val="Cost_outputs57"/>
      <sheetName val="RAB_Botom-up57"/>
      <sheetName val="Regulated_revenue57"/>
      <sheetName val="Balancing_fund57"/>
      <sheetName val="SEC_Financials57"/>
      <sheetName val="Financing_structure57"/>
      <sheetName val="SEC-CF_values57"/>
      <sheetName val="Fin__indicators57"/>
      <sheetName val="Charts_SEC_model57"/>
      <sheetName val="Benchmarking_slides57"/>
      <sheetName val="ネット_CF➀21"/>
      <sheetName val="ネット_CF➂21"/>
      <sheetName val="STATUS_(2)21"/>
      <sheetName val="Cost_structure_of_WS21"/>
      <sheetName val="Cost_structure_of_BL21"/>
      <sheetName val="Cost_structure_of_SL21"/>
      <sheetName val="Cost_structure_(overview)21"/>
      <sheetName val="→back_data21"/>
      <sheetName val="Cost_Detail_(data_from_AGC)21"/>
      <sheetName val="Cost_Detail_(raw_data)21"/>
      <sheetName val="Cost_Detail_(revised)21"/>
      <sheetName val="Cost_structure_in_report21"/>
      <sheetName val="Profit_margin21"/>
      <sheetName val="Labor_cost_&amp;_depreciation_cos21"/>
      <sheetName val="Cost_structure_overview21"/>
      <sheetName val="Server_Master18"/>
      <sheetName val="Application_Master18"/>
      <sheetName val="App_to_server18"/>
      <sheetName val="Multiple_App_Servers_Timeline18"/>
      <sheetName val="Bringing_in_new_data18"/>
      <sheetName val="Pivot_Active18"/>
      <sheetName val="Operations_M20"/>
      <sheetName val="Operations_Y20"/>
      <sheetName val="Load_Factor_Y20"/>
      <sheetName val="Capacity_Adjustment_Y20"/>
      <sheetName val="Joint_Route_Costs_Y20"/>
      <sheetName val="BP_Summary20"/>
      <sheetName val="PPT_Board_Charts20"/>
      <sheetName val="PPT_BP_Charts20"/>
      <sheetName val="PPT_OPs_Charts20"/>
      <sheetName val="Tableaux_Axes18"/>
      <sheetName val="Cover_page78"/>
      <sheetName val="Model_map78"/>
      <sheetName val="Meter_reading_calculation78"/>
      <sheetName val="Connection_revenue_calculatio78"/>
      <sheetName val="Revenue_calculation78"/>
      <sheetName val="Generation_by_technology78"/>
      <sheetName val="Sold_energy78"/>
      <sheetName val="Peak_load_calculation78"/>
      <sheetName val="Fuel_costs78"/>
      <sheetName val="Generation_by_fuel78"/>
      <sheetName val="Cost_outputs78"/>
      <sheetName val="RAB_Botom-up78"/>
      <sheetName val="Regulated_revenue78"/>
      <sheetName val="Balancing_fund78"/>
      <sheetName val="SEC_Financials78"/>
      <sheetName val="Financing_structure78"/>
      <sheetName val="SEC-CF_values78"/>
      <sheetName val="Fin__indicators78"/>
      <sheetName val="Charts_SEC_model78"/>
      <sheetName val="Benchmarking_slides78"/>
      <sheetName val="ネット_CF➀33"/>
      <sheetName val="ネット_CF➂33"/>
      <sheetName val="STATUS_(2)33"/>
      <sheetName val="Cost_structure_of_WS33"/>
      <sheetName val="Cost_structure_of_BL33"/>
      <sheetName val="Cost_structure_of_SL33"/>
      <sheetName val="Cost_structure_(overview)33"/>
      <sheetName val="→back_data33"/>
      <sheetName val="Cost_Detail_(data_from_AGC)33"/>
      <sheetName val="Cost_Detail_(raw_data)33"/>
      <sheetName val="Cost_Detail_(revised)33"/>
      <sheetName val="Cost_structure_in_report33"/>
      <sheetName val="Profit_margin33"/>
      <sheetName val="Labor_cost_&amp;_depreciation_cos33"/>
      <sheetName val="Cost_structure_overview33"/>
      <sheetName val="Server_Master30"/>
      <sheetName val="Application_Master30"/>
      <sheetName val="App_to_server30"/>
      <sheetName val="Multiple_App_Servers_Timeline30"/>
      <sheetName val="Bringing_in_new_data30"/>
      <sheetName val="Pivot_Active30"/>
      <sheetName val="Operations_M32"/>
      <sheetName val="Operations_Y32"/>
      <sheetName val="Load_Factor_Y32"/>
      <sheetName val="Capacity_Adjustment_Y32"/>
      <sheetName val="Joint_Route_Costs_Y32"/>
      <sheetName val="BP_Summary32"/>
      <sheetName val="PPT_Board_Charts32"/>
      <sheetName val="PPT_BP_Charts32"/>
      <sheetName val="PPT_OPs_Charts32"/>
      <sheetName val="Tableaux_Axes30"/>
      <sheetName val="Cover_page74"/>
      <sheetName val="Model_map74"/>
      <sheetName val="Meter_reading_calculation74"/>
      <sheetName val="Connection_revenue_calculatio74"/>
      <sheetName val="Revenue_calculation74"/>
      <sheetName val="Generation_by_technology74"/>
      <sheetName val="Sold_energy74"/>
      <sheetName val="Peak_load_calculation74"/>
      <sheetName val="Fuel_costs74"/>
      <sheetName val="Generation_by_fuel74"/>
      <sheetName val="Cost_outputs74"/>
      <sheetName val="RAB_Botom-up74"/>
      <sheetName val="Regulated_revenue74"/>
      <sheetName val="Balancing_fund74"/>
      <sheetName val="SEC_Financials74"/>
      <sheetName val="Financing_structure74"/>
      <sheetName val="SEC-CF_values74"/>
      <sheetName val="Fin__indicators74"/>
      <sheetName val="Charts_SEC_model74"/>
      <sheetName val="Benchmarking_slides74"/>
      <sheetName val="ネット_CF➀30"/>
      <sheetName val="ネット_CF➂30"/>
      <sheetName val="STATUS_(2)30"/>
      <sheetName val="Cost_structure_of_WS30"/>
      <sheetName val="Cost_structure_of_BL30"/>
      <sheetName val="Cost_structure_of_SL30"/>
      <sheetName val="Cost_structure_(overview)30"/>
      <sheetName val="→back_data30"/>
      <sheetName val="Cost_Detail_(data_from_AGC)30"/>
      <sheetName val="Cost_Detail_(raw_data)30"/>
      <sheetName val="Cost_Detail_(revised)30"/>
      <sheetName val="Cost_structure_in_report30"/>
      <sheetName val="Profit_margin30"/>
      <sheetName val="Labor_cost_&amp;_depreciation_cos30"/>
      <sheetName val="Cost_structure_overview30"/>
      <sheetName val="Server_Master27"/>
      <sheetName val="Application_Master27"/>
      <sheetName val="App_to_server27"/>
      <sheetName val="Multiple_App_Servers_Timeline27"/>
      <sheetName val="Bringing_in_new_data27"/>
      <sheetName val="Pivot_Active27"/>
      <sheetName val="Operations_M29"/>
      <sheetName val="Operations_Y29"/>
      <sheetName val="Load_Factor_Y29"/>
      <sheetName val="Capacity_Adjustment_Y29"/>
      <sheetName val="Joint_Route_Costs_Y29"/>
      <sheetName val="BP_Summary29"/>
      <sheetName val="PPT_Board_Charts29"/>
      <sheetName val="PPT_BP_Charts29"/>
      <sheetName val="PPT_OPs_Charts29"/>
      <sheetName val="Tableaux_Axes27"/>
      <sheetName val="Cover_page66"/>
      <sheetName val="Model_map66"/>
      <sheetName val="Meter_reading_calculation66"/>
      <sheetName val="Connection_revenue_calculatio66"/>
      <sheetName val="Revenue_calculation66"/>
      <sheetName val="Generation_by_technology66"/>
      <sheetName val="Sold_energy66"/>
      <sheetName val="Peak_load_calculation66"/>
      <sheetName val="Fuel_costs66"/>
      <sheetName val="Generation_by_fuel66"/>
      <sheetName val="Cost_outputs66"/>
      <sheetName val="RAB_Botom-up66"/>
      <sheetName val="Regulated_revenue66"/>
      <sheetName val="Balancing_fund66"/>
      <sheetName val="SEC_Financials66"/>
      <sheetName val="Financing_structure66"/>
      <sheetName val="SEC-CF_values66"/>
      <sheetName val="Fin__indicators66"/>
      <sheetName val="Charts_SEC_model66"/>
      <sheetName val="Benchmarking_slides66"/>
      <sheetName val="Cover_page61"/>
      <sheetName val="Model_map61"/>
      <sheetName val="Meter_reading_calculation61"/>
      <sheetName val="Connection_revenue_calculatio61"/>
      <sheetName val="Revenue_calculation61"/>
      <sheetName val="Generation_by_technology61"/>
      <sheetName val="Sold_energy61"/>
      <sheetName val="Peak_load_calculation61"/>
      <sheetName val="Fuel_costs61"/>
      <sheetName val="Generation_by_fuel61"/>
      <sheetName val="Cost_outputs61"/>
      <sheetName val="RAB_Botom-up61"/>
      <sheetName val="Regulated_revenue61"/>
      <sheetName val="Balancing_fund61"/>
      <sheetName val="SEC_Financials61"/>
      <sheetName val="Financing_structure61"/>
      <sheetName val="SEC-CF_values61"/>
      <sheetName val="Fin__indicators61"/>
      <sheetName val="Charts_SEC_model61"/>
      <sheetName val="Benchmarking_slides61"/>
      <sheetName val="ネット_CF➀24"/>
      <sheetName val="ネット_CF➂24"/>
      <sheetName val="STATUS_(2)24"/>
      <sheetName val="Cost_structure_of_WS24"/>
      <sheetName val="Cost_structure_of_BL24"/>
      <sheetName val="Cost_structure_of_SL24"/>
      <sheetName val="Cost_structure_(overview)24"/>
      <sheetName val="→back_data24"/>
      <sheetName val="Cost_Detail_(data_from_AGC)24"/>
      <sheetName val="Cost_Detail_(raw_data)24"/>
      <sheetName val="Cost_Detail_(revised)24"/>
      <sheetName val="Cost_structure_in_report24"/>
      <sheetName val="Profit_margin24"/>
      <sheetName val="Labor_cost_&amp;_depreciation_cos24"/>
      <sheetName val="Cost_structure_overview24"/>
      <sheetName val="Server_Master21"/>
      <sheetName val="Application_Master21"/>
      <sheetName val="App_to_server21"/>
      <sheetName val="Multiple_App_Servers_Timeline21"/>
      <sheetName val="Bringing_in_new_data21"/>
      <sheetName val="Pivot_Active21"/>
      <sheetName val="Operations_M23"/>
      <sheetName val="Operations_Y23"/>
      <sheetName val="Load_Factor_Y23"/>
      <sheetName val="Capacity_Adjustment_Y23"/>
      <sheetName val="Joint_Route_Costs_Y23"/>
      <sheetName val="BP_Summary23"/>
      <sheetName val="PPT_Board_Charts23"/>
      <sheetName val="PPT_BP_Charts23"/>
      <sheetName val="PPT_OPs_Charts23"/>
      <sheetName val="Tableaux_Axes21"/>
      <sheetName val="Cover_page60"/>
      <sheetName val="Model_map60"/>
      <sheetName val="Meter_reading_calculation60"/>
      <sheetName val="Connection_revenue_calculatio60"/>
      <sheetName val="Revenue_calculation60"/>
      <sheetName val="Generation_by_technology60"/>
      <sheetName val="Sold_energy60"/>
      <sheetName val="Peak_load_calculation60"/>
      <sheetName val="Fuel_costs60"/>
      <sheetName val="Generation_by_fuel60"/>
      <sheetName val="Cost_outputs60"/>
      <sheetName val="RAB_Botom-up60"/>
      <sheetName val="Regulated_revenue60"/>
      <sheetName val="Balancing_fund60"/>
      <sheetName val="SEC_Financials60"/>
      <sheetName val="Financing_structure60"/>
      <sheetName val="SEC-CF_values60"/>
      <sheetName val="Fin__indicators60"/>
      <sheetName val="Charts_SEC_model60"/>
      <sheetName val="Benchmarking_slides60"/>
      <sheetName val="ネット_CF➀23"/>
      <sheetName val="ネット_CF➂23"/>
      <sheetName val="STATUS_(2)23"/>
      <sheetName val="Cost_structure_of_WS23"/>
      <sheetName val="Cost_structure_of_BL23"/>
      <sheetName val="Cost_structure_of_SL23"/>
      <sheetName val="Cost_structure_(overview)23"/>
      <sheetName val="→back_data23"/>
      <sheetName val="Cost_Detail_(data_from_AGC)23"/>
      <sheetName val="Cost_Detail_(raw_data)23"/>
      <sheetName val="Cost_Detail_(revised)23"/>
      <sheetName val="Cost_structure_in_report23"/>
      <sheetName val="Profit_margin23"/>
      <sheetName val="Labor_cost_&amp;_depreciation_cos23"/>
      <sheetName val="Cost_structure_overview23"/>
      <sheetName val="Server_Master20"/>
      <sheetName val="Application_Master20"/>
      <sheetName val="App_to_server20"/>
      <sheetName val="Multiple_App_Servers_Timeline20"/>
      <sheetName val="Bringing_in_new_data20"/>
      <sheetName val="Pivot_Active20"/>
      <sheetName val="Operations_M22"/>
      <sheetName val="Operations_Y22"/>
      <sheetName val="Load_Factor_Y22"/>
      <sheetName val="Capacity_Adjustment_Y22"/>
      <sheetName val="Joint_Route_Costs_Y22"/>
      <sheetName val="BP_Summary22"/>
      <sheetName val="PPT_Board_Charts22"/>
      <sheetName val="PPT_BP_Charts22"/>
      <sheetName val="PPT_OPs_Charts22"/>
      <sheetName val="Tableaux_Axes20"/>
      <sheetName val="Cover_page59"/>
      <sheetName val="Model_map59"/>
      <sheetName val="Meter_reading_calculation59"/>
      <sheetName val="Connection_revenue_calculatio59"/>
      <sheetName val="Revenue_calculation59"/>
      <sheetName val="Generation_by_technology59"/>
      <sheetName val="Sold_energy59"/>
      <sheetName val="Peak_load_calculation59"/>
      <sheetName val="Fuel_costs59"/>
      <sheetName val="Generation_by_fuel59"/>
      <sheetName val="Cost_outputs59"/>
      <sheetName val="RAB_Botom-up59"/>
      <sheetName val="Regulated_revenue59"/>
      <sheetName val="Balancing_fund59"/>
      <sheetName val="SEC_Financials59"/>
      <sheetName val="Financing_structure59"/>
      <sheetName val="SEC-CF_values59"/>
      <sheetName val="Fin__indicators59"/>
      <sheetName val="Charts_SEC_model59"/>
      <sheetName val="Benchmarking_slides59"/>
      <sheetName val="Cover_page62"/>
      <sheetName val="Model_map62"/>
      <sheetName val="Meter_reading_calculation62"/>
      <sheetName val="Connection_revenue_calculatio62"/>
      <sheetName val="Revenue_calculation62"/>
      <sheetName val="Generation_by_technology62"/>
      <sheetName val="Sold_energy62"/>
      <sheetName val="Peak_load_calculation62"/>
      <sheetName val="Fuel_costs62"/>
      <sheetName val="Generation_by_fuel62"/>
      <sheetName val="Cost_outputs62"/>
      <sheetName val="RAB_Botom-up62"/>
      <sheetName val="Regulated_revenue62"/>
      <sheetName val="Balancing_fund62"/>
      <sheetName val="SEC_Financials62"/>
      <sheetName val="Financing_structure62"/>
      <sheetName val="SEC-CF_values62"/>
      <sheetName val="Fin__indicators62"/>
      <sheetName val="Charts_SEC_model62"/>
      <sheetName val="Benchmarking_slides62"/>
      <sheetName val="Cover_page63"/>
      <sheetName val="Model_map63"/>
      <sheetName val="Meter_reading_calculation63"/>
      <sheetName val="Connection_revenue_calculatio63"/>
      <sheetName val="Revenue_calculation63"/>
      <sheetName val="Generation_by_technology63"/>
      <sheetName val="Sold_energy63"/>
      <sheetName val="Peak_load_calculation63"/>
      <sheetName val="Fuel_costs63"/>
      <sheetName val="Generation_by_fuel63"/>
      <sheetName val="Cost_outputs63"/>
      <sheetName val="RAB_Botom-up63"/>
      <sheetName val="Regulated_revenue63"/>
      <sheetName val="Balancing_fund63"/>
      <sheetName val="SEC_Financials63"/>
      <sheetName val="Financing_structure63"/>
      <sheetName val="SEC-CF_values63"/>
      <sheetName val="Fin__indicators63"/>
      <sheetName val="Charts_SEC_model63"/>
      <sheetName val="Benchmarking_slides63"/>
      <sheetName val="Cover_page64"/>
      <sheetName val="Model_map64"/>
      <sheetName val="Meter_reading_calculation64"/>
      <sheetName val="Connection_revenue_calculatio64"/>
      <sheetName val="Revenue_calculation64"/>
      <sheetName val="Generation_by_technology64"/>
      <sheetName val="Sold_energy64"/>
      <sheetName val="Peak_load_calculation64"/>
      <sheetName val="Fuel_costs64"/>
      <sheetName val="Generation_by_fuel64"/>
      <sheetName val="Cost_outputs64"/>
      <sheetName val="RAB_Botom-up64"/>
      <sheetName val="Regulated_revenue64"/>
      <sheetName val="Balancing_fund64"/>
      <sheetName val="SEC_Financials64"/>
      <sheetName val="Financing_structure64"/>
      <sheetName val="SEC-CF_values64"/>
      <sheetName val="Fin__indicators64"/>
      <sheetName val="Charts_SEC_model64"/>
      <sheetName val="Benchmarking_slides64"/>
      <sheetName val="ネット_CF➀25"/>
      <sheetName val="ネット_CF➂25"/>
      <sheetName val="STATUS_(2)25"/>
      <sheetName val="Cost_structure_of_WS25"/>
      <sheetName val="Cost_structure_of_BL25"/>
      <sheetName val="Cost_structure_of_SL25"/>
      <sheetName val="Cost_structure_(overview)25"/>
      <sheetName val="→back_data25"/>
      <sheetName val="Cost_Detail_(data_from_AGC)25"/>
      <sheetName val="Cost_Detail_(raw_data)25"/>
      <sheetName val="Cost_Detail_(revised)25"/>
      <sheetName val="Cost_structure_in_report25"/>
      <sheetName val="Profit_margin25"/>
      <sheetName val="Labor_cost_&amp;_depreciation_cos25"/>
      <sheetName val="Cost_structure_overview25"/>
      <sheetName val="Server_Master22"/>
      <sheetName val="Application_Master22"/>
      <sheetName val="App_to_server22"/>
      <sheetName val="Multiple_App_Servers_Timeline22"/>
      <sheetName val="Bringing_in_new_data22"/>
      <sheetName val="Pivot_Active22"/>
      <sheetName val="Operations_M24"/>
      <sheetName val="Operations_Y24"/>
      <sheetName val="Load_Factor_Y24"/>
      <sheetName val="Capacity_Adjustment_Y24"/>
      <sheetName val="Joint_Route_Costs_Y24"/>
      <sheetName val="BP_Summary24"/>
      <sheetName val="PPT_Board_Charts24"/>
      <sheetName val="PPT_BP_Charts24"/>
      <sheetName val="PPT_OPs_Charts24"/>
      <sheetName val="Tableaux_Axes22"/>
      <sheetName val="Cover_page65"/>
      <sheetName val="Model_map65"/>
      <sheetName val="Meter_reading_calculation65"/>
      <sheetName val="Connection_revenue_calculatio65"/>
      <sheetName val="Revenue_calculation65"/>
      <sheetName val="Generation_by_technology65"/>
      <sheetName val="Sold_energy65"/>
      <sheetName val="Peak_load_calculation65"/>
      <sheetName val="Fuel_costs65"/>
      <sheetName val="Generation_by_fuel65"/>
      <sheetName val="Cost_outputs65"/>
      <sheetName val="RAB_Botom-up65"/>
      <sheetName val="Regulated_revenue65"/>
      <sheetName val="Balancing_fund65"/>
      <sheetName val="SEC_Financials65"/>
      <sheetName val="Financing_structure65"/>
      <sheetName val="SEC-CF_values65"/>
      <sheetName val="Fin__indicators65"/>
      <sheetName val="Charts_SEC_model65"/>
      <sheetName val="Benchmarking_slides65"/>
      <sheetName val="Cover_page67"/>
      <sheetName val="Model_map67"/>
      <sheetName val="Meter_reading_calculation67"/>
      <sheetName val="Connection_revenue_calculatio67"/>
      <sheetName val="Revenue_calculation67"/>
      <sheetName val="Generation_by_technology67"/>
      <sheetName val="Sold_energy67"/>
      <sheetName val="Peak_load_calculation67"/>
      <sheetName val="Fuel_costs67"/>
      <sheetName val="Generation_by_fuel67"/>
      <sheetName val="Cost_outputs67"/>
      <sheetName val="RAB_Botom-up67"/>
      <sheetName val="Regulated_revenue67"/>
      <sheetName val="Balancing_fund67"/>
      <sheetName val="SEC_Financials67"/>
      <sheetName val="Financing_structure67"/>
      <sheetName val="SEC-CF_values67"/>
      <sheetName val="Fin__indicators67"/>
      <sheetName val="Charts_SEC_model67"/>
      <sheetName val="Benchmarking_slides67"/>
      <sheetName val="Cover_page72"/>
      <sheetName val="Model_map72"/>
      <sheetName val="Meter_reading_calculation72"/>
      <sheetName val="Connection_revenue_calculatio72"/>
      <sheetName val="Revenue_calculation72"/>
      <sheetName val="Generation_by_technology72"/>
      <sheetName val="Sold_energy72"/>
      <sheetName val="Peak_load_calculation72"/>
      <sheetName val="Fuel_costs72"/>
      <sheetName val="Generation_by_fuel72"/>
      <sheetName val="Cost_outputs72"/>
      <sheetName val="RAB_Botom-up72"/>
      <sheetName val="Regulated_revenue72"/>
      <sheetName val="Balancing_fund72"/>
      <sheetName val="SEC_Financials72"/>
      <sheetName val="Financing_structure72"/>
      <sheetName val="SEC-CF_values72"/>
      <sheetName val="Fin__indicators72"/>
      <sheetName val="Charts_SEC_model72"/>
      <sheetName val="Benchmarking_slides72"/>
      <sheetName val="ネット_CF➀28"/>
      <sheetName val="ネット_CF➂28"/>
      <sheetName val="STATUS_(2)28"/>
      <sheetName val="Cost_structure_of_WS28"/>
      <sheetName val="Cost_structure_of_BL28"/>
      <sheetName val="Cost_structure_of_SL28"/>
      <sheetName val="Cost_structure_(overview)28"/>
      <sheetName val="→back_data28"/>
      <sheetName val="Cost_Detail_(data_from_AGC)28"/>
      <sheetName val="Cost_Detail_(raw_data)28"/>
      <sheetName val="Cost_Detail_(revised)28"/>
      <sheetName val="Cost_structure_in_report28"/>
      <sheetName val="Profit_margin28"/>
      <sheetName val="Labor_cost_&amp;_depreciation_cos28"/>
      <sheetName val="Cost_structure_overview28"/>
      <sheetName val="Server_Master25"/>
      <sheetName val="Application_Master25"/>
      <sheetName val="App_to_server25"/>
      <sheetName val="Multiple_App_Servers_Timeline25"/>
      <sheetName val="Bringing_in_new_data25"/>
      <sheetName val="Pivot_Active25"/>
      <sheetName val="Operations_M27"/>
      <sheetName val="Operations_Y27"/>
      <sheetName val="Load_Factor_Y27"/>
      <sheetName val="Capacity_Adjustment_Y27"/>
      <sheetName val="Joint_Route_Costs_Y27"/>
      <sheetName val="BP_Summary27"/>
      <sheetName val="PPT_Board_Charts27"/>
      <sheetName val="PPT_BP_Charts27"/>
      <sheetName val="PPT_OPs_Charts27"/>
      <sheetName val="Tableaux_Axes25"/>
      <sheetName val="Cover_page71"/>
      <sheetName val="Model_map71"/>
      <sheetName val="Meter_reading_calculation71"/>
      <sheetName val="Connection_revenue_calculatio71"/>
      <sheetName val="Revenue_calculation71"/>
      <sheetName val="Generation_by_technology71"/>
      <sheetName val="Sold_energy71"/>
      <sheetName val="Peak_load_calculation71"/>
      <sheetName val="Fuel_costs71"/>
      <sheetName val="Generation_by_fuel71"/>
      <sheetName val="Cost_outputs71"/>
      <sheetName val="RAB_Botom-up71"/>
      <sheetName val="Regulated_revenue71"/>
      <sheetName val="Balancing_fund71"/>
      <sheetName val="SEC_Financials71"/>
      <sheetName val="Financing_structure71"/>
      <sheetName val="SEC-CF_values71"/>
      <sheetName val="Fin__indicators71"/>
      <sheetName val="Charts_SEC_model71"/>
      <sheetName val="Benchmarking_slides71"/>
      <sheetName val="ネット_CF➀27"/>
      <sheetName val="ネット_CF➂27"/>
      <sheetName val="STATUS_(2)27"/>
      <sheetName val="Cost_structure_of_WS27"/>
      <sheetName val="Cost_structure_of_BL27"/>
      <sheetName val="Cost_structure_of_SL27"/>
      <sheetName val="Cost_structure_(overview)27"/>
      <sheetName val="→back_data27"/>
      <sheetName val="Cost_Detail_(data_from_AGC)27"/>
      <sheetName val="Cost_Detail_(raw_data)27"/>
      <sheetName val="Cost_Detail_(revised)27"/>
      <sheetName val="Cost_structure_in_report27"/>
      <sheetName val="Profit_margin27"/>
      <sheetName val="Labor_cost_&amp;_depreciation_cos27"/>
      <sheetName val="Cost_structure_overview27"/>
      <sheetName val="Server_Master24"/>
      <sheetName val="Application_Master24"/>
      <sheetName val="App_to_server24"/>
      <sheetName val="Multiple_App_Servers_Timeline24"/>
      <sheetName val="Bringing_in_new_data24"/>
      <sheetName val="Pivot_Active24"/>
      <sheetName val="Operations_M26"/>
      <sheetName val="Operations_Y26"/>
      <sheetName val="Load_Factor_Y26"/>
      <sheetName val="Capacity_Adjustment_Y26"/>
      <sheetName val="Joint_Route_Costs_Y26"/>
      <sheetName val="BP_Summary26"/>
      <sheetName val="PPT_Board_Charts26"/>
      <sheetName val="PPT_BP_Charts26"/>
      <sheetName val="PPT_OPs_Charts26"/>
      <sheetName val="Tableaux_Axes24"/>
      <sheetName val="Cover_page70"/>
      <sheetName val="Model_map70"/>
      <sheetName val="Meter_reading_calculation70"/>
      <sheetName val="Connection_revenue_calculatio70"/>
      <sheetName val="Revenue_calculation70"/>
      <sheetName val="Generation_by_technology70"/>
      <sheetName val="Sold_energy70"/>
      <sheetName val="Peak_load_calculation70"/>
      <sheetName val="Fuel_costs70"/>
      <sheetName val="Generation_by_fuel70"/>
      <sheetName val="Cost_outputs70"/>
      <sheetName val="RAB_Botom-up70"/>
      <sheetName val="Regulated_revenue70"/>
      <sheetName val="Balancing_fund70"/>
      <sheetName val="SEC_Financials70"/>
      <sheetName val="Financing_structure70"/>
      <sheetName val="SEC-CF_values70"/>
      <sheetName val="Fin__indicators70"/>
      <sheetName val="Charts_SEC_model70"/>
      <sheetName val="Benchmarking_slides70"/>
      <sheetName val="Cover_page68"/>
      <sheetName val="Model_map68"/>
      <sheetName val="Meter_reading_calculation68"/>
      <sheetName val="Connection_revenue_calculatio68"/>
      <sheetName val="Revenue_calculation68"/>
      <sheetName val="Generation_by_technology68"/>
      <sheetName val="Sold_energy68"/>
      <sheetName val="Peak_load_calculation68"/>
      <sheetName val="Fuel_costs68"/>
      <sheetName val="Generation_by_fuel68"/>
      <sheetName val="Cost_outputs68"/>
      <sheetName val="RAB_Botom-up68"/>
      <sheetName val="Regulated_revenue68"/>
      <sheetName val="Balancing_fund68"/>
      <sheetName val="SEC_Financials68"/>
      <sheetName val="Financing_structure68"/>
      <sheetName val="SEC-CF_values68"/>
      <sheetName val="Fin__indicators68"/>
      <sheetName val="Charts_SEC_model68"/>
      <sheetName val="Benchmarking_slides68"/>
      <sheetName val="ネット_CF➀26"/>
      <sheetName val="ネット_CF➂26"/>
      <sheetName val="STATUS_(2)26"/>
      <sheetName val="Cost_structure_of_WS26"/>
      <sheetName val="Cost_structure_of_BL26"/>
      <sheetName val="Cost_structure_of_SL26"/>
      <sheetName val="Cost_structure_(overview)26"/>
      <sheetName val="→back_data26"/>
      <sheetName val="Cost_Detail_(data_from_AGC)26"/>
      <sheetName val="Cost_Detail_(raw_data)26"/>
      <sheetName val="Cost_Detail_(revised)26"/>
      <sheetName val="Cost_structure_in_report26"/>
      <sheetName val="Profit_margin26"/>
      <sheetName val="Labor_cost_&amp;_depreciation_cos26"/>
      <sheetName val="Cost_structure_overview26"/>
      <sheetName val="Server_Master23"/>
      <sheetName val="Application_Master23"/>
      <sheetName val="App_to_server23"/>
      <sheetName val="Multiple_App_Servers_Timeline23"/>
      <sheetName val="Bringing_in_new_data23"/>
      <sheetName val="Pivot_Active23"/>
      <sheetName val="Operations_M25"/>
      <sheetName val="Operations_Y25"/>
      <sheetName val="Load_Factor_Y25"/>
      <sheetName val="Capacity_Adjustment_Y25"/>
      <sheetName val="Joint_Route_Costs_Y25"/>
      <sheetName val="BP_Summary25"/>
      <sheetName val="PPT_Board_Charts25"/>
      <sheetName val="PPT_BP_Charts25"/>
      <sheetName val="PPT_OPs_Charts25"/>
      <sheetName val="Tableaux_Axes23"/>
      <sheetName val="Cover_page69"/>
      <sheetName val="Model_map69"/>
      <sheetName val="Meter_reading_calculation69"/>
      <sheetName val="Connection_revenue_calculatio69"/>
      <sheetName val="Revenue_calculation69"/>
      <sheetName val="Generation_by_technology69"/>
      <sheetName val="Sold_energy69"/>
      <sheetName val="Peak_load_calculation69"/>
      <sheetName val="Fuel_costs69"/>
      <sheetName val="Generation_by_fuel69"/>
      <sheetName val="Cost_outputs69"/>
      <sheetName val="RAB_Botom-up69"/>
      <sheetName val="Regulated_revenue69"/>
      <sheetName val="Balancing_fund69"/>
      <sheetName val="SEC_Financials69"/>
      <sheetName val="Financing_structure69"/>
      <sheetName val="SEC-CF_values69"/>
      <sheetName val="Fin__indicators69"/>
      <sheetName val="Charts_SEC_model69"/>
      <sheetName val="Benchmarking_slides69"/>
      <sheetName val="Cover_page73"/>
      <sheetName val="Model_map73"/>
      <sheetName val="Meter_reading_calculation73"/>
      <sheetName val="Connection_revenue_calculatio73"/>
      <sheetName val="Revenue_calculation73"/>
      <sheetName val="Generation_by_technology73"/>
      <sheetName val="Sold_energy73"/>
      <sheetName val="Peak_load_calculation73"/>
      <sheetName val="Fuel_costs73"/>
      <sheetName val="Generation_by_fuel73"/>
      <sheetName val="Cost_outputs73"/>
      <sheetName val="RAB_Botom-up73"/>
      <sheetName val="Regulated_revenue73"/>
      <sheetName val="Balancing_fund73"/>
      <sheetName val="SEC_Financials73"/>
      <sheetName val="Financing_structure73"/>
      <sheetName val="SEC-CF_values73"/>
      <sheetName val="Fin__indicators73"/>
      <sheetName val="Charts_SEC_model73"/>
      <sheetName val="Benchmarking_slides73"/>
      <sheetName val="ネット_CF➀29"/>
      <sheetName val="ネット_CF➂29"/>
      <sheetName val="STATUS_(2)29"/>
      <sheetName val="Cost_structure_of_WS29"/>
      <sheetName val="Cost_structure_of_BL29"/>
      <sheetName val="Cost_structure_of_SL29"/>
      <sheetName val="Cost_structure_(overview)29"/>
      <sheetName val="→back_data29"/>
      <sheetName val="Cost_Detail_(data_from_AGC)29"/>
      <sheetName val="Cost_Detail_(raw_data)29"/>
      <sheetName val="Cost_Detail_(revised)29"/>
      <sheetName val="Cost_structure_in_report29"/>
      <sheetName val="Profit_margin29"/>
      <sheetName val="Labor_cost_&amp;_depreciation_cos29"/>
      <sheetName val="Cost_structure_overview29"/>
      <sheetName val="Server_Master26"/>
      <sheetName val="Application_Master26"/>
      <sheetName val="App_to_server26"/>
      <sheetName val="Multiple_App_Servers_Timeline26"/>
      <sheetName val="Bringing_in_new_data26"/>
      <sheetName val="Pivot_Active26"/>
      <sheetName val="Operations_M28"/>
      <sheetName val="Operations_Y28"/>
      <sheetName val="Load_Factor_Y28"/>
      <sheetName val="Capacity_Adjustment_Y28"/>
      <sheetName val="Joint_Route_Costs_Y28"/>
      <sheetName val="BP_Summary28"/>
      <sheetName val="PPT_Board_Charts28"/>
      <sheetName val="PPT_BP_Charts28"/>
      <sheetName val="PPT_OPs_Charts28"/>
      <sheetName val="Tableaux_Axes26"/>
      <sheetName val="Cover_page75"/>
      <sheetName val="Model_map75"/>
      <sheetName val="Meter_reading_calculation75"/>
      <sheetName val="Connection_revenue_calculatio75"/>
      <sheetName val="Revenue_calculation75"/>
      <sheetName val="Generation_by_technology75"/>
      <sheetName val="Sold_energy75"/>
      <sheetName val="Peak_load_calculation75"/>
      <sheetName val="Fuel_costs75"/>
      <sheetName val="Generation_by_fuel75"/>
      <sheetName val="Cost_outputs75"/>
      <sheetName val="RAB_Botom-up75"/>
      <sheetName val="Regulated_revenue75"/>
      <sheetName val="Balancing_fund75"/>
      <sheetName val="SEC_Financials75"/>
      <sheetName val="Financing_structure75"/>
      <sheetName val="SEC-CF_values75"/>
      <sheetName val="Fin__indicators75"/>
      <sheetName val="Charts_SEC_model75"/>
      <sheetName val="Benchmarking_slides75"/>
      <sheetName val="Cover_page76"/>
      <sheetName val="Model_map76"/>
      <sheetName val="Meter_reading_calculation76"/>
      <sheetName val="Connection_revenue_calculatio76"/>
      <sheetName val="Revenue_calculation76"/>
      <sheetName val="Generation_by_technology76"/>
      <sheetName val="Sold_energy76"/>
      <sheetName val="Peak_load_calculation76"/>
      <sheetName val="Fuel_costs76"/>
      <sheetName val="Generation_by_fuel76"/>
      <sheetName val="Cost_outputs76"/>
      <sheetName val="RAB_Botom-up76"/>
      <sheetName val="Regulated_revenue76"/>
      <sheetName val="Balancing_fund76"/>
      <sheetName val="SEC_Financials76"/>
      <sheetName val="Financing_structure76"/>
      <sheetName val="SEC-CF_values76"/>
      <sheetName val="Fin__indicators76"/>
      <sheetName val="Charts_SEC_model76"/>
      <sheetName val="Benchmarking_slides76"/>
      <sheetName val="ネット_CF➀31"/>
      <sheetName val="ネット_CF➂31"/>
      <sheetName val="STATUS_(2)31"/>
      <sheetName val="Cost_structure_of_WS31"/>
      <sheetName val="Cost_structure_of_BL31"/>
      <sheetName val="Cost_structure_of_SL31"/>
      <sheetName val="Cost_structure_(overview)31"/>
      <sheetName val="→back_data31"/>
      <sheetName val="Cost_Detail_(data_from_AGC)31"/>
      <sheetName val="Cost_Detail_(raw_data)31"/>
      <sheetName val="Cost_Detail_(revised)31"/>
      <sheetName val="Cost_structure_in_report31"/>
      <sheetName val="Profit_margin31"/>
      <sheetName val="Labor_cost_&amp;_depreciation_cos31"/>
      <sheetName val="Cost_structure_overview31"/>
      <sheetName val="Server_Master28"/>
      <sheetName val="Application_Master28"/>
      <sheetName val="App_to_server28"/>
      <sheetName val="Multiple_App_Servers_Timeline28"/>
      <sheetName val="Bringing_in_new_data28"/>
      <sheetName val="Pivot_Active28"/>
      <sheetName val="Operations_M30"/>
      <sheetName val="Operations_Y30"/>
      <sheetName val="Load_Factor_Y30"/>
      <sheetName val="Capacity_Adjustment_Y30"/>
      <sheetName val="Joint_Route_Costs_Y30"/>
      <sheetName val="BP_Summary30"/>
      <sheetName val="PPT_Board_Charts30"/>
      <sheetName val="PPT_BP_Charts30"/>
      <sheetName val="PPT_OPs_Charts30"/>
      <sheetName val="Tableaux_Axes28"/>
      <sheetName val="Cover_page77"/>
      <sheetName val="Model_map77"/>
      <sheetName val="Meter_reading_calculation77"/>
      <sheetName val="Connection_revenue_calculatio77"/>
      <sheetName val="Revenue_calculation77"/>
      <sheetName val="Generation_by_technology77"/>
      <sheetName val="Sold_energy77"/>
      <sheetName val="Peak_load_calculation77"/>
      <sheetName val="Fuel_costs77"/>
      <sheetName val="Generation_by_fuel77"/>
      <sheetName val="Cost_outputs77"/>
      <sheetName val="RAB_Botom-up77"/>
      <sheetName val="Regulated_revenue77"/>
      <sheetName val="Balancing_fund77"/>
      <sheetName val="SEC_Financials77"/>
      <sheetName val="Financing_structure77"/>
      <sheetName val="SEC-CF_values77"/>
      <sheetName val="Fin__indicators77"/>
      <sheetName val="Charts_SEC_model77"/>
      <sheetName val="Benchmarking_slides77"/>
      <sheetName val="ネット_CF➀32"/>
      <sheetName val="ネット_CF➂32"/>
      <sheetName val="STATUS_(2)32"/>
      <sheetName val="Cost_structure_of_WS32"/>
      <sheetName val="Cost_structure_of_BL32"/>
      <sheetName val="Cost_structure_of_SL32"/>
      <sheetName val="Cost_structure_(overview)32"/>
      <sheetName val="→back_data32"/>
      <sheetName val="Cost_Detail_(data_from_AGC)32"/>
      <sheetName val="Cost_Detail_(raw_data)32"/>
      <sheetName val="Cost_Detail_(revised)32"/>
      <sheetName val="Cost_structure_in_report32"/>
      <sheetName val="Profit_margin32"/>
      <sheetName val="Labor_cost_&amp;_depreciation_cos32"/>
      <sheetName val="Cost_structure_overview32"/>
      <sheetName val="Server_Master29"/>
      <sheetName val="Application_Master29"/>
      <sheetName val="App_to_server29"/>
      <sheetName val="Multiple_App_Servers_Timeline29"/>
      <sheetName val="Bringing_in_new_data29"/>
      <sheetName val="Pivot_Active29"/>
      <sheetName val="Operations_M31"/>
      <sheetName val="Operations_Y31"/>
      <sheetName val="Load_Factor_Y31"/>
      <sheetName val="Capacity_Adjustment_Y31"/>
      <sheetName val="Joint_Route_Costs_Y31"/>
      <sheetName val="BP_Summary31"/>
      <sheetName val="PPT_Board_Charts31"/>
      <sheetName val="PPT_BP_Charts31"/>
      <sheetName val="PPT_OPs_Charts31"/>
      <sheetName val="Tableaux_Axes29"/>
      <sheetName val="Cover_page79"/>
      <sheetName val="Model_map79"/>
      <sheetName val="Meter_reading_calculation79"/>
      <sheetName val="Connection_revenue_calculatio79"/>
      <sheetName val="Revenue_calculation79"/>
      <sheetName val="Generation_by_technology79"/>
      <sheetName val="Sold_energy79"/>
      <sheetName val="Peak_load_calculation79"/>
      <sheetName val="Fuel_costs79"/>
      <sheetName val="Generation_by_fuel79"/>
      <sheetName val="Cost_outputs79"/>
      <sheetName val="RAB_Botom-up79"/>
      <sheetName val="Regulated_revenue79"/>
      <sheetName val="Balancing_fund79"/>
      <sheetName val="SEC_Financials79"/>
      <sheetName val="Financing_structure79"/>
      <sheetName val="SEC-CF_values79"/>
      <sheetName val="Fin__indicators79"/>
      <sheetName val="Charts_SEC_model79"/>
      <sheetName val="Benchmarking_slides79"/>
      <sheetName val="ネット_CF➀34"/>
      <sheetName val="ネット_CF➂34"/>
      <sheetName val="STATUS_(2)34"/>
      <sheetName val="Cost_structure_of_WS34"/>
      <sheetName val="Cost_structure_of_BL34"/>
      <sheetName val="Cost_structure_of_SL34"/>
      <sheetName val="Cost_structure_(overview)34"/>
      <sheetName val="→back_data34"/>
      <sheetName val="Cost_Detail_(data_from_AGC)34"/>
      <sheetName val="Cost_Detail_(raw_data)34"/>
      <sheetName val="Cost_Detail_(revised)34"/>
      <sheetName val="Cost_structure_in_report34"/>
      <sheetName val="Profit_margin34"/>
      <sheetName val="Labor_cost_&amp;_depreciation_cos34"/>
      <sheetName val="Cost_structure_overview34"/>
      <sheetName val="Server_Master31"/>
      <sheetName val="Application_Master31"/>
      <sheetName val="App_to_server31"/>
      <sheetName val="Multiple_App_Servers_Timeline31"/>
      <sheetName val="Bringing_in_new_data31"/>
      <sheetName val="Pivot_Active31"/>
      <sheetName val="Operations_M33"/>
      <sheetName val="Operations_Y33"/>
      <sheetName val="Load_Factor_Y33"/>
      <sheetName val="Capacity_Adjustment_Y33"/>
      <sheetName val="Joint_Route_Costs_Y33"/>
      <sheetName val="BP_Summary33"/>
      <sheetName val="PPT_Board_Charts33"/>
      <sheetName val="PPT_BP_Charts33"/>
      <sheetName val="PPT_OPs_Charts33"/>
      <sheetName val="Tableaux_Axes31"/>
      <sheetName val="Data_(2)2"/>
      <sheetName val="Cover_page80"/>
      <sheetName val="Model_map80"/>
      <sheetName val="Meter_reading_calculation80"/>
      <sheetName val="Connection_revenue_calculatio80"/>
      <sheetName val="Revenue_calculation80"/>
      <sheetName val="Generation_by_technology80"/>
      <sheetName val="Sold_energy80"/>
      <sheetName val="Peak_load_calculation80"/>
      <sheetName val="Fuel_costs80"/>
      <sheetName val="Generation_by_fuel80"/>
      <sheetName val="Cost_outputs80"/>
      <sheetName val="RAB_Botom-up80"/>
      <sheetName val="Regulated_revenue80"/>
      <sheetName val="Balancing_fund80"/>
      <sheetName val="SEC_Financials80"/>
      <sheetName val="Financing_structure80"/>
      <sheetName val="SEC-CF_values80"/>
      <sheetName val="Fin__indicators80"/>
      <sheetName val="Charts_SEC_model80"/>
      <sheetName val="Benchmarking_slides80"/>
      <sheetName val="ネット_CF➀35"/>
      <sheetName val="ネット_CF➂35"/>
      <sheetName val="STATUS_(2)35"/>
      <sheetName val="Cost_structure_of_WS35"/>
      <sheetName val="Cost_structure_of_BL35"/>
      <sheetName val="Cost_structure_of_SL35"/>
      <sheetName val="Cost_structure_(overview)35"/>
      <sheetName val="→back_data35"/>
      <sheetName val="Cost_Detail_(data_from_AGC)35"/>
      <sheetName val="Cost_Detail_(raw_data)35"/>
      <sheetName val="Cost_Detail_(revised)35"/>
      <sheetName val="Cost_structure_in_report35"/>
      <sheetName val="Profit_margin35"/>
      <sheetName val="Labor_cost_&amp;_depreciation_cos35"/>
      <sheetName val="Cost_structure_overview35"/>
      <sheetName val="Server_Master32"/>
      <sheetName val="Application_Master32"/>
      <sheetName val="App_to_server32"/>
      <sheetName val="Multiple_App_Servers_Timeline32"/>
      <sheetName val="Bringing_in_new_data32"/>
      <sheetName val="Pivot_Active32"/>
      <sheetName val="Operations_M34"/>
      <sheetName val="Operations_Y34"/>
      <sheetName val="Load_Factor_Y34"/>
      <sheetName val="Capacity_Adjustment_Y34"/>
      <sheetName val="Joint_Route_Costs_Y34"/>
      <sheetName val="BP_Summary34"/>
      <sheetName val="PPT_Board_Charts34"/>
      <sheetName val="PPT_BP_Charts34"/>
      <sheetName val="PPT_OPs_Charts34"/>
      <sheetName val="Tableaux_Axes32"/>
      <sheetName val="Data_(2)3"/>
      <sheetName val="Cover_page81"/>
      <sheetName val="Model_map81"/>
      <sheetName val="Meter_reading_calculation81"/>
      <sheetName val="Connection_revenue_calculatio81"/>
      <sheetName val="Revenue_calculation81"/>
      <sheetName val="Generation_by_technology81"/>
      <sheetName val="Sold_energy81"/>
      <sheetName val="Peak_load_calculation81"/>
      <sheetName val="Fuel_costs81"/>
      <sheetName val="Generation_by_fuel81"/>
      <sheetName val="Cost_outputs81"/>
      <sheetName val="RAB_Botom-up81"/>
      <sheetName val="Regulated_revenue81"/>
      <sheetName val="Balancing_fund81"/>
      <sheetName val="SEC_Financials81"/>
      <sheetName val="Financing_structure81"/>
      <sheetName val="SEC-CF_values81"/>
      <sheetName val="Fin__indicators81"/>
      <sheetName val="Charts_SEC_model81"/>
      <sheetName val="Benchmarking_slides81"/>
      <sheetName val="ネット_CF➀36"/>
      <sheetName val="ネット_CF➂36"/>
      <sheetName val="STATUS_(2)36"/>
      <sheetName val="Cost_structure_of_WS36"/>
      <sheetName val="Cost_structure_of_BL36"/>
      <sheetName val="Cost_structure_of_SL36"/>
      <sheetName val="Cost_structure_(overview)36"/>
      <sheetName val="→back_data36"/>
      <sheetName val="Cost_Detail_(data_from_AGC)36"/>
      <sheetName val="Cost_Detail_(raw_data)36"/>
      <sheetName val="Cost_Detail_(revised)36"/>
      <sheetName val="Cost_structure_in_report36"/>
      <sheetName val="Profit_margin36"/>
      <sheetName val="Labor_cost_&amp;_depreciation_cos36"/>
      <sheetName val="Cost_structure_overview36"/>
      <sheetName val="Server_Master33"/>
      <sheetName val="Application_Master33"/>
      <sheetName val="App_to_server33"/>
      <sheetName val="Multiple_App_Servers_Timeline33"/>
      <sheetName val="Bringing_in_new_data33"/>
      <sheetName val="Pivot_Active33"/>
      <sheetName val="Operations_M35"/>
      <sheetName val="Operations_Y35"/>
      <sheetName val="Load_Factor_Y35"/>
      <sheetName val="Capacity_Adjustment_Y35"/>
      <sheetName val="Joint_Route_Costs_Y35"/>
      <sheetName val="BP_Summary35"/>
      <sheetName val="PPT_Board_Charts35"/>
      <sheetName val="PPT_BP_Charts35"/>
      <sheetName val="PPT_OPs_Charts35"/>
      <sheetName val="Tableaux_Axes33"/>
      <sheetName val="Cover_page82"/>
      <sheetName val="Model_map82"/>
      <sheetName val="Meter_reading_calculation82"/>
      <sheetName val="Connection_revenue_calculatio82"/>
      <sheetName val="Revenue_calculation82"/>
      <sheetName val="Generation_by_technology82"/>
      <sheetName val="Sold_energy82"/>
      <sheetName val="Peak_load_calculation82"/>
      <sheetName val="Fuel_costs82"/>
      <sheetName val="Generation_by_fuel82"/>
      <sheetName val="Cost_outputs82"/>
      <sheetName val="RAB_Botom-up82"/>
      <sheetName val="Regulated_revenue82"/>
      <sheetName val="Balancing_fund82"/>
      <sheetName val="SEC_Financials82"/>
      <sheetName val="Financing_structure82"/>
      <sheetName val="SEC-CF_values82"/>
      <sheetName val="Fin__indicators82"/>
      <sheetName val="Charts_SEC_model82"/>
      <sheetName val="Benchmarking_slides82"/>
      <sheetName val="ネット_CF➀37"/>
      <sheetName val="ネット_CF➂37"/>
      <sheetName val="STATUS_(2)37"/>
      <sheetName val="Cost_structure_of_WS37"/>
      <sheetName val="Cost_structure_of_BL37"/>
      <sheetName val="Cost_structure_of_SL37"/>
      <sheetName val="Cost_structure_(overview)37"/>
      <sheetName val="→back_data37"/>
      <sheetName val="Cost_Detail_(data_from_AGC)37"/>
      <sheetName val="Cost_Detail_(raw_data)37"/>
      <sheetName val="Cost_Detail_(revised)37"/>
      <sheetName val="Cost_structure_in_report37"/>
      <sheetName val="Profit_margin37"/>
      <sheetName val="Labor_cost_&amp;_depreciation_cos37"/>
      <sheetName val="Cost_structure_overview37"/>
      <sheetName val="Server_Master34"/>
      <sheetName val="Application_Master34"/>
      <sheetName val="App_to_server34"/>
      <sheetName val="Multiple_App_Servers_Timeline34"/>
      <sheetName val="Bringing_in_new_data34"/>
      <sheetName val="Pivot_Active34"/>
      <sheetName val="Operations_M36"/>
      <sheetName val="Operations_Y36"/>
      <sheetName val="Load_Factor_Y36"/>
      <sheetName val="Capacity_Adjustment_Y36"/>
      <sheetName val="Joint_Route_Costs_Y36"/>
      <sheetName val="BP_Summary36"/>
      <sheetName val="PPT_Board_Charts36"/>
      <sheetName val="PPT_BP_Charts36"/>
      <sheetName val="PPT_OPs_Charts36"/>
      <sheetName val="Tableaux_Axes34"/>
      <sheetName val="Résultat net"/>
      <sheetName val="ADL"/>
      <sheetName val="Cover_page83"/>
      <sheetName val="Model_map83"/>
      <sheetName val="Meter_reading_calculation83"/>
      <sheetName val="Connection_revenue_calculatio83"/>
      <sheetName val="Revenue_calculation83"/>
      <sheetName val="Generation_by_technology83"/>
      <sheetName val="Sold_energy83"/>
      <sheetName val="Peak_load_calculation83"/>
      <sheetName val="Fuel_costs83"/>
      <sheetName val="Generation_by_fuel83"/>
      <sheetName val="Cost_outputs83"/>
      <sheetName val="RAB_Botom-up83"/>
      <sheetName val="Regulated_revenue83"/>
      <sheetName val="Balancing_fund83"/>
      <sheetName val="SEC_Financials83"/>
      <sheetName val="Financing_structure83"/>
      <sheetName val="SEC-CF_values83"/>
      <sheetName val="Fin__indicators83"/>
      <sheetName val="Charts_SEC_model83"/>
      <sheetName val="Benchmarking_slides83"/>
      <sheetName val="ネット_CF➀38"/>
      <sheetName val="ネット_CF➂38"/>
      <sheetName val="STATUS_(2)38"/>
      <sheetName val="Cost_structure_of_WS38"/>
      <sheetName val="Cost_structure_of_BL38"/>
      <sheetName val="Cost_structure_of_SL38"/>
      <sheetName val="Cost_structure_(overview)38"/>
      <sheetName val="→back_data38"/>
      <sheetName val="Cost_Detail_(data_from_AGC)38"/>
      <sheetName val="Cost_Detail_(raw_data)38"/>
      <sheetName val="Cost_Detail_(revised)38"/>
      <sheetName val="Cost_structure_in_report38"/>
      <sheetName val="Profit_margin38"/>
      <sheetName val="Labor_cost_&amp;_depreciation_cos38"/>
      <sheetName val="Cost_structure_overview38"/>
      <sheetName val="Server_Master35"/>
      <sheetName val="Application_Master35"/>
      <sheetName val="App_to_server35"/>
      <sheetName val="Multiple_App_Servers_Timeline35"/>
      <sheetName val="Bringing_in_new_data35"/>
      <sheetName val="Pivot_Active35"/>
      <sheetName val="Operations_M37"/>
      <sheetName val="Operations_Y37"/>
      <sheetName val="Load_Factor_Y37"/>
      <sheetName val="Capacity_Adjustment_Y37"/>
      <sheetName val="Joint_Route_Costs_Y37"/>
      <sheetName val="BP_Summary37"/>
      <sheetName val="PPT_Board_Charts37"/>
      <sheetName val="PPT_BP_Charts37"/>
      <sheetName val="PPT_OPs_Charts37"/>
      <sheetName val="Tableaux_Axes35"/>
      <sheetName val="Data_(2)4"/>
      <sheetName val="Cover_page85"/>
      <sheetName val="Model_map85"/>
      <sheetName val="Meter_reading_calculation85"/>
      <sheetName val="Connection_revenue_calculatio85"/>
      <sheetName val="Revenue_calculation85"/>
      <sheetName val="Generation_by_technology85"/>
      <sheetName val="Sold_energy85"/>
      <sheetName val="Peak_load_calculation85"/>
      <sheetName val="Fuel_costs85"/>
      <sheetName val="Generation_by_fuel85"/>
      <sheetName val="Cost_outputs85"/>
      <sheetName val="RAB_Botom-up85"/>
      <sheetName val="Regulated_revenue85"/>
      <sheetName val="Balancing_fund85"/>
      <sheetName val="SEC_Financials85"/>
      <sheetName val="Financing_structure85"/>
      <sheetName val="SEC-CF_values85"/>
      <sheetName val="Fin__indicators85"/>
      <sheetName val="Charts_SEC_model85"/>
      <sheetName val="Benchmarking_slides85"/>
      <sheetName val="ネット_CF➀40"/>
      <sheetName val="ネット_CF➂40"/>
      <sheetName val="STATUS_(2)40"/>
      <sheetName val="Cost_structure_of_WS40"/>
      <sheetName val="Cost_structure_of_BL40"/>
      <sheetName val="Cost_structure_of_SL40"/>
      <sheetName val="Cost_structure_(overview)40"/>
      <sheetName val="→back_data40"/>
      <sheetName val="Cost_Detail_(data_from_AGC)40"/>
      <sheetName val="Cost_Detail_(raw_data)40"/>
      <sheetName val="Cost_Detail_(revised)40"/>
      <sheetName val="Cost_structure_in_report40"/>
      <sheetName val="Profit_margin40"/>
      <sheetName val="Labor_cost_&amp;_depreciation_cos40"/>
      <sheetName val="Cost_structure_overview40"/>
      <sheetName val="Server_Master37"/>
      <sheetName val="Application_Master37"/>
      <sheetName val="App_to_server37"/>
      <sheetName val="Multiple_App_Servers_Timeline37"/>
      <sheetName val="Bringing_in_new_data37"/>
      <sheetName val="Pivot_Active37"/>
      <sheetName val="Tableaux_Axes37"/>
      <sheetName val="Operations_M39"/>
      <sheetName val="Operations_Y39"/>
      <sheetName val="Load_Factor_Y39"/>
      <sheetName val="Capacity_Adjustment_Y39"/>
      <sheetName val="Joint_Route_Costs_Y39"/>
      <sheetName val="BP_Summary39"/>
      <sheetName val="PPT_Board_Charts39"/>
      <sheetName val="PPT_BP_Charts39"/>
      <sheetName val="PPT_OPs_Charts39"/>
      <sheetName val="Data_(2)6"/>
      <sheetName val="Cover_page84"/>
      <sheetName val="Model_map84"/>
      <sheetName val="Meter_reading_calculation84"/>
      <sheetName val="Connection_revenue_calculatio84"/>
      <sheetName val="Revenue_calculation84"/>
      <sheetName val="Generation_by_technology84"/>
      <sheetName val="Sold_energy84"/>
      <sheetName val="Peak_load_calculation84"/>
      <sheetName val="Fuel_costs84"/>
      <sheetName val="Generation_by_fuel84"/>
      <sheetName val="Cost_outputs84"/>
      <sheetName val="RAB_Botom-up84"/>
      <sheetName val="Regulated_revenue84"/>
      <sheetName val="Balancing_fund84"/>
      <sheetName val="SEC_Financials84"/>
      <sheetName val="Financing_structure84"/>
      <sheetName val="SEC-CF_values84"/>
      <sheetName val="Fin__indicators84"/>
      <sheetName val="Charts_SEC_model84"/>
      <sheetName val="Benchmarking_slides84"/>
      <sheetName val="ネット_CF➀39"/>
      <sheetName val="ネット_CF➂39"/>
      <sheetName val="STATUS_(2)39"/>
      <sheetName val="Cost_structure_of_WS39"/>
      <sheetName val="Cost_structure_of_BL39"/>
      <sheetName val="Cost_structure_of_SL39"/>
      <sheetName val="Cost_structure_(overview)39"/>
      <sheetName val="→back_data39"/>
      <sheetName val="Cost_Detail_(data_from_AGC)39"/>
      <sheetName val="Cost_Detail_(raw_data)39"/>
      <sheetName val="Cost_Detail_(revised)39"/>
      <sheetName val="Cost_structure_in_report39"/>
      <sheetName val="Profit_margin39"/>
      <sheetName val="Labor_cost_&amp;_depreciation_cos39"/>
      <sheetName val="Cost_structure_overview39"/>
      <sheetName val="Server_Master36"/>
      <sheetName val="Application_Master36"/>
      <sheetName val="App_to_server36"/>
      <sheetName val="Multiple_App_Servers_Timeline36"/>
      <sheetName val="Bringing_in_new_data36"/>
      <sheetName val="Pivot_Active36"/>
      <sheetName val="Tableaux_Axes36"/>
      <sheetName val="Operations_M38"/>
      <sheetName val="Operations_Y38"/>
      <sheetName val="Load_Factor_Y38"/>
      <sheetName val="Capacity_Adjustment_Y38"/>
      <sheetName val="Joint_Route_Costs_Y38"/>
      <sheetName val="BP_Summary38"/>
      <sheetName val="PPT_Board_Charts38"/>
      <sheetName val="PPT_BP_Charts38"/>
      <sheetName val="PPT_OPs_Charts38"/>
      <sheetName val="Data_(2)5"/>
      <sheetName val="Cover_page86"/>
      <sheetName val="Model_map86"/>
      <sheetName val="Meter_reading_calculation86"/>
      <sheetName val="Connection_revenue_calculatio86"/>
      <sheetName val="Revenue_calculation86"/>
      <sheetName val="Generation_by_technology86"/>
      <sheetName val="Sold_energy86"/>
      <sheetName val="Peak_load_calculation86"/>
      <sheetName val="Fuel_costs86"/>
      <sheetName val="Generation_by_fuel86"/>
      <sheetName val="Cost_outputs86"/>
      <sheetName val="RAB_Botom-up86"/>
      <sheetName val="Regulated_revenue86"/>
      <sheetName val="Balancing_fund86"/>
      <sheetName val="SEC_Financials86"/>
      <sheetName val="Financing_structure86"/>
      <sheetName val="SEC-CF_values86"/>
      <sheetName val="Fin__indicators86"/>
      <sheetName val="Charts_SEC_model86"/>
      <sheetName val="Benchmarking_slides86"/>
      <sheetName val="ネット_CF➀41"/>
      <sheetName val="ネット_CF➂41"/>
      <sheetName val="STATUS_(2)41"/>
      <sheetName val="Cost_structure_of_WS41"/>
      <sheetName val="Cost_structure_of_BL41"/>
      <sheetName val="Cost_structure_of_SL41"/>
      <sheetName val="Cost_structure_(overview)41"/>
      <sheetName val="→back_data41"/>
      <sheetName val="Cost_Detail_(data_from_AGC)41"/>
      <sheetName val="Cost_Detail_(raw_data)41"/>
      <sheetName val="Cost_Detail_(revised)41"/>
      <sheetName val="Cost_structure_in_report41"/>
      <sheetName val="Profit_margin41"/>
      <sheetName val="Labor_cost_&amp;_depreciation_cos41"/>
      <sheetName val="Cost_structure_overview41"/>
      <sheetName val="Server_Master38"/>
      <sheetName val="Application_Master38"/>
      <sheetName val="App_to_server38"/>
      <sheetName val="Multiple_App_Servers_Timeline38"/>
      <sheetName val="Bringing_in_new_data38"/>
      <sheetName val="Pivot_Active38"/>
      <sheetName val="Tableaux_Axes38"/>
      <sheetName val="Operations_M40"/>
      <sheetName val="Operations_Y40"/>
      <sheetName val="Load_Factor_Y40"/>
      <sheetName val="Capacity_Adjustment_Y40"/>
      <sheetName val="Joint_Route_Costs_Y40"/>
      <sheetName val="BP_Summary40"/>
      <sheetName val="PPT_Board_Charts40"/>
      <sheetName val="PPT_BP_Charts40"/>
      <sheetName val="PPT_OPs_Charts40"/>
      <sheetName val="Data_(2)7"/>
      <sheetName val="Cover_page88"/>
      <sheetName val="Model_map88"/>
      <sheetName val="Meter_reading_calculation88"/>
      <sheetName val="Connection_revenue_calculatio88"/>
      <sheetName val="Revenue_calculation88"/>
      <sheetName val="Generation_by_technology88"/>
      <sheetName val="Sold_energy88"/>
      <sheetName val="Peak_load_calculation88"/>
      <sheetName val="Fuel_costs88"/>
      <sheetName val="Generation_by_fuel88"/>
      <sheetName val="Cost_outputs88"/>
      <sheetName val="RAB_Botom-up88"/>
      <sheetName val="Regulated_revenue88"/>
      <sheetName val="Balancing_fund88"/>
      <sheetName val="SEC_Financials88"/>
      <sheetName val="Financing_structure88"/>
      <sheetName val="SEC-CF_values88"/>
      <sheetName val="Fin__indicators88"/>
      <sheetName val="Charts_SEC_model88"/>
      <sheetName val="Benchmarking_slides88"/>
      <sheetName val="ネット_CF➀43"/>
      <sheetName val="ネット_CF➂43"/>
      <sheetName val="STATUS_(2)43"/>
      <sheetName val="Cost_structure_of_WS43"/>
      <sheetName val="Cost_structure_of_BL43"/>
      <sheetName val="Cost_structure_of_SL43"/>
      <sheetName val="Cost_structure_(overview)43"/>
      <sheetName val="→back_data43"/>
      <sheetName val="Cost_Detail_(data_from_AGC)43"/>
      <sheetName val="Cost_Detail_(raw_data)43"/>
      <sheetName val="Cost_Detail_(revised)43"/>
      <sheetName val="Cost_structure_in_report43"/>
      <sheetName val="Profit_margin43"/>
      <sheetName val="Labor_cost_&amp;_depreciation_cos43"/>
      <sheetName val="Cost_structure_overview43"/>
      <sheetName val="Server_Master40"/>
      <sheetName val="Application_Master40"/>
      <sheetName val="App_to_server40"/>
      <sheetName val="Multiple_App_Servers_Timeline40"/>
      <sheetName val="Bringing_in_new_data40"/>
      <sheetName val="Pivot_Active40"/>
      <sheetName val="Tableaux_Axes40"/>
      <sheetName val="Operations_M42"/>
      <sheetName val="Operations_Y42"/>
      <sheetName val="Load_Factor_Y42"/>
      <sheetName val="Capacity_Adjustment_Y42"/>
      <sheetName val="Joint_Route_Costs_Y42"/>
      <sheetName val="BP_Summary42"/>
      <sheetName val="PPT_Board_Charts42"/>
      <sheetName val="PPT_BP_Charts42"/>
      <sheetName val="PPT_OPs_Charts42"/>
      <sheetName val="Data_(2)9"/>
      <sheetName val="Cover_page87"/>
      <sheetName val="Model_map87"/>
      <sheetName val="Meter_reading_calculation87"/>
      <sheetName val="Connection_revenue_calculatio87"/>
      <sheetName val="Revenue_calculation87"/>
      <sheetName val="Generation_by_technology87"/>
      <sheetName val="Sold_energy87"/>
      <sheetName val="Peak_load_calculation87"/>
      <sheetName val="Fuel_costs87"/>
      <sheetName val="Generation_by_fuel87"/>
      <sheetName val="Cost_outputs87"/>
      <sheetName val="RAB_Botom-up87"/>
      <sheetName val="Regulated_revenue87"/>
      <sheetName val="Balancing_fund87"/>
      <sheetName val="SEC_Financials87"/>
      <sheetName val="Financing_structure87"/>
      <sheetName val="SEC-CF_values87"/>
      <sheetName val="Fin__indicators87"/>
      <sheetName val="Charts_SEC_model87"/>
      <sheetName val="Benchmarking_slides87"/>
      <sheetName val="ネット_CF➀42"/>
      <sheetName val="ネット_CF➂42"/>
      <sheetName val="STATUS_(2)42"/>
      <sheetName val="Cost_structure_of_WS42"/>
      <sheetName val="Cost_structure_of_BL42"/>
      <sheetName val="Cost_structure_of_SL42"/>
      <sheetName val="Cost_structure_(overview)42"/>
      <sheetName val="→back_data42"/>
      <sheetName val="Cost_Detail_(data_from_AGC)42"/>
      <sheetName val="Cost_Detail_(raw_data)42"/>
      <sheetName val="Cost_Detail_(revised)42"/>
      <sheetName val="Cost_structure_in_report42"/>
      <sheetName val="Profit_margin42"/>
      <sheetName val="Labor_cost_&amp;_depreciation_cos42"/>
      <sheetName val="Cost_structure_overview42"/>
      <sheetName val="Server_Master39"/>
      <sheetName val="Application_Master39"/>
      <sheetName val="App_to_server39"/>
      <sheetName val="Multiple_App_Servers_Timeline39"/>
      <sheetName val="Bringing_in_new_data39"/>
      <sheetName val="Pivot_Active39"/>
      <sheetName val="Tableaux_Axes39"/>
      <sheetName val="Operations_M41"/>
      <sheetName val="Operations_Y41"/>
      <sheetName val="Load_Factor_Y41"/>
      <sheetName val="Capacity_Adjustment_Y41"/>
      <sheetName val="Joint_Route_Costs_Y41"/>
      <sheetName val="BP_Summary41"/>
      <sheetName val="PPT_Board_Charts41"/>
      <sheetName val="PPT_BP_Charts41"/>
      <sheetName val="PPT_OPs_Charts41"/>
      <sheetName val="Data_(2)8"/>
      <sheetName val="capex 2013 (sorted)"/>
      <sheetName val="capex 2014 (sorted)"/>
      <sheetName val="elenchi menù a tendina"/>
      <sheetName val="貼付けﾃﾞｰﾀ"/>
      <sheetName val="Résultat_net"/>
      <sheetName val="elenchi_menù_a_tendina"/>
      <sheetName val="Résultat_net1"/>
      <sheetName val="elenchi_menù_a_tendina1"/>
      <sheetName val="US Business"/>
    </sheetNames>
    <sheetDataSet>
      <sheetData sheetId="0" refreshError="1"/>
      <sheetData sheetId="1" refreshError="1"/>
      <sheetData sheetId="2" refreshError="1"/>
      <sheetData sheetId="3">
        <row r="8">
          <cell r="B8">
            <v>1000000</v>
          </cell>
        </row>
        <row r="19">
          <cell r="B19">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9">
          <cell r="B19" t="str">
            <v>02.厚板</v>
          </cell>
        </row>
      </sheetData>
      <sheetData sheetId="30">
        <row r="19">
          <cell r="B19" t="str">
            <v>02.厚板</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B19" t="str">
            <v>02.厚板</v>
          </cell>
        </row>
      </sheetData>
      <sheetData sheetId="45">
        <row r="19">
          <cell r="B19" t="str">
            <v>02.厚板</v>
          </cell>
        </row>
      </sheetData>
      <sheetData sheetId="46">
        <row r="19">
          <cell r="B19" t="str">
            <v>02.厚板</v>
          </cell>
        </row>
      </sheetData>
      <sheetData sheetId="47">
        <row r="19">
          <cell r="B19" t="str">
            <v>02.厚板</v>
          </cell>
        </row>
      </sheetData>
      <sheetData sheetId="48">
        <row r="19">
          <cell r="B19" t="str">
            <v>02.厚板</v>
          </cell>
        </row>
      </sheetData>
      <sheetData sheetId="49">
        <row r="19">
          <cell r="B19" t="str">
            <v>02.厚板</v>
          </cell>
        </row>
      </sheetData>
      <sheetData sheetId="50">
        <row r="19">
          <cell r="B19" t="str">
            <v>02.厚板</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9">
          <cell r="B19" t="str">
            <v>02.厚板</v>
          </cell>
        </row>
      </sheetData>
      <sheetData sheetId="68">
        <row r="19">
          <cell r="B19" t="str">
            <v>02.厚板</v>
          </cell>
        </row>
      </sheetData>
      <sheetData sheetId="69">
        <row r="19">
          <cell r="B19" t="str">
            <v>02.厚板</v>
          </cell>
        </row>
      </sheetData>
      <sheetData sheetId="70">
        <row r="19">
          <cell r="B19" t="str">
            <v>02.厚板</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19">
          <cell r="B19" t="str">
            <v>02.厚板</v>
          </cell>
        </row>
      </sheetData>
      <sheetData sheetId="88">
        <row r="19">
          <cell r="B19" t="str">
            <v>02.厚板</v>
          </cell>
        </row>
      </sheetData>
      <sheetData sheetId="89">
        <row r="19">
          <cell r="B19" t="str">
            <v>02.厚板</v>
          </cell>
        </row>
      </sheetData>
      <sheetData sheetId="90">
        <row r="19">
          <cell r="B19" t="str">
            <v>02.厚板</v>
          </cell>
        </row>
      </sheetData>
      <sheetData sheetId="91">
        <row r="19">
          <cell r="B19" t="str">
            <v>02.厚板</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19">
          <cell r="B19" t="str">
            <v>02.厚板</v>
          </cell>
        </row>
      </sheetData>
      <sheetData sheetId="108">
        <row r="19">
          <cell r="B19" t="str">
            <v>02.厚板</v>
          </cell>
        </row>
      </sheetData>
      <sheetData sheetId="109">
        <row r="19">
          <cell r="B19" t="str">
            <v>02.厚板</v>
          </cell>
        </row>
      </sheetData>
      <sheetData sheetId="110">
        <row r="19">
          <cell r="B19" t="str">
            <v>02.厚板</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9">
          <cell r="B19" t="str">
            <v>02.厚板</v>
          </cell>
        </row>
      </sheetData>
      <sheetData sheetId="126">
        <row r="19">
          <cell r="B19" t="str">
            <v>02.厚板</v>
          </cell>
        </row>
      </sheetData>
      <sheetData sheetId="127">
        <row r="19">
          <cell r="B19" t="str">
            <v>02.厚板</v>
          </cell>
        </row>
      </sheetData>
      <sheetData sheetId="128">
        <row r="19">
          <cell r="B19" t="str">
            <v>02.厚板</v>
          </cell>
        </row>
      </sheetData>
      <sheetData sheetId="129">
        <row r="19">
          <cell r="B19" t="str">
            <v>02.厚板</v>
          </cell>
        </row>
      </sheetData>
      <sheetData sheetId="130">
        <row r="19">
          <cell r="B19" t="str">
            <v>02.厚板</v>
          </cell>
        </row>
      </sheetData>
      <sheetData sheetId="131">
        <row r="19">
          <cell r="B19" t="str">
            <v>02.厚板</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19">
          <cell r="B19" t="str">
            <v>02.厚板</v>
          </cell>
        </row>
      </sheetData>
      <sheetData sheetId="147">
        <row r="19">
          <cell r="B19" t="str">
            <v>02.厚板</v>
          </cell>
        </row>
      </sheetData>
      <sheetData sheetId="148">
        <row r="19">
          <cell r="B19" t="str">
            <v>02.厚板</v>
          </cell>
        </row>
      </sheetData>
      <sheetData sheetId="149">
        <row r="19">
          <cell r="B19" t="str">
            <v>02.厚板</v>
          </cell>
        </row>
      </sheetData>
      <sheetData sheetId="150">
        <row r="19">
          <cell r="B19" t="str">
            <v>02.厚板</v>
          </cell>
        </row>
      </sheetData>
      <sheetData sheetId="151">
        <row r="19">
          <cell r="B19" t="str">
            <v>02.厚板</v>
          </cell>
        </row>
      </sheetData>
      <sheetData sheetId="152"/>
      <sheetData sheetId="153"/>
      <sheetData sheetId="154">
        <row r="19">
          <cell r="B19">
            <v>0</v>
          </cell>
        </row>
      </sheetData>
      <sheetData sheetId="155">
        <row r="19">
          <cell r="B19">
            <v>0</v>
          </cell>
        </row>
      </sheetData>
      <sheetData sheetId="156">
        <row r="19">
          <cell r="B19">
            <v>0</v>
          </cell>
        </row>
      </sheetData>
      <sheetData sheetId="157"/>
      <sheetData sheetId="158"/>
      <sheetData sheetId="159"/>
      <sheetData sheetId="160"/>
      <sheetData sheetId="161"/>
      <sheetData sheetId="162"/>
      <sheetData sheetId="163"/>
      <sheetData sheetId="164"/>
      <sheetData sheetId="165"/>
      <sheetData sheetId="166">
        <row r="19">
          <cell r="B19" t="str">
            <v>02.厚板</v>
          </cell>
        </row>
      </sheetData>
      <sheetData sheetId="167">
        <row r="19">
          <cell r="B19" t="str">
            <v>02.厚板</v>
          </cell>
        </row>
      </sheetData>
      <sheetData sheetId="168">
        <row r="19">
          <cell r="B19" t="str">
            <v>02.厚板</v>
          </cell>
        </row>
      </sheetData>
      <sheetData sheetId="169">
        <row r="19">
          <cell r="B19" t="str">
            <v>02.厚板</v>
          </cell>
        </row>
      </sheetData>
      <sheetData sheetId="170">
        <row r="19">
          <cell r="B19" t="str">
            <v>02.厚板</v>
          </cell>
        </row>
      </sheetData>
      <sheetData sheetId="171"/>
      <sheetData sheetId="172"/>
      <sheetData sheetId="173"/>
      <sheetData sheetId="174">
        <row r="19">
          <cell r="B19">
            <v>0</v>
          </cell>
        </row>
      </sheetData>
      <sheetData sheetId="175">
        <row r="19">
          <cell r="B19">
            <v>0</v>
          </cell>
        </row>
      </sheetData>
      <sheetData sheetId="176">
        <row r="19">
          <cell r="B19">
            <v>0</v>
          </cell>
        </row>
      </sheetData>
      <sheetData sheetId="177"/>
      <sheetData sheetId="178"/>
      <sheetData sheetId="179"/>
      <sheetData sheetId="180"/>
      <sheetData sheetId="181"/>
      <sheetData sheetId="182"/>
      <sheetData sheetId="183"/>
      <sheetData sheetId="184"/>
      <sheetData sheetId="185">
        <row r="19">
          <cell r="B19" t="str">
            <v>02.厚板</v>
          </cell>
        </row>
      </sheetData>
      <sheetData sheetId="186">
        <row r="19">
          <cell r="B19" t="str">
            <v>02.厚板</v>
          </cell>
        </row>
      </sheetData>
      <sheetData sheetId="187">
        <row r="19">
          <cell r="B19" t="str">
            <v>02.厚板</v>
          </cell>
        </row>
      </sheetData>
      <sheetData sheetId="188">
        <row r="19">
          <cell r="B19" t="str">
            <v>02.厚板</v>
          </cell>
        </row>
      </sheetData>
      <sheetData sheetId="189" refreshError="1"/>
      <sheetData sheetId="190">
        <row r="19">
          <cell r="B19">
            <v>0</v>
          </cell>
        </row>
      </sheetData>
      <sheetData sheetId="191">
        <row r="19">
          <cell r="B19">
            <v>0</v>
          </cell>
        </row>
      </sheetData>
      <sheetData sheetId="192">
        <row r="19">
          <cell r="B19">
            <v>0</v>
          </cell>
        </row>
      </sheetData>
      <sheetData sheetId="193">
        <row r="19">
          <cell r="B19">
            <v>0</v>
          </cell>
        </row>
      </sheetData>
      <sheetData sheetId="194">
        <row r="19">
          <cell r="B19">
            <v>0</v>
          </cell>
        </row>
      </sheetData>
      <sheetData sheetId="195">
        <row r="19">
          <cell r="B19">
            <v>0</v>
          </cell>
        </row>
      </sheetData>
      <sheetData sheetId="196">
        <row r="19">
          <cell r="B19">
            <v>0</v>
          </cell>
        </row>
      </sheetData>
      <sheetData sheetId="197">
        <row r="19">
          <cell r="B19">
            <v>0</v>
          </cell>
        </row>
      </sheetData>
      <sheetData sheetId="198"/>
      <sheetData sheetId="199"/>
      <sheetData sheetId="200"/>
      <sheetData sheetId="201">
        <row r="19">
          <cell r="B19">
            <v>0</v>
          </cell>
        </row>
      </sheetData>
      <sheetData sheetId="202">
        <row r="19">
          <cell r="B19">
            <v>0</v>
          </cell>
        </row>
      </sheetData>
      <sheetData sheetId="203">
        <row r="19">
          <cell r="B19" t="str">
            <v>02.厚板</v>
          </cell>
        </row>
      </sheetData>
      <sheetData sheetId="204">
        <row r="19">
          <cell r="B19" t="str">
            <v>02.厚板</v>
          </cell>
        </row>
      </sheetData>
      <sheetData sheetId="205">
        <row r="19">
          <cell r="B19" t="str">
            <v>02.厚板</v>
          </cell>
        </row>
      </sheetData>
      <sheetData sheetId="206">
        <row r="19">
          <cell r="B19">
            <v>0</v>
          </cell>
        </row>
      </sheetData>
      <sheetData sheetId="207">
        <row r="19">
          <cell r="B19" t="str">
            <v>02.厚板</v>
          </cell>
        </row>
      </sheetData>
      <sheetData sheetId="208">
        <row r="19">
          <cell r="B19" t="str">
            <v>02.厚板</v>
          </cell>
        </row>
      </sheetData>
      <sheetData sheetId="209">
        <row r="19">
          <cell r="B19">
            <v>0</v>
          </cell>
        </row>
      </sheetData>
      <sheetData sheetId="210">
        <row r="19">
          <cell r="B19">
            <v>0</v>
          </cell>
        </row>
      </sheetData>
      <sheetData sheetId="211">
        <row r="19">
          <cell r="B19">
            <v>0</v>
          </cell>
        </row>
      </sheetData>
      <sheetData sheetId="212">
        <row r="19">
          <cell r="B19">
            <v>0</v>
          </cell>
        </row>
      </sheetData>
      <sheetData sheetId="213"/>
      <sheetData sheetId="214"/>
      <sheetData sheetId="215">
        <row r="19">
          <cell r="B19">
            <v>0</v>
          </cell>
        </row>
      </sheetData>
      <sheetData sheetId="216">
        <row r="19">
          <cell r="B19">
            <v>0</v>
          </cell>
        </row>
      </sheetData>
      <sheetData sheetId="217"/>
      <sheetData sheetId="218">
        <row r="19">
          <cell r="B19" t="str">
            <v>02.厚板</v>
          </cell>
        </row>
      </sheetData>
      <sheetData sheetId="219">
        <row r="19">
          <cell r="B19" t="str">
            <v>02.厚板</v>
          </cell>
        </row>
      </sheetData>
      <sheetData sheetId="220">
        <row r="19">
          <cell r="B19" t="str">
            <v>02.厚板</v>
          </cell>
        </row>
      </sheetData>
      <sheetData sheetId="221">
        <row r="19">
          <cell r="B19">
            <v>0</v>
          </cell>
        </row>
      </sheetData>
      <sheetData sheetId="222">
        <row r="19">
          <cell r="B19" t="str">
            <v>02.厚板</v>
          </cell>
        </row>
      </sheetData>
      <sheetData sheetId="223">
        <row r="19">
          <cell r="B19" t="str">
            <v>02.厚板</v>
          </cell>
        </row>
      </sheetData>
      <sheetData sheetId="224">
        <row r="19">
          <cell r="B19" t="str">
            <v>02.厚板</v>
          </cell>
        </row>
      </sheetData>
      <sheetData sheetId="225">
        <row r="19">
          <cell r="B19">
            <v>0</v>
          </cell>
        </row>
      </sheetData>
      <sheetData sheetId="226">
        <row r="19">
          <cell r="B19">
            <v>0</v>
          </cell>
        </row>
      </sheetData>
      <sheetData sheetId="227">
        <row r="19">
          <cell r="B19" t="str">
            <v>02.厚板</v>
          </cell>
        </row>
      </sheetData>
      <sheetData sheetId="228"/>
      <sheetData sheetId="229">
        <row r="19">
          <cell r="B19" t="str">
            <v>02.厚板</v>
          </cell>
        </row>
      </sheetData>
      <sheetData sheetId="230">
        <row r="19">
          <cell r="B19">
            <v>0</v>
          </cell>
        </row>
      </sheetData>
      <sheetData sheetId="231">
        <row r="19">
          <cell r="B19">
            <v>0</v>
          </cell>
        </row>
      </sheetData>
      <sheetData sheetId="232">
        <row r="19">
          <cell r="B19">
            <v>0</v>
          </cell>
        </row>
      </sheetData>
      <sheetData sheetId="233">
        <row r="19">
          <cell r="B19" t="str">
            <v>02.厚板</v>
          </cell>
        </row>
      </sheetData>
      <sheetData sheetId="234">
        <row r="19">
          <cell r="B19">
            <v>0</v>
          </cell>
        </row>
      </sheetData>
      <sheetData sheetId="235">
        <row r="19">
          <cell r="B19">
            <v>0</v>
          </cell>
        </row>
      </sheetData>
      <sheetData sheetId="236">
        <row r="19">
          <cell r="B19">
            <v>0</v>
          </cell>
        </row>
      </sheetData>
      <sheetData sheetId="237">
        <row r="19">
          <cell r="B19">
            <v>0</v>
          </cell>
        </row>
      </sheetData>
      <sheetData sheetId="238">
        <row r="19">
          <cell r="B19" t="str">
            <v>02.厚板</v>
          </cell>
        </row>
      </sheetData>
      <sheetData sheetId="239">
        <row r="19">
          <cell r="B19" t="str">
            <v>02.厚板</v>
          </cell>
        </row>
      </sheetData>
      <sheetData sheetId="240">
        <row r="19">
          <cell r="B19">
            <v>0</v>
          </cell>
        </row>
      </sheetData>
      <sheetData sheetId="241"/>
      <sheetData sheetId="242">
        <row r="19">
          <cell r="B19" t="str">
            <v>02.厚板</v>
          </cell>
        </row>
      </sheetData>
      <sheetData sheetId="243"/>
      <sheetData sheetId="244"/>
      <sheetData sheetId="245">
        <row r="19">
          <cell r="B19">
            <v>0</v>
          </cell>
        </row>
      </sheetData>
      <sheetData sheetId="246">
        <row r="19">
          <cell r="B19" t="str">
            <v>02.厚板</v>
          </cell>
        </row>
      </sheetData>
      <sheetData sheetId="247">
        <row r="19">
          <cell r="B19">
            <v>0</v>
          </cell>
        </row>
      </sheetData>
      <sheetData sheetId="248">
        <row r="19">
          <cell r="B19" t="str">
            <v>02.厚板</v>
          </cell>
        </row>
      </sheetData>
      <sheetData sheetId="249">
        <row r="19">
          <cell r="B19">
            <v>0</v>
          </cell>
        </row>
      </sheetData>
      <sheetData sheetId="250">
        <row r="19">
          <cell r="B19">
            <v>0</v>
          </cell>
        </row>
      </sheetData>
      <sheetData sheetId="251">
        <row r="19">
          <cell r="B19">
            <v>0</v>
          </cell>
        </row>
      </sheetData>
      <sheetData sheetId="252">
        <row r="19">
          <cell r="B19" t="str">
            <v>02.厚板</v>
          </cell>
        </row>
      </sheetData>
      <sheetData sheetId="253"/>
      <sheetData sheetId="254">
        <row r="19">
          <cell r="B19">
            <v>0</v>
          </cell>
        </row>
      </sheetData>
      <sheetData sheetId="255">
        <row r="19">
          <cell r="B19">
            <v>0</v>
          </cell>
        </row>
      </sheetData>
      <sheetData sheetId="256">
        <row r="19">
          <cell r="B19">
            <v>0</v>
          </cell>
        </row>
      </sheetData>
      <sheetData sheetId="257">
        <row r="19">
          <cell r="B19">
            <v>0</v>
          </cell>
        </row>
      </sheetData>
      <sheetData sheetId="258">
        <row r="19">
          <cell r="B19">
            <v>0</v>
          </cell>
        </row>
      </sheetData>
      <sheetData sheetId="259">
        <row r="19">
          <cell r="B19">
            <v>0</v>
          </cell>
        </row>
      </sheetData>
      <sheetData sheetId="260">
        <row r="19">
          <cell r="B19">
            <v>0</v>
          </cell>
        </row>
      </sheetData>
      <sheetData sheetId="261">
        <row r="19">
          <cell r="B19" t="str">
            <v>02.厚板</v>
          </cell>
        </row>
      </sheetData>
      <sheetData sheetId="262">
        <row r="19">
          <cell r="B19" t="str">
            <v>02.厚板</v>
          </cell>
        </row>
      </sheetData>
      <sheetData sheetId="263">
        <row r="19">
          <cell r="B19" t="str">
            <v>02.厚板</v>
          </cell>
        </row>
      </sheetData>
      <sheetData sheetId="264">
        <row r="19">
          <cell r="B19">
            <v>0</v>
          </cell>
        </row>
      </sheetData>
      <sheetData sheetId="265">
        <row r="19">
          <cell r="B19">
            <v>0</v>
          </cell>
        </row>
      </sheetData>
      <sheetData sheetId="266">
        <row r="19">
          <cell r="B19">
            <v>0</v>
          </cell>
        </row>
      </sheetData>
      <sheetData sheetId="267">
        <row r="19">
          <cell r="B19" t="str">
            <v>02.厚板</v>
          </cell>
        </row>
      </sheetData>
      <sheetData sheetId="268">
        <row r="19">
          <cell r="B19" t="str">
            <v>02.厚板</v>
          </cell>
        </row>
      </sheetData>
      <sheetData sheetId="269">
        <row r="19">
          <cell r="B19" t="str">
            <v>02.厚板</v>
          </cell>
        </row>
      </sheetData>
      <sheetData sheetId="270">
        <row r="19">
          <cell r="B19" t="str">
            <v>02.厚板</v>
          </cell>
        </row>
      </sheetData>
      <sheetData sheetId="271">
        <row r="19">
          <cell r="B19" t="str">
            <v>02.厚板</v>
          </cell>
        </row>
      </sheetData>
      <sheetData sheetId="272">
        <row r="19">
          <cell r="B19" t="str">
            <v>02.厚板</v>
          </cell>
        </row>
      </sheetData>
      <sheetData sheetId="273">
        <row r="19">
          <cell r="B19">
            <v>0</v>
          </cell>
        </row>
      </sheetData>
      <sheetData sheetId="274">
        <row r="19">
          <cell r="B19">
            <v>0</v>
          </cell>
        </row>
      </sheetData>
      <sheetData sheetId="275">
        <row r="19">
          <cell r="B19">
            <v>0</v>
          </cell>
        </row>
      </sheetData>
      <sheetData sheetId="276">
        <row r="19">
          <cell r="B19">
            <v>0</v>
          </cell>
        </row>
      </sheetData>
      <sheetData sheetId="277"/>
      <sheetData sheetId="278"/>
      <sheetData sheetId="279">
        <row r="19">
          <cell r="B19">
            <v>0</v>
          </cell>
        </row>
      </sheetData>
      <sheetData sheetId="280">
        <row r="19">
          <cell r="B19">
            <v>0</v>
          </cell>
        </row>
      </sheetData>
      <sheetData sheetId="281"/>
      <sheetData sheetId="282">
        <row r="19">
          <cell r="B19" t="str">
            <v>02.厚板</v>
          </cell>
        </row>
      </sheetData>
      <sheetData sheetId="283">
        <row r="19">
          <cell r="B19" t="str">
            <v>02.厚板</v>
          </cell>
        </row>
      </sheetData>
      <sheetData sheetId="284">
        <row r="19">
          <cell r="B19" t="str">
            <v>02.厚板</v>
          </cell>
        </row>
      </sheetData>
      <sheetData sheetId="285">
        <row r="19">
          <cell r="B19">
            <v>0</v>
          </cell>
        </row>
      </sheetData>
      <sheetData sheetId="286">
        <row r="19">
          <cell r="B19" t="str">
            <v>02.厚板</v>
          </cell>
        </row>
      </sheetData>
      <sheetData sheetId="287">
        <row r="19">
          <cell r="B19" t="str">
            <v>02.厚板</v>
          </cell>
        </row>
      </sheetData>
      <sheetData sheetId="288">
        <row r="19">
          <cell r="B19" t="str">
            <v>02.厚板</v>
          </cell>
        </row>
      </sheetData>
      <sheetData sheetId="289">
        <row r="19">
          <cell r="B19">
            <v>0</v>
          </cell>
        </row>
      </sheetData>
      <sheetData sheetId="290">
        <row r="19">
          <cell r="B19">
            <v>0</v>
          </cell>
        </row>
      </sheetData>
      <sheetData sheetId="291">
        <row r="19">
          <cell r="B19" t="str">
            <v>02.厚板</v>
          </cell>
        </row>
      </sheetData>
      <sheetData sheetId="292"/>
      <sheetData sheetId="293"/>
      <sheetData sheetId="294">
        <row r="19">
          <cell r="B19">
            <v>0</v>
          </cell>
        </row>
      </sheetData>
      <sheetData sheetId="295">
        <row r="19">
          <cell r="B19">
            <v>0</v>
          </cell>
        </row>
      </sheetData>
      <sheetData sheetId="296">
        <row r="19">
          <cell r="B19">
            <v>0</v>
          </cell>
        </row>
      </sheetData>
      <sheetData sheetId="297">
        <row r="19">
          <cell r="B19" t="str">
            <v>02.厚板</v>
          </cell>
        </row>
      </sheetData>
      <sheetData sheetId="298">
        <row r="19">
          <cell r="B19">
            <v>0</v>
          </cell>
        </row>
      </sheetData>
      <sheetData sheetId="299">
        <row r="19">
          <cell r="B19">
            <v>0</v>
          </cell>
        </row>
      </sheetData>
      <sheetData sheetId="300">
        <row r="19">
          <cell r="B19">
            <v>0</v>
          </cell>
        </row>
      </sheetData>
      <sheetData sheetId="301">
        <row r="19">
          <cell r="B19">
            <v>0</v>
          </cell>
        </row>
      </sheetData>
      <sheetData sheetId="302">
        <row r="19">
          <cell r="B19" t="str">
            <v>02.厚板</v>
          </cell>
        </row>
      </sheetData>
      <sheetData sheetId="303">
        <row r="19">
          <cell r="B19" t="str">
            <v>02.厚板</v>
          </cell>
        </row>
      </sheetData>
      <sheetData sheetId="304">
        <row r="19">
          <cell r="B19">
            <v>0</v>
          </cell>
        </row>
      </sheetData>
      <sheetData sheetId="305"/>
      <sheetData sheetId="306">
        <row r="19">
          <cell r="B19" t="str">
            <v>02.厚板</v>
          </cell>
        </row>
      </sheetData>
      <sheetData sheetId="307">
        <row r="19">
          <cell r="B19" t="str">
            <v>02.厚板</v>
          </cell>
        </row>
      </sheetData>
      <sheetData sheetId="308">
        <row r="19">
          <cell r="B19" t="str">
            <v>02.厚板</v>
          </cell>
        </row>
      </sheetData>
      <sheetData sheetId="309">
        <row r="19">
          <cell r="B19">
            <v>0</v>
          </cell>
        </row>
      </sheetData>
      <sheetData sheetId="310">
        <row r="19">
          <cell r="B19" t="str">
            <v>02.厚板</v>
          </cell>
        </row>
      </sheetData>
      <sheetData sheetId="311">
        <row r="19">
          <cell r="B19">
            <v>0</v>
          </cell>
        </row>
      </sheetData>
      <sheetData sheetId="312">
        <row r="19">
          <cell r="B19" t="str">
            <v>02.厚板</v>
          </cell>
        </row>
      </sheetData>
      <sheetData sheetId="313">
        <row r="19">
          <cell r="B19">
            <v>0</v>
          </cell>
        </row>
      </sheetData>
      <sheetData sheetId="314">
        <row r="19">
          <cell r="B19">
            <v>0</v>
          </cell>
        </row>
      </sheetData>
      <sheetData sheetId="315">
        <row r="19">
          <cell r="B19">
            <v>0</v>
          </cell>
        </row>
      </sheetData>
      <sheetData sheetId="316">
        <row r="19">
          <cell r="B19">
            <v>0</v>
          </cell>
        </row>
      </sheetData>
      <sheetData sheetId="317"/>
      <sheetData sheetId="318"/>
      <sheetData sheetId="319">
        <row r="19">
          <cell r="B19">
            <v>0</v>
          </cell>
        </row>
      </sheetData>
      <sheetData sheetId="320">
        <row r="19">
          <cell r="B19">
            <v>0</v>
          </cell>
        </row>
      </sheetData>
      <sheetData sheetId="321">
        <row r="19">
          <cell r="B19">
            <v>0</v>
          </cell>
        </row>
      </sheetData>
      <sheetData sheetId="322"/>
      <sheetData sheetId="323"/>
      <sheetData sheetId="324">
        <row r="19">
          <cell r="B19">
            <v>0</v>
          </cell>
        </row>
      </sheetData>
      <sheetData sheetId="325">
        <row r="19">
          <cell r="B19" t="str">
            <v>02.厚板</v>
          </cell>
        </row>
      </sheetData>
      <sheetData sheetId="326">
        <row r="19">
          <cell r="B19" t="str">
            <v>02.厚板</v>
          </cell>
        </row>
      </sheetData>
      <sheetData sheetId="327">
        <row r="19">
          <cell r="B19" t="str">
            <v>02.厚板</v>
          </cell>
        </row>
      </sheetData>
      <sheetData sheetId="328">
        <row r="19">
          <cell r="B19">
            <v>0</v>
          </cell>
        </row>
      </sheetData>
      <sheetData sheetId="329">
        <row r="19">
          <cell r="B19">
            <v>0</v>
          </cell>
        </row>
      </sheetData>
      <sheetData sheetId="330">
        <row r="19">
          <cell r="B19">
            <v>0</v>
          </cell>
        </row>
      </sheetData>
      <sheetData sheetId="331">
        <row r="19">
          <cell r="B19" t="str">
            <v>02.厚板</v>
          </cell>
        </row>
      </sheetData>
      <sheetData sheetId="332">
        <row r="19">
          <cell r="B19" t="str">
            <v>02.厚板</v>
          </cell>
        </row>
      </sheetData>
      <sheetData sheetId="333">
        <row r="19">
          <cell r="B19" t="str">
            <v>02.厚板</v>
          </cell>
        </row>
      </sheetData>
      <sheetData sheetId="334">
        <row r="19">
          <cell r="B19">
            <v>0</v>
          </cell>
        </row>
      </sheetData>
      <sheetData sheetId="335">
        <row r="19">
          <cell r="B19">
            <v>0</v>
          </cell>
        </row>
      </sheetData>
      <sheetData sheetId="336">
        <row r="19">
          <cell r="B19">
            <v>0</v>
          </cell>
        </row>
      </sheetData>
      <sheetData sheetId="337">
        <row r="19">
          <cell r="B19">
            <v>0</v>
          </cell>
        </row>
      </sheetData>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ow r="19">
          <cell r="B19" t="str">
            <v>02.厚板</v>
          </cell>
        </row>
      </sheetData>
      <sheetData sheetId="353"/>
      <sheetData sheetId="354">
        <row r="19">
          <cell r="B19">
            <v>0</v>
          </cell>
        </row>
      </sheetData>
      <sheetData sheetId="355">
        <row r="19">
          <cell r="B19">
            <v>0</v>
          </cell>
        </row>
      </sheetData>
      <sheetData sheetId="356">
        <row r="19">
          <cell r="B19"/>
        </row>
      </sheetData>
      <sheetData sheetId="357">
        <row r="19">
          <cell r="B19">
            <v>0</v>
          </cell>
        </row>
      </sheetData>
      <sheetData sheetId="358"/>
      <sheetData sheetId="359">
        <row r="19">
          <cell r="B19">
            <v>0</v>
          </cell>
        </row>
      </sheetData>
      <sheetData sheetId="360">
        <row r="19">
          <cell r="B19" t="str">
            <v>02.厚板</v>
          </cell>
        </row>
      </sheetData>
      <sheetData sheetId="361">
        <row r="19">
          <cell r="B19" t="str">
            <v>02.厚板</v>
          </cell>
        </row>
      </sheetData>
      <sheetData sheetId="362"/>
      <sheetData sheetId="363"/>
      <sheetData sheetId="364"/>
      <sheetData sheetId="365"/>
      <sheetData sheetId="366">
        <row r="19">
          <cell r="B19" t="str">
            <v>02.厚板</v>
          </cell>
        </row>
      </sheetData>
      <sheetData sheetId="367">
        <row r="19">
          <cell r="B19" t="str">
            <v>02.厚板</v>
          </cell>
        </row>
      </sheetData>
      <sheetData sheetId="368">
        <row r="19">
          <cell r="B19" t="str">
            <v>02.厚板</v>
          </cell>
        </row>
      </sheetData>
      <sheetData sheetId="369"/>
      <sheetData sheetId="370"/>
      <sheetData sheetId="371"/>
      <sheetData sheetId="372"/>
      <sheetData sheetId="373"/>
      <sheetData sheetId="374">
        <row r="19">
          <cell r="B19">
            <v>0</v>
          </cell>
        </row>
      </sheetData>
      <sheetData sheetId="375">
        <row r="19">
          <cell r="B19">
            <v>0</v>
          </cell>
        </row>
      </sheetData>
      <sheetData sheetId="376">
        <row r="19">
          <cell r="B19">
            <v>0</v>
          </cell>
        </row>
      </sheetData>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19">
          <cell r="B19" t="str">
            <v>02.厚板</v>
          </cell>
        </row>
      </sheetData>
      <sheetData sheetId="391"/>
      <sheetData sheetId="392"/>
      <sheetData sheetId="393"/>
      <sheetData sheetId="394">
        <row r="19">
          <cell r="B19">
            <v>0</v>
          </cell>
        </row>
      </sheetData>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19">
          <cell r="B19" t="str">
            <v>02.厚板</v>
          </cell>
        </row>
      </sheetData>
      <sheetData sheetId="409"/>
      <sheetData sheetId="410"/>
      <sheetData sheetId="411"/>
      <sheetData sheetId="412"/>
      <sheetData sheetId="413"/>
      <sheetData sheetId="414">
        <row r="19">
          <cell r="B19">
            <v>0</v>
          </cell>
        </row>
      </sheetData>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ow r="19">
          <cell r="B19" t="str">
            <v>02.厚板</v>
          </cell>
        </row>
      </sheetData>
      <sheetData sheetId="429"/>
      <sheetData sheetId="430"/>
      <sheetData sheetId="431"/>
      <sheetData sheetId="432"/>
      <sheetData sheetId="433"/>
      <sheetData sheetId="434">
        <row r="19">
          <cell r="B19">
            <v>0</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19">
          <cell r="B19" t="str">
            <v>02.厚板</v>
          </cell>
        </row>
      </sheetData>
      <sheetData sheetId="449"/>
      <sheetData sheetId="450"/>
      <sheetData sheetId="451"/>
      <sheetData sheetId="452"/>
      <sheetData sheetId="453"/>
      <sheetData sheetId="454">
        <row r="19">
          <cell r="B19">
            <v>0</v>
          </cell>
        </row>
      </sheetData>
      <sheetData sheetId="455">
        <row r="19">
          <cell r="B19">
            <v>0</v>
          </cell>
        </row>
      </sheetData>
      <sheetData sheetId="456"/>
      <sheetData sheetId="457"/>
      <sheetData sheetId="458"/>
      <sheetData sheetId="459"/>
      <sheetData sheetId="460"/>
      <sheetData sheetId="461"/>
      <sheetData sheetId="462"/>
      <sheetData sheetId="463"/>
      <sheetData sheetId="464"/>
      <sheetData sheetId="465"/>
      <sheetData sheetId="466">
        <row r="19">
          <cell r="B19" t="str">
            <v>02.厚板</v>
          </cell>
        </row>
      </sheetData>
      <sheetData sheetId="467"/>
      <sheetData sheetId="468"/>
      <sheetData sheetId="469"/>
      <sheetData sheetId="470"/>
      <sheetData sheetId="471"/>
      <sheetData sheetId="472"/>
      <sheetData sheetId="473"/>
      <sheetData sheetId="474">
        <row r="19">
          <cell r="B19">
            <v>0</v>
          </cell>
        </row>
      </sheetData>
      <sheetData sheetId="475">
        <row r="19">
          <cell r="B19">
            <v>0</v>
          </cell>
        </row>
      </sheetData>
      <sheetData sheetId="476"/>
      <sheetData sheetId="477"/>
      <sheetData sheetId="478"/>
      <sheetData sheetId="479"/>
      <sheetData sheetId="480"/>
      <sheetData sheetId="481"/>
      <sheetData sheetId="482"/>
      <sheetData sheetId="483"/>
      <sheetData sheetId="484"/>
      <sheetData sheetId="485"/>
      <sheetData sheetId="486">
        <row r="19">
          <cell r="B19" t="str">
            <v>02.厚板</v>
          </cell>
        </row>
      </sheetData>
      <sheetData sheetId="487"/>
      <sheetData sheetId="488"/>
      <sheetData sheetId="489"/>
      <sheetData sheetId="490"/>
      <sheetData sheetId="491"/>
      <sheetData sheetId="492"/>
      <sheetData sheetId="493"/>
      <sheetData sheetId="494"/>
      <sheetData sheetId="495"/>
      <sheetData sheetId="496">
        <row r="19">
          <cell r="B19">
            <v>0</v>
          </cell>
        </row>
      </sheetData>
      <sheetData sheetId="497"/>
      <sheetData sheetId="498"/>
      <sheetData sheetId="499"/>
      <sheetData sheetId="500"/>
      <sheetData sheetId="501"/>
      <sheetData sheetId="502"/>
      <sheetData sheetId="503"/>
      <sheetData sheetId="504"/>
      <sheetData sheetId="505"/>
      <sheetData sheetId="506"/>
      <sheetData sheetId="507"/>
      <sheetData sheetId="508"/>
      <sheetData sheetId="509">
        <row r="19">
          <cell r="B19" t="str">
            <v>Klaus Döltl</v>
          </cell>
        </row>
      </sheetData>
      <sheetData sheetId="510"/>
      <sheetData sheetId="511"/>
      <sheetData sheetId="512"/>
      <sheetData sheetId="513"/>
      <sheetData sheetId="514"/>
      <sheetData sheetId="515"/>
      <sheetData sheetId="516">
        <row r="19">
          <cell r="B19">
            <v>0</v>
          </cell>
        </row>
      </sheetData>
      <sheetData sheetId="517"/>
      <sheetData sheetId="518"/>
      <sheetData sheetId="519"/>
      <sheetData sheetId="520"/>
      <sheetData sheetId="521"/>
      <sheetData sheetId="522"/>
      <sheetData sheetId="523"/>
      <sheetData sheetId="524"/>
      <sheetData sheetId="525">
        <row r="19">
          <cell r="B19" t="str">
            <v>Klaus Döltl</v>
          </cell>
        </row>
      </sheetData>
      <sheetData sheetId="526"/>
      <sheetData sheetId="527">
        <row r="19">
          <cell r="B19" t="str">
            <v>Klaus Döltl</v>
          </cell>
        </row>
      </sheetData>
      <sheetData sheetId="528"/>
      <sheetData sheetId="529">
        <row r="19">
          <cell r="B19" t="str">
            <v>Alquiler depot</v>
          </cell>
        </row>
      </sheetData>
      <sheetData sheetId="530"/>
      <sheetData sheetId="531">
        <row r="19">
          <cell r="B19" t="str">
            <v>Alquiler depot</v>
          </cell>
        </row>
      </sheetData>
      <sheetData sheetId="532"/>
      <sheetData sheetId="533">
        <row r="19">
          <cell r="B19" t="str">
            <v>Alquiler depot</v>
          </cell>
        </row>
      </sheetData>
      <sheetData sheetId="534"/>
      <sheetData sheetId="535">
        <row r="19">
          <cell r="B19" t="str">
            <v>Alquiler depot</v>
          </cell>
        </row>
      </sheetData>
      <sheetData sheetId="536"/>
      <sheetData sheetId="537">
        <row r="19">
          <cell r="B19" t="str">
            <v>Alquiler depot</v>
          </cell>
        </row>
      </sheetData>
      <sheetData sheetId="538"/>
      <sheetData sheetId="539">
        <row r="19">
          <cell r="B19" t="str">
            <v>Alquiler depot</v>
          </cell>
        </row>
      </sheetData>
      <sheetData sheetId="540"/>
      <sheetData sheetId="541">
        <row r="19">
          <cell r="B19" t="str">
            <v>Alquiler depot</v>
          </cell>
        </row>
      </sheetData>
      <sheetData sheetId="542"/>
      <sheetData sheetId="543"/>
      <sheetData sheetId="544"/>
      <sheetData sheetId="545"/>
      <sheetData sheetId="546"/>
      <sheetData sheetId="547"/>
      <sheetData sheetId="548"/>
      <sheetData sheetId="549"/>
      <sheetData sheetId="550"/>
      <sheetData sheetId="551">
        <row r="19">
          <cell r="B19" t="str">
            <v>Alquiler depot</v>
          </cell>
        </row>
      </sheetData>
      <sheetData sheetId="552"/>
      <sheetData sheetId="553">
        <row r="19">
          <cell r="B19" t="str">
            <v>Alquiler depot</v>
          </cell>
        </row>
      </sheetData>
      <sheetData sheetId="554"/>
      <sheetData sheetId="555">
        <row r="19">
          <cell r="B19" t="str">
            <v>Alquiler depot</v>
          </cell>
        </row>
      </sheetData>
      <sheetData sheetId="556"/>
      <sheetData sheetId="557">
        <row r="19">
          <cell r="B19" t="str">
            <v>Alquiler depot</v>
          </cell>
        </row>
      </sheetData>
      <sheetData sheetId="558"/>
      <sheetData sheetId="559">
        <row r="19">
          <cell r="B19" t="str">
            <v>Alquiler depot</v>
          </cell>
        </row>
      </sheetData>
      <sheetData sheetId="560"/>
      <sheetData sheetId="561">
        <row r="19">
          <cell r="B19" t="str">
            <v>Alquiler depot</v>
          </cell>
        </row>
      </sheetData>
      <sheetData sheetId="562"/>
      <sheetData sheetId="563"/>
      <sheetData sheetId="564"/>
      <sheetData sheetId="565"/>
      <sheetData sheetId="566"/>
      <sheetData sheetId="567"/>
      <sheetData sheetId="568"/>
      <sheetData sheetId="569"/>
      <sheetData sheetId="570"/>
      <sheetData sheetId="571">
        <row r="19">
          <cell r="B19" t="str">
            <v>Alquiler depot</v>
          </cell>
        </row>
      </sheetData>
      <sheetData sheetId="572"/>
      <sheetData sheetId="573">
        <row r="19">
          <cell r="B19" t="str">
            <v>Alquiler depot</v>
          </cell>
        </row>
      </sheetData>
      <sheetData sheetId="574"/>
      <sheetData sheetId="575">
        <row r="19">
          <cell r="B19" t="str">
            <v>Alquiler depot</v>
          </cell>
        </row>
      </sheetData>
      <sheetData sheetId="576"/>
      <sheetData sheetId="577">
        <row r="19">
          <cell r="B19" t="str">
            <v>Alquiler depot</v>
          </cell>
        </row>
      </sheetData>
      <sheetData sheetId="578"/>
      <sheetData sheetId="579">
        <row r="19">
          <cell r="B19" t="str">
            <v>Alquiler depot</v>
          </cell>
        </row>
      </sheetData>
      <sheetData sheetId="580"/>
      <sheetData sheetId="581">
        <row r="19">
          <cell r="B19" t="str">
            <v>Alquiler depot</v>
          </cell>
        </row>
      </sheetData>
      <sheetData sheetId="582"/>
      <sheetData sheetId="583">
        <row r="19">
          <cell r="B19" t="str">
            <v>Alquiler depot</v>
          </cell>
        </row>
      </sheetData>
      <sheetData sheetId="584"/>
      <sheetData sheetId="585">
        <row r="19">
          <cell r="B19" t="str">
            <v>Alquiler depot</v>
          </cell>
        </row>
      </sheetData>
      <sheetData sheetId="586"/>
      <sheetData sheetId="587"/>
      <sheetData sheetId="588"/>
      <sheetData sheetId="589"/>
      <sheetData sheetId="590"/>
      <sheetData sheetId="591"/>
      <sheetData sheetId="592"/>
      <sheetData sheetId="593">
        <row r="19">
          <cell r="B19" t="str">
            <v>Alquiler depot</v>
          </cell>
        </row>
      </sheetData>
      <sheetData sheetId="594"/>
      <sheetData sheetId="595">
        <row r="19">
          <cell r="B19" t="str">
            <v>Alquiler depot</v>
          </cell>
        </row>
      </sheetData>
      <sheetData sheetId="596"/>
      <sheetData sheetId="597">
        <row r="19">
          <cell r="B19" t="str">
            <v>Alquiler depot</v>
          </cell>
        </row>
      </sheetData>
      <sheetData sheetId="598"/>
      <sheetData sheetId="599">
        <row r="19">
          <cell r="B19" t="str">
            <v>Alquiler depot</v>
          </cell>
        </row>
      </sheetData>
      <sheetData sheetId="600">
        <row r="19">
          <cell r="B19" t="str">
            <v>Alquiler depot</v>
          </cell>
        </row>
      </sheetData>
      <sheetData sheetId="601">
        <row r="19">
          <cell r="B19" t="str">
            <v>Alquiler depot</v>
          </cell>
        </row>
      </sheetData>
      <sheetData sheetId="602">
        <row r="19">
          <cell r="B19" t="str">
            <v>Alquiler depot</v>
          </cell>
        </row>
      </sheetData>
      <sheetData sheetId="603">
        <row r="19">
          <cell r="B19" t="str">
            <v>Alquiler depot</v>
          </cell>
        </row>
      </sheetData>
      <sheetData sheetId="604">
        <row r="19">
          <cell r="B19" t="str">
            <v>Alquiler depot</v>
          </cell>
        </row>
      </sheetData>
      <sheetData sheetId="605">
        <row r="19">
          <cell r="B19" t="str">
            <v>Alquiler depot</v>
          </cell>
        </row>
      </sheetData>
      <sheetData sheetId="606">
        <row r="19">
          <cell r="B19" t="str">
            <v>Alquiler depot</v>
          </cell>
        </row>
      </sheetData>
      <sheetData sheetId="607"/>
      <sheetData sheetId="608">
        <row r="19">
          <cell r="B19" t="str">
            <v>Alquiler depot</v>
          </cell>
        </row>
      </sheetData>
      <sheetData sheetId="609"/>
      <sheetData sheetId="610">
        <row r="19">
          <cell r="B19" t="str">
            <v>Alquiler depot</v>
          </cell>
        </row>
      </sheetData>
      <sheetData sheetId="611"/>
      <sheetData sheetId="612">
        <row r="19">
          <cell r="B19" t="str">
            <v>Alquiler depot</v>
          </cell>
        </row>
      </sheetData>
      <sheetData sheetId="613"/>
      <sheetData sheetId="614">
        <row r="19">
          <cell r="B19" t="str">
            <v>Alquiler depot</v>
          </cell>
        </row>
      </sheetData>
      <sheetData sheetId="615"/>
      <sheetData sheetId="616"/>
      <sheetData sheetId="617"/>
      <sheetData sheetId="618"/>
      <sheetData sheetId="619"/>
      <sheetData sheetId="620"/>
      <sheetData sheetId="621"/>
      <sheetData sheetId="622">
        <row r="19">
          <cell r="B19" t="str">
            <v>Alquiler depot</v>
          </cell>
        </row>
      </sheetData>
      <sheetData sheetId="623"/>
      <sheetData sheetId="624">
        <row r="19">
          <cell r="B19" t="str">
            <v>Alquiler depot</v>
          </cell>
        </row>
      </sheetData>
      <sheetData sheetId="625"/>
      <sheetData sheetId="626">
        <row r="19">
          <cell r="B19" t="str">
            <v>Alquiler depot</v>
          </cell>
        </row>
      </sheetData>
      <sheetData sheetId="627"/>
      <sheetData sheetId="628"/>
      <sheetData sheetId="629"/>
      <sheetData sheetId="630">
        <row r="19">
          <cell r="B19" t="str">
            <v>Alquiler depot</v>
          </cell>
        </row>
      </sheetData>
      <sheetData sheetId="631"/>
      <sheetData sheetId="632">
        <row r="19">
          <cell r="B19" t="str">
            <v>Alquiler depot</v>
          </cell>
        </row>
      </sheetData>
      <sheetData sheetId="633"/>
      <sheetData sheetId="634">
        <row r="19">
          <cell r="B19" t="str">
            <v>Alquiler depot</v>
          </cell>
        </row>
      </sheetData>
      <sheetData sheetId="635"/>
      <sheetData sheetId="636">
        <row r="19">
          <cell r="B19" t="str">
            <v>Alquiler depot</v>
          </cell>
        </row>
      </sheetData>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ow r="19">
          <cell r="B19" t="str">
            <v>Klaus Döltl</v>
          </cell>
        </row>
      </sheetData>
      <sheetData sheetId="665"/>
      <sheetData sheetId="666"/>
      <sheetData sheetId="667"/>
      <sheetData sheetId="668"/>
      <sheetData sheetId="669"/>
      <sheetData sheetId="670"/>
      <sheetData sheetId="671"/>
      <sheetData sheetId="672"/>
      <sheetData sheetId="673"/>
      <sheetData sheetId="674"/>
      <sheetData sheetId="675">
        <row r="19">
          <cell r="B19" t="str">
            <v>Alquiler depot</v>
          </cell>
        </row>
      </sheetData>
      <sheetData sheetId="676"/>
      <sheetData sheetId="677"/>
      <sheetData sheetId="678"/>
      <sheetData sheetId="679"/>
      <sheetData sheetId="680"/>
      <sheetData sheetId="681"/>
      <sheetData sheetId="682"/>
      <sheetData sheetId="683"/>
      <sheetData sheetId="684">
        <row r="19">
          <cell r="B19" t="str">
            <v>Klaus Döltl</v>
          </cell>
        </row>
      </sheetData>
      <sheetData sheetId="685"/>
      <sheetData sheetId="686"/>
      <sheetData sheetId="687"/>
      <sheetData sheetId="688"/>
      <sheetData sheetId="689"/>
      <sheetData sheetId="690"/>
      <sheetData sheetId="691"/>
      <sheetData sheetId="692"/>
      <sheetData sheetId="693"/>
      <sheetData sheetId="694"/>
      <sheetData sheetId="695">
        <row r="19">
          <cell r="B19" t="str">
            <v>Klaus Döltl</v>
          </cell>
        </row>
      </sheetData>
      <sheetData sheetId="696">
        <row r="19">
          <cell r="B19" t="str">
            <v>Alquiler depot</v>
          </cell>
        </row>
      </sheetData>
      <sheetData sheetId="697"/>
      <sheetData sheetId="698"/>
      <sheetData sheetId="699"/>
      <sheetData sheetId="700">
        <row r="19">
          <cell r="B19" t="str">
            <v>Klaus Döltl</v>
          </cell>
        </row>
      </sheetData>
      <sheetData sheetId="701">
        <row r="19">
          <cell r="B19" t="str">
            <v>Klaus Döltl</v>
          </cell>
        </row>
      </sheetData>
      <sheetData sheetId="702"/>
      <sheetData sheetId="703">
        <row r="19">
          <cell r="B19" t="str">
            <v>Klaus Döltl</v>
          </cell>
        </row>
      </sheetData>
      <sheetData sheetId="704"/>
      <sheetData sheetId="705"/>
      <sheetData sheetId="706"/>
      <sheetData sheetId="707">
        <row r="19">
          <cell r="B19" t="str">
            <v>Alquiler depot</v>
          </cell>
        </row>
      </sheetData>
      <sheetData sheetId="708"/>
      <sheetData sheetId="709"/>
      <sheetData sheetId="710">
        <row r="19">
          <cell r="B19" t="str">
            <v>Klaus Döltl</v>
          </cell>
        </row>
      </sheetData>
      <sheetData sheetId="711"/>
      <sheetData sheetId="712">
        <row r="19">
          <cell r="B19" t="str">
            <v>Alquiler depot</v>
          </cell>
        </row>
      </sheetData>
      <sheetData sheetId="713">
        <row r="19">
          <cell r="B19" t="str">
            <v>Klaus Döltl</v>
          </cell>
        </row>
      </sheetData>
      <sheetData sheetId="714">
        <row r="19">
          <cell r="B19" t="str">
            <v>02.厚板</v>
          </cell>
        </row>
      </sheetData>
      <sheetData sheetId="715">
        <row r="19">
          <cell r="B19" t="str">
            <v>Klaus Döltl</v>
          </cell>
        </row>
      </sheetData>
      <sheetData sheetId="716">
        <row r="19">
          <cell r="B19" t="str">
            <v>Klaus Döltl</v>
          </cell>
        </row>
      </sheetData>
      <sheetData sheetId="717"/>
      <sheetData sheetId="718"/>
      <sheetData sheetId="719"/>
      <sheetData sheetId="720"/>
      <sheetData sheetId="721">
        <row r="19">
          <cell r="B19" t="str">
            <v>Alquiler depot</v>
          </cell>
        </row>
      </sheetData>
      <sheetData sheetId="722">
        <row r="19">
          <cell r="B19" t="str">
            <v>Klaus Döltl</v>
          </cell>
        </row>
      </sheetData>
      <sheetData sheetId="723"/>
      <sheetData sheetId="724">
        <row r="19">
          <cell r="B19" t="str">
            <v>Alquiler depot</v>
          </cell>
        </row>
      </sheetData>
      <sheetData sheetId="725"/>
      <sheetData sheetId="726">
        <row r="19">
          <cell r="B19" t="str">
            <v>02.厚板</v>
          </cell>
        </row>
      </sheetData>
      <sheetData sheetId="727"/>
      <sheetData sheetId="728">
        <row r="19">
          <cell r="B19" t="str">
            <v>Alquiler depot</v>
          </cell>
        </row>
      </sheetData>
      <sheetData sheetId="729"/>
      <sheetData sheetId="730">
        <row r="19">
          <cell r="B19" t="str">
            <v>Klaus Döltl</v>
          </cell>
        </row>
      </sheetData>
      <sheetData sheetId="731"/>
      <sheetData sheetId="732">
        <row r="19">
          <cell r="B19" t="str">
            <v>Alquiler depot</v>
          </cell>
        </row>
      </sheetData>
      <sheetData sheetId="733"/>
      <sheetData sheetId="734">
        <row r="19">
          <cell r="B19" t="str">
            <v>Alquiler depot</v>
          </cell>
        </row>
      </sheetData>
      <sheetData sheetId="735">
        <row r="19">
          <cell r="B19" t="str">
            <v>Klaus Döltl</v>
          </cell>
        </row>
      </sheetData>
      <sheetData sheetId="736">
        <row r="19">
          <cell r="B19" t="str">
            <v>Klaus Döltl</v>
          </cell>
        </row>
      </sheetData>
      <sheetData sheetId="737"/>
      <sheetData sheetId="738"/>
      <sheetData sheetId="739"/>
      <sheetData sheetId="740"/>
      <sheetData sheetId="741">
        <row r="19">
          <cell r="B19" t="str">
            <v>Alquiler depot</v>
          </cell>
        </row>
      </sheetData>
      <sheetData sheetId="742">
        <row r="19">
          <cell r="B19" t="str">
            <v>Klaus Döltl</v>
          </cell>
        </row>
      </sheetData>
      <sheetData sheetId="743">
        <row r="19">
          <cell r="B19" t="str">
            <v>Klaus Döltl</v>
          </cell>
        </row>
      </sheetData>
      <sheetData sheetId="744"/>
      <sheetData sheetId="745"/>
      <sheetData sheetId="746">
        <row r="19">
          <cell r="B19" t="str">
            <v>Alquiler depot</v>
          </cell>
        </row>
      </sheetData>
      <sheetData sheetId="747"/>
      <sheetData sheetId="748">
        <row r="19">
          <cell r="B19" t="str">
            <v>Alquiler depot</v>
          </cell>
        </row>
      </sheetData>
      <sheetData sheetId="749"/>
      <sheetData sheetId="750">
        <row r="19">
          <cell r="B19" t="str">
            <v>Klaus Döltl</v>
          </cell>
        </row>
      </sheetData>
      <sheetData sheetId="751"/>
      <sheetData sheetId="752">
        <row r="19">
          <cell r="B19" t="str">
            <v>Klaus Döltl</v>
          </cell>
        </row>
      </sheetData>
      <sheetData sheetId="753">
        <row r="19">
          <cell r="B19" t="str">
            <v>Alquiler depot</v>
          </cell>
        </row>
      </sheetData>
      <sheetData sheetId="754"/>
      <sheetData sheetId="755">
        <row r="19">
          <cell r="B19" t="str">
            <v>Alquiler depot</v>
          </cell>
        </row>
      </sheetData>
      <sheetData sheetId="756"/>
      <sheetData sheetId="757">
        <row r="19">
          <cell r="B19" t="str">
            <v>Klaus Döltl</v>
          </cell>
        </row>
      </sheetData>
      <sheetData sheetId="758"/>
      <sheetData sheetId="759">
        <row r="19">
          <cell r="B19" t="str">
            <v>Alquiler depot</v>
          </cell>
        </row>
      </sheetData>
      <sheetData sheetId="760"/>
      <sheetData sheetId="761">
        <row r="19">
          <cell r="B19" t="str">
            <v>02.厚板</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row r="19">
          <cell r="B19" t="str">
            <v>Klaus Döltl</v>
          </cell>
        </row>
      </sheetData>
      <sheetData sheetId="782">
        <row r="19">
          <cell r="B19" t="str">
            <v>Alquiler depot</v>
          </cell>
        </row>
      </sheetData>
      <sheetData sheetId="783"/>
      <sheetData sheetId="784"/>
      <sheetData sheetId="785"/>
      <sheetData sheetId="786">
        <row r="19">
          <cell r="B19" t="str">
            <v>Klaus Döltl</v>
          </cell>
        </row>
      </sheetData>
      <sheetData sheetId="787"/>
      <sheetData sheetId="788"/>
      <sheetData sheetId="789"/>
      <sheetData sheetId="790"/>
      <sheetData sheetId="791"/>
      <sheetData sheetId="792">
        <row r="19">
          <cell r="B19" t="str">
            <v>Klaus Döltl</v>
          </cell>
        </row>
      </sheetData>
      <sheetData sheetId="793">
        <row r="19">
          <cell r="B19" t="str">
            <v>Klaus Döltl</v>
          </cell>
        </row>
      </sheetData>
      <sheetData sheetId="794">
        <row r="19">
          <cell r="B19" t="str">
            <v>Alquiler depot</v>
          </cell>
        </row>
      </sheetData>
      <sheetData sheetId="795"/>
      <sheetData sheetId="796"/>
      <sheetData sheetId="797"/>
      <sheetData sheetId="798">
        <row r="19">
          <cell r="B19" t="str">
            <v>Alquiler depot</v>
          </cell>
        </row>
      </sheetData>
      <sheetData sheetId="799"/>
      <sheetData sheetId="800"/>
      <sheetData sheetId="801"/>
      <sheetData sheetId="802"/>
      <sheetData sheetId="803">
        <row r="19">
          <cell r="B19" t="str">
            <v>Alquiler depot</v>
          </cell>
        </row>
      </sheetData>
      <sheetData sheetId="804"/>
      <sheetData sheetId="805">
        <row r="19">
          <cell r="B19" t="str">
            <v>Alquiler depot</v>
          </cell>
        </row>
      </sheetData>
      <sheetData sheetId="806"/>
      <sheetData sheetId="807">
        <row r="19">
          <cell r="B19" t="str">
            <v>Klaus Döltl</v>
          </cell>
        </row>
      </sheetData>
      <sheetData sheetId="808"/>
      <sheetData sheetId="809"/>
      <sheetData sheetId="810"/>
      <sheetData sheetId="811"/>
      <sheetData sheetId="812"/>
      <sheetData sheetId="813"/>
      <sheetData sheetId="814"/>
      <sheetData sheetId="815">
        <row r="19">
          <cell r="B19" t="str">
            <v>Alquiler depot</v>
          </cell>
        </row>
      </sheetData>
      <sheetData sheetId="816"/>
      <sheetData sheetId="817">
        <row r="19">
          <cell r="B19" t="str">
            <v>Alquiler depot</v>
          </cell>
        </row>
      </sheetData>
      <sheetData sheetId="818"/>
      <sheetData sheetId="819">
        <row r="19">
          <cell r="B19" t="str">
            <v>Klaus Döltl</v>
          </cell>
        </row>
      </sheetData>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ow r="19">
          <cell r="B19" t="str">
            <v>Alquiler depot</v>
          </cell>
        </row>
      </sheetData>
      <sheetData sheetId="854"/>
      <sheetData sheetId="855"/>
      <sheetData sheetId="856"/>
      <sheetData sheetId="857">
        <row r="19">
          <cell r="B19" t="str">
            <v>Klaus Döltl</v>
          </cell>
        </row>
      </sheetData>
      <sheetData sheetId="858"/>
      <sheetData sheetId="859"/>
      <sheetData sheetId="860"/>
      <sheetData sheetId="861"/>
      <sheetData sheetId="862"/>
      <sheetData sheetId="863"/>
      <sheetData sheetId="864"/>
      <sheetData sheetId="865">
        <row r="19">
          <cell r="B19" t="str">
            <v>Alquiler depot</v>
          </cell>
        </row>
      </sheetData>
      <sheetData sheetId="866"/>
      <sheetData sheetId="867"/>
      <sheetData sheetId="868"/>
      <sheetData sheetId="869">
        <row r="19">
          <cell r="B19" t="str">
            <v>Klaus Döltl</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9">
          <cell r="B19" t="str">
            <v>02.厚板</v>
          </cell>
        </row>
      </sheetData>
      <sheetData sheetId="898">
        <row r="19">
          <cell r="B19" t="str">
            <v>Klaus Döltl</v>
          </cell>
        </row>
      </sheetData>
      <sheetData sheetId="899"/>
      <sheetData sheetId="900"/>
      <sheetData sheetId="901"/>
      <sheetData sheetId="902"/>
      <sheetData sheetId="903"/>
      <sheetData sheetId="904"/>
      <sheetData sheetId="905"/>
      <sheetData sheetId="906"/>
      <sheetData sheetId="907"/>
      <sheetData sheetId="908"/>
      <sheetData sheetId="909">
        <row r="19">
          <cell r="B19" t="str">
            <v>02.厚板</v>
          </cell>
        </row>
      </sheetData>
      <sheetData sheetId="910">
        <row r="19">
          <cell r="B19" t="str">
            <v>Klaus Döltl</v>
          </cell>
        </row>
      </sheetData>
      <sheetData sheetId="911">
        <row r="19">
          <cell r="B19" t="str">
            <v>Alquiler depot</v>
          </cell>
        </row>
      </sheetData>
      <sheetData sheetId="912"/>
      <sheetData sheetId="913"/>
      <sheetData sheetId="914"/>
      <sheetData sheetId="915"/>
      <sheetData sheetId="916"/>
      <sheetData sheetId="917"/>
      <sheetData sheetId="918"/>
      <sheetData sheetId="919"/>
      <sheetData sheetId="920"/>
      <sheetData sheetId="921">
        <row r="19">
          <cell r="B19" t="str">
            <v>Alquiler depot</v>
          </cell>
        </row>
      </sheetData>
      <sheetData sheetId="922"/>
      <sheetData sheetId="923">
        <row r="19">
          <cell r="B19" t="str">
            <v>Alquiler depot</v>
          </cell>
        </row>
      </sheetData>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ow r="19">
          <cell r="B19" t="str">
            <v>Klaus Döltl</v>
          </cell>
        </row>
      </sheetData>
      <sheetData sheetId="950"/>
      <sheetData sheetId="951"/>
      <sheetData sheetId="952"/>
      <sheetData sheetId="953"/>
      <sheetData sheetId="954"/>
      <sheetData sheetId="955"/>
      <sheetData sheetId="956"/>
      <sheetData sheetId="957"/>
      <sheetData sheetId="958"/>
      <sheetData sheetId="959"/>
      <sheetData sheetId="960">
        <row r="19">
          <cell r="B19" t="str">
            <v>Alquiler depot</v>
          </cell>
        </row>
      </sheetData>
      <sheetData sheetId="961">
        <row r="19">
          <cell r="B19" t="str">
            <v>Klaus Döltl</v>
          </cell>
        </row>
      </sheetData>
      <sheetData sheetId="962">
        <row r="19">
          <cell r="B19" t="str">
            <v>Alquiler depot</v>
          </cell>
        </row>
      </sheetData>
      <sheetData sheetId="963"/>
      <sheetData sheetId="964"/>
      <sheetData sheetId="965"/>
      <sheetData sheetId="966"/>
      <sheetData sheetId="967"/>
      <sheetData sheetId="968"/>
      <sheetData sheetId="969"/>
      <sheetData sheetId="970"/>
      <sheetData sheetId="971"/>
      <sheetData sheetId="972">
        <row r="19">
          <cell r="B19" t="str">
            <v>Alquiler depot</v>
          </cell>
        </row>
      </sheetData>
      <sheetData sheetId="973"/>
      <sheetData sheetId="974">
        <row r="19">
          <cell r="B19" t="str">
            <v>Alquiler depot</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row r="19">
          <cell r="B19" t="str">
            <v>Klaus Döltl</v>
          </cell>
        </row>
      </sheetData>
      <sheetData sheetId="993"/>
      <sheetData sheetId="994"/>
      <sheetData sheetId="995"/>
      <sheetData sheetId="996"/>
      <sheetData sheetId="997"/>
      <sheetData sheetId="998"/>
      <sheetData sheetId="999"/>
      <sheetData sheetId="1000"/>
      <sheetData sheetId="1001"/>
      <sheetData sheetId="1002"/>
      <sheetData sheetId="1003">
        <row r="19">
          <cell r="B19" t="str">
            <v>Alquiler depot</v>
          </cell>
        </row>
      </sheetData>
      <sheetData sheetId="1004"/>
      <sheetData sheetId="1005"/>
      <sheetData sheetId="1006"/>
      <sheetData sheetId="1007"/>
      <sheetData sheetId="1008"/>
      <sheetData sheetId="1009">
        <row r="19">
          <cell r="B19" t="str">
            <v>Alquiler depot</v>
          </cell>
        </row>
      </sheetData>
      <sheetData sheetId="1010"/>
      <sheetData sheetId="1011"/>
      <sheetData sheetId="1012"/>
      <sheetData sheetId="1013"/>
      <sheetData sheetId="1014"/>
      <sheetData sheetId="1015">
        <row r="19">
          <cell r="B19" t="str">
            <v>Alquiler depot</v>
          </cell>
        </row>
      </sheetData>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ow r="19">
          <cell r="B19" t="str">
            <v>Klaus Döltl</v>
          </cell>
        </row>
      </sheetData>
      <sheetData sheetId="1064"/>
      <sheetData sheetId="1065"/>
      <sheetData sheetId="1066"/>
      <sheetData sheetId="1067"/>
      <sheetData sheetId="1068"/>
      <sheetData sheetId="1069"/>
      <sheetData sheetId="1070"/>
      <sheetData sheetId="1071"/>
      <sheetData sheetId="1072"/>
      <sheetData sheetId="1073"/>
      <sheetData sheetId="1074">
        <row r="19">
          <cell r="B19" t="str">
            <v>Alquiler depot</v>
          </cell>
        </row>
      </sheetData>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row r="19">
          <cell r="B19" t="str">
            <v>Klaus Döltl</v>
          </cell>
        </row>
      </sheetData>
      <sheetData sheetId="1115"/>
      <sheetData sheetId="1116"/>
      <sheetData sheetId="1117"/>
      <sheetData sheetId="1118"/>
      <sheetData sheetId="1119"/>
      <sheetData sheetId="1120"/>
      <sheetData sheetId="1121"/>
      <sheetData sheetId="1122"/>
      <sheetData sheetId="1123"/>
      <sheetData sheetId="1124"/>
      <sheetData sheetId="1125">
        <row r="19">
          <cell r="B19" t="str">
            <v>Alquiler depot</v>
          </cell>
        </row>
      </sheetData>
      <sheetData sheetId="1126"/>
      <sheetData sheetId="1127">
        <row r="19">
          <cell r="B19" t="str">
            <v>Alquiler depot</v>
          </cell>
        </row>
      </sheetData>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row r="19">
          <cell r="B19" t="str">
            <v>Klaus Döltl</v>
          </cell>
        </row>
      </sheetData>
      <sheetData sheetId="1166"/>
      <sheetData sheetId="1167"/>
      <sheetData sheetId="1168"/>
      <sheetData sheetId="1169"/>
      <sheetData sheetId="1170"/>
      <sheetData sheetId="1171"/>
      <sheetData sheetId="1172"/>
      <sheetData sheetId="1173"/>
      <sheetData sheetId="1174"/>
      <sheetData sheetId="1175"/>
      <sheetData sheetId="1176">
        <row r="19">
          <cell r="B19" t="str">
            <v>Alquiler depot</v>
          </cell>
        </row>
      </sheetData>
      <sheetData sheetId="1177"/>
      <sheetData sheetId="1178"/>
      <sheetData sheetId="1179"/>
      <sheetData sheetId="1180"/>
      <sheetData sheetId="1181"/>
      <sheetData sheetId="1182">
        <row r="19">
          <cell r="B19" t="str">
            <v>Alquiler depot</v>
          </cell>
        </row>
      </sheetData>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ow r="19">
          <cell r="B19" t="str">
            <v>Klaus Döltl</v>
          </cell>
        </row>
      </sheetData>
      <sheetData sheetId="1217"/>
      <sheetData sheetId="1218"/>
      <sheetData sheetId="1219"/>
      <sheetData sheetId="1220"/>
      <sheetData sheetId="1221"/>
      <sheetData sheetId="1222"/>
      <sheetData sheetId="1223"/>
      <sheetData sheetId="1224"/>
      <sheetData sheetId="1225"/>
      <sheetData sheetId="1226"/>
      <sheetData sheetId="1227">
        <row r="19">
          <cell r="B19" t="str">
            <v>Alquiler depot</v>
          </cell>
        </row>
      </sheetData>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row r="19">
          <cell r="B19" t="str">
            <v>Alquiler depot</v>
          </cell>
        </row>
      </sheetData>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row r="19">
          <cell r="B19" t="str">
            <v>Klaus Döltl</v>
          </cell>
        </row>
      </sheetData>
      <sheetData sheetId="1268"/>
      <sheetData sheetId="1269"/>
      <sheetData sheetId="1270"/>
      <sheetData sheetId="1271"/>
      <sheetData sheetId="1272"/>
      <sheetData sheetId="1273"/>
      <sheetData sheetId="1274"/>
      <sheetData sheetId="1275"/>
      <sheetData sheetId="1276"/>
      <sheetData sheetId="1277"/>
      <sheetData sheetId="1278">
        <row r="19">
          <cell r="B19" t="str">
            <v>Alquiler depot</v>
          </cell>
        </row>
      </sheetData>
      <sheetData sheetId="1279"/>
      <sheetData sheetId="1280"/>
      <sheetData sheetId="1281"/>
      <sheetData sheetId="1282"/>
      <sheetData sheetId="1283"/>
      <sheetData sheetId="1284"/>
      <sheetData sheetId="1285"/>
      <sheetData sheetId="1286"/>
      <sheetData sheetId="1287">
        <row r="19">
          <cell r="B19" t="str">
            <v>Klaus Döltl</v>
          </cell>
        </row>
      </sheetData>
      <sheetData sheetId="1288"/>
      <sheetData sheetId="1289"/>
      <sheetData sheetId="1290"/>
      <sheetData sheetId="1291"/>
      <sheetData sheetId="1292"/>
      <sheetData sheetId="1293"/>
      <sheetData sheetId="1294"/>
      <sheetData sheetId="1295"/>
      <sheetData sheetId="1296"/>
      <sheetData sheetId="1297"/>
      <sheetData sheetId="1298">
        <row r="19">
          <cell r="B19" t="str">
            <v>Alquiler depot</v>
          </cell>
        </row>
      </sheetData>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ow r="19">
          <cell r="B19" t="str">
            <v>Klaus Döltl</v>
          </cell>
        </row>
      </sheetData>
      <sheetData sheetId="1319"/>
      <sheetData sheetId="1320"/>
      <sheetData sheetId="1321"/>
      <sheetData sheetId="1322"/>
      <sheetData sheetId="1323"/>
      <sheetData sheetId="1324"/>
      <sheetData sheetId="1325"/>
      <sheetData sheetId="1326"/>
      <sheetData sheetId="1327"/>
      <sheetData sheetId="1328"/>
      <sheetData sheetId="1329">
        <row r="19">
          <cell r="B19" t="str">
            <v>Alquiler depot</v>
          </cell>
        </row>
      </sheetData>
      <sheetData sheetId="1330"/>
      <sheetData sheetId="1331"/>
      <sheetData sheetId="1332"/>
      <sheetData sheetId="1333"/>
      <sheetData sheetId="1334"/>
      <sheetData sheetId="1335"/>
      <sheetData sheetId="1336"/>
      <sheetData sheetId="1337"/>
      <sheetData sheetId="1338">
        <row r="19">
          <cell r="B19" t="str">
            <v>Klaus Döltl</v>
          </cell>
        </row>
      </sheetData>
      <sheetData sheetId="1339"/>
      <sheetData sheetId="1340"/>
      <sheetData sheetId="1341"/>
      <sheetData sheetId="1342"/>
      <sheetData sheetId="1343"/>
      <sheetData sheetId="1344"/>
      <sheetData sheetId="1345"/>
      <sheetData sheetId="1346"/>
      <sheetData sheetId="1347"/>
      <sheetData sheetId="1348"/>
      <sheetData sheetId="1349">
        <row r="19">
          <cell r="B19" t="str">
            <v>Alquiler depot</v>
          </cell>
        </row>
      </sheetData>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ow r="19">
          <cell r="B19" t="str">
            <v>Klaus Döltl</v>
          </cell>
        </row>
      </sheetData>
      <sheetData sheetId="1370"/>
      <sheetData sheetId="1371"/>
      <sheetData sheetId="1372"/>
      <sheetData sheetId="1373"/>
      <sheetData sheetId="1374"/>
      <sheetData sheetId="1375"/>
      <sheetData sheetId="1376"/>
      <sheetData sheetId="1377"/>
      <sheetData sheetId="1378"/>
      <sheetData sheetId="1379"/>
      <sheetData sheetId="1380">
        <row r="19">
          <cell r="B19" t="str">
            <v>Alquiler depot</v>
          </cell>
        </row>
      </sheetData>
      <sheetData sheetId="1381"/>
      <sheetData sheetId="1382"/>
      <sheetData sheetId="1383"/>
      <sheetData sheetId="1384"/>
      <sheetData sheetId="1385"/>
      <sheetData sheetId="1386"/>
      <sheetData sheetId="1387"/>
      <sheetData sheetId="1388"/>
      <sheetData sheetId="1389">
        <row r="19">
          <cell r="B19" t="str">
            <v>Klaus Döltl</v>
          </cell>
        </row>
      </sheetData>
      <sheetData sheetId="1390"/>
      <sheetData sheetId="1391"/>
      <sheetData sheetId="1392"/>
      <sheetData sheetId="1393"/>
      <sheetData sheetId="1394"/>
      <sheetData sheetId="1395"/>
      <sheetData sheetId="1396"/>
      <sheetData sheetId="1397"/>
      <sheetData sheetId="1398"/>
      <sheetData sheetId="1399"/>
      <sheetData sheetId="1400">
        <row r="19">
          <cell r="B19" t="str">
            <v>Alquiler depot</v>
          </cell>
        </row>
      </sheetData>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row r="19">
          <cell r="B19" t="str">
            <v>Klaus Döltl</v>
          </cell>
        </row>
      </sheetData>
      <sheetData sheetId="1421"/>
      <sheetData sheetId="1422"/>
      <sheetData sheetId="1423"/>
      <sheetData sheetId="1424"/>
      <sheetData sheetId="1425"/>
      <sheetData sheetId="1426"/>
      <sheetData sheetId="1427"/>
      <sheetData sheetId="1428"/>
      <sheetData sheetId="1429"/>
      <sheetData sheetId="1430"/>
      <sheetData sheetId="1431">
        <row r="19">
          <cell r="B19" t="str">
            <v>Alquiler depot</v>
          </cell>
        </row>
      </sheetData>
      <sheetData sheetId="1432"/>
      <sheetData sheetId="1433">
        <row r="19">
          <cell r="B19" t="str">
            <v>Alquiler depot</v>
          </cell>
        </row>
      </sheetData>
      <sheetData sheetId="1434"/>
      <sheetData sheetId="1435"/>
      <sheetData sheetId="1436" refreshError="1"/>
      <sheetData sheetId="1437"/>
      <sheetData sheetId="1438"/>
      <sheetData sheetId="1439"/>
      <sheetData sheetId="1440">
        <row r="19">
          <cell r="B19" t="str">
            <v>Klaus Döltl</v>
          </cell>
        </row>
      </sheetData>
      <sheetData sheetId="1441"/>
      <sheetData sheetId="1442"/>
      <sheetData sheetId="1443"/>
      <sheetData sheetId="1444"/>
      <sheetData sheetId="1445"/>
      <sheetData sheetId="1446"/>
      <sheetData sheetId="1447"/>
      <sheetData sheetId="1448"/>
      <sheetData sheetId="1449"/>
      <sheetData sheetId="1450"/>
      <sheetData sheetId="1451">
        <row r="19">
          <cell r="B19" t="str">
            <v>Alquiler depot</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row r="19">
          <cell r="B19" t="str">
            <v>Klaus Döltl</v>
          </cell>
        </row>
      </sheetData>
      <sheetData sheetId="1473"/>
      <sheetData sheetId="1474"/>
      <sheetData sheetId="1475"/>
      <sheetData sheetId="1476"/>
      <sheetData sheetId="1477"/>
      <sheetData sheetId="1478"/>
      <sheetData sheetId="1479"/>
      <sheetData sheetId="1480"/>
      <sheetData sheetId="1481"/>
      <sheetData sheetId="1482"/>
      <sheetData sheetId="1483">
        <row r="19">
          <cell r="B19" t="str">
            <v>Alquiler depot</v>
          </cell>
        </row>
      </sheetData>
      <sheetData sheetId="1484"/>
      <sheetData sheetId="1485">
        <row r="19">
          <cell r="B19" t="str">
            <v>Alquiler depot</v>
          </cell>
        </row>
      </sheetData>
      <sheetData sheetId="1486"/>
      <sheetData sheetId="1487"/>
      <sheetData sheetId="1488"/>
      <sheetData sheetId="1489"/>
      <sheetData sheetId="1490"/>
      <sheetData sheetId="1491">
        <row r="19">
          <cell r="B19" t="str">
            <v>Klaus Döltl</v>
          </cell>
        </row>
      </sheetData>
      <sheetData sheetId="1492"/>
      <sheetData sheetId="1493"/>
      <sheetData sheetId="1494"/>
      <sheetData sheetId="1495"/>
      <sheetData sheetId="1496"/>
      <sheetData sheetId="1497"/>
      <sheetData sheetId="1498"/>
      <sheetData sheetId="1499"/>
      <sheetData sheetId="1500"/>
      <sheetData sheetId="1501"/>
      <sheetData sheetId="1502">
        <row r="19">
          <cell r="B19" t="str">
            <v>Alquiler depot</v>
          </cell>
        </row>
      </sheetData>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row r="19">
          <cell r="B19" t="str">
            <v>Klaus Döltl</v>
          </cell>
        </row>
      </sheetData>
      <sheetData sheetId="1543">
        <row r="19">
          <cell r="B19" t="str">
            <v>Klaus Döltl</v>
          </cell>
        </row>
      </sheetData>
      <sheetData sheetId="1544"/>
      <sheetData sheetId="1545"/>
      <sheetData sheetId="1546"/>
      <sheetData sheetId="1547"/>
      <sheetData sheetId="1548"/>
      <sheetData sheetId="1549"/>
      <sheetData sheetId="1550"/>
      <sheetData sheetId="1551"/>
      <sheetData sheetId="1552"/>
      <sheetData sheetId="1553">
        <row r="19">
          <cell r="B19" t="str">
            <v>Alquiler depot</v>
          </cell>
        </row>
      </sheetData>
      <sheetData sheetId="1554"/>
      <sheetData sheetId="1555">
        <row r="19">
          <cell r="B19" t="str">
            <v>Alquiler depot</v>
          </cell>
        </row>
      </sheetData>
      <sheetData sheetId="1556"/>
      <sheetData sheetId="1557">
        <row r="19">
          <cell r="B19" t="str">
            <v>Alquiler depot</v>
          </cell>
        </row>
      </sheetData>
      <sheetData sheetId="1558"/>
      <sheetData sheetId="1559"/>
      <sheetData sheetId="1560"/>
      <sheetData sheetId="1561"/>
      <sheetData sheetId="1562"/>
      <sheetData sheetId="1563"/>
      <sheetData sheetId="1564">
        <row r="19">
          <cell r="B19" t="str">
            <v>Klaus Döltl</v>
          </cell>
        </row>
      </sheetData>
      <sheetData sheetId="1565"/>
      <sheetData sheetId="1566"/>
      <sheetData sheetId="1567"/>
      <sheetData sheetId="1568"/>
      <sheetData sheetId="1569"/>
      <sheetData sheetId="1570"/>
      <sheetData sheetId="1571"/>
      <sheetData sheetId="1572"/>
      <sheetData sheetId="1573"/>
      <sheetData sheetId="1574"/>
      <sheetData sheetId="1575"/>
      <sheetData sheetId="1576">
        <row r="19">
          <cell r="B19" t="str">
            <v>Alquiler depot</v>
          </cell>
        </row>
      </sheetData>
      <sheetData sheetId="1577"/>
      <sheetData sheetId="1578">
        <row r="19">
          <cell r="B19" t="str">
            <v>Alquiler depot</v>
          </cell>
        </row>
      </sheetData>
      <sheetData sheetId="1579"/>
      <sheetData sheetId="1580"/>
      <sheetData sheetId="1581"/>
      <sheetData sheetId="1582">
        <row r="19">
          <cell r="B19" t="str">
            <v>Klaus Döltl</v>
          </cell>
        </row>
      </sheetData>
      <sheetData sheetId="1583"/>
      <sheetData sheetId="1584"/>
      <sheetData sheetId="1585"/>
      <sheetData sheetId="1586"/>
      <sheetData sheetId="1587"/>
      <sheetData sheetId="1588"/>
      <sheetData sheetId="1589"/>
      <sheetData sheetId="1590"/>
      <sheetData sheetId="1591"/>
      <sheetData sheetId="1592"/>
      <sheetData sheetId="1593">
        <row r="19">
          <cell r="B19" t="str">
            <v>02.厚板</v>
          </cell>
        </row>
      </sheetData>
      <sheetData sheetId="1594">
        <row r="19">
          <cell r="B19" t="str">
            <v>Klaus Döltl</v>
          </cell>
        </row>
      </sheetData>
      <sheetData sheetId="1595">
        <row r="19">
          <cell r="B19" t="str">
            <v>Alquiler depot</v>
          </cell>
        </row>
      </sheetData>
      <sheetData sheetId="1596"/>
      <sheetData sheetId="1597"/>
      <sheetData sheetId="1598"/>
      <sheetData sheetId="1599"/>
      <sheetData sheetId="1600"/>
      <sheetData sheetId="1601"/>
      <sheetData sheetId="1602"/>
      <sheetData sheetId="1603"/>
      <sheetData sheetId="1604">
        <row r="19">
          <cell r="B19">
            <v>0</v>
          </cell>
        </row>
      </sheetData>
      <sheetData sheetId="1605">
        <row r="19">
          <cell r="B19" t="str">
            <v>Alquiler depot</v>
          </cell>
        </row>
      </sheetData>
      <sheetData sheetId="1606">
        <row r="19">
          <cell r="B19" t="str">
            <v>Alquiler depot</v>
          </cell>
        </row>
      </sheetData>
      <sheetData sheetId="1607">
        <row r="19">
          <cell r="B19" t="str">
            <v>Alquiler depot</v>
          </cell>
        </row>
      </sheetData>
      <sheetData sheetId="1608">
        <row r="19">
          <cell r="B19" t="str">
            <v>Alquiler depot</v>
          </cell>
        </row>
      </sheetData>
      <sheetData sheetId="1609"/>
      <sheetData sheetId="1610"/>
      <sheetData sheetId="1611"/>
      <sheetData sheetId="1612"/>
      <sheetData sheetId="1613">
        <row r="19">
          <cell r="B19" t="str">
            <v>02.厚板</v>
          </cell>
        </row>
      </sheetData>
      <sheetData sheetId="1614">
        <row r="19">
          <cell r="B19" t="str">
            <v>02.厚板</v>
          </cell>
        </row>
      </sheetData>
      <sheetData sheetId="1615">
        <row r="19">
          <cell r="B19" t="str">
            <v>Klaus Döltl</v>
          </cell>
        </row>
      </sheetData>
      <sheetData sheetId="1616">
        <row r="19">
          <cell r="B19" t="str">
            <v>Klaus Döltl</v>
          </cell>
        </row>
      </sheetData>
      <sheetData sheetId="1617"/>
      <sheetData sheetId="1618"/>
      <sheetData sheetId="1619"/>
      <sheetData sheetId="1620"/>
      <sheetData sheetId="1621"/>
      <sheetData sheetId="1622"/>
      <sheetData sheetId="1623"/>
      <sheetData sheetId="1624"/>
      <sheetData sheetId="1625">
        <row r="19">
          <cell r="B19" t="str">
            <v>Alquiler depot</v>
          </cell>
        </row>
      </sheetData>
      <sheetData sheetId="1626"/>
      <sheetData sheetId="1627">
        <row r="19">
          <cell r="B19" t="str">
            <v>Alquiler depot</v>
          </cell>
        </row>
      </sheetData>
      <sheetData sheetId="1628"/>
      <sheetData sheetId="1629">
        <row r="19">
          <cell r="B19" t="str">
            <v>Alquiler depot</v>
          </cell>
        </row>
      </sheetData>
      <sheetData sheetId="1630"/>
      <sheetData sheetId="1631"/>
      <sheetData sheetId="1632"/>
      <sheetData sheetId="1633"/>
      <sheetData sheetId="1634"/>
      <sheetData sheetId="1635"/>
      <sheetData sheetId="1636">
        <row r="19">
          <cell r="B19" t="str">
            <v>Alquiler depot</v>
          </cell>
        </row>
      </sheetData>
      <sheetData sheetId="1637"/>
      <sheetData sheetId="1638">
        <row r="19">
          <cell r="B19" t="str">
            <v>Alquiler depot</v>
          </cell>
        </row>
      </sheetData>
      <sheetData sheetId="1639"/>
      <sheetData sheetId="1640"/>
      <sheetData sheetId="1641"/>
      <sheetData sheetId="1642"/>
      <sheetData sheetId="1643"/>
      <sheetData sheetId="1644">
        <row r="19">
          <cell r="B19" t="str">
            <v>02.厚板</v>
          </cell>
        </row>
      </sheetData>
      <sheetData sheetId="1645">
        <row r="19">
          <cell r="B19" t="str">
            <v>Klaus Döltl</v>
          </cell>
        </row>
      </sheetData>
      <sheetData sheetId="1646">
        <row r="19">
          <cell r="B19" t="str">
            <v>Klaus Döltl</v>
          </cell>
        </row>
      </sheetData>
      <sheetData sheetId="1647"/>
      <sheetData sheetId="1648"/>
      <sheetData sheetId="1649"/>
      <sheetData sheetId="1650"/>
      <sheetData sheetId="1651"/>
      <sheetData sheetId="1652"/>
      <sheetData sheetId="1653"/>
      <sheetData sheetId="1654"/>
      <sheetData sheetId="1655"/>
      <sheetData sheetId="1656">
        <row r="19">
          <cell r="B19" t="str">
            <v>Alquiler depot</v>
          </cell>
        </row>
      </sheetData>
      <sheetData sheetId="1657"/>
      <sheetData sheetId="1658">
        <row r="19">
          <cell r="B19" t="str">
            <v>Alquiler depot</v>
          </cell>
        </row>
      </sheetData>
      <sheetData sheetId="1659"/>
      <sheetData sheetId="1660"/>
      <sheetData sheetId="1661"/>
      <sheetData sheetId="1662"/>
      <sheetData sheetId="1663"/>
      <sheetData sheetId="1664"/>
      <sheetData sheetId="1665">
        <row r="19">
          <cell r="B19" t="str">
            <v>Klaus Döltl</v>
          </cell>
        </row>
      </sheetData>
      <sheetData sheetId="1666">
        <row r="19">
          <cell r="B19" t="str">
            <v>Klaus Döltl</v>
          </cell>
        </row>
      </sheetData>
      <sheetData sheetId="1667"/>
      <sheetData sheetId="1668"/>
      <sheetData sheetId="1669"/>
      <sheetData sheetId="1670"/>
      <sheetData sheetId="1671"/>
      <sheetData sheetId="1672"/>
      <sheetData sheetId="1673"/>
      <sheetData sheetId="1674"/>
      <sheetData sheetId="1675"/>
      <sheetData sheetId="1676">
        <row r="19">
          <cell r="B19" t="str">
            <v>Alquiler depot</v>
          </cell>
        </row>
      </sheetData>
      <sheetData sheetId="1677">
        <row r="19">
          <cell r="B19" t="str">
            <v>Alquiler depot</v>
          </cell>
        </row>
      </sheetData>
      <sheetData sheetId="1678">
        <row r="19">
          <cell r="B19" t="str">
            <v>Alquiler depot</v>
          </cell>
        </row>
      </sheetData>
      <sheetData sheetId="1679">
        <row r="19">
          <cell r="B19" t="str">
            <v>Alquiler depot</v>
          </cell>
        </row>
      </sheetData>
      <sheetData sheetId="1680">
        <row r="19">
          <cell r="B19" t="str">
            <v>Alquiler depot</v>
          </cell>
        </row>
      </sheetData>
      <sheetData sheetId="1681"/>
      <sheetData sheetId="1682"/>
      <sheetData sheetId="1683"/>
      <sheetData sheetId="1684">
        <row r="19">
          <cell r="B19" t="str">
            <v>Klaus Döltl</v>
          </cell>
        </row>
      </sheetData>
      <sheetData sheetId="1685"/>
      <sheetData sheetId="1686"/>
      <sheetData sheetId="1687"/>
      <sheetData sheetId="1688"/>
      <sheetData sheetId="1689"/>
      <sheetData sheetId="1690"/>
      <sheetData sheetId="1691"/>
      <sheetData sheetId="1692"/>
      <sheetData sheetId="1693"/>
      <sheetData sheetId="1694"/>
      <sheetData sheetId="1695">
        <row r="19">
          <cell r="B19" t="str">
            <v>02.厚板</v>
          </cell>
        </row>
      </sheetData>
      <sheetData sheetId="1696">
        <row r="19">
          <cell r="B19" t="str">
            <v>Klaus Döltl</v>
          </cell>
        </row>
      </sheetData>
      <sheetData sheetId="1697">
        <row r="19">
          <cell r="B19" t="str">
            <v>Alquiler depot</v>
          </cell>
        </row>
      </sheetData>
      <sheetData sheetId="1698"/>
      <sheetData sheetId="1699"/>
      <sheetData sheetId="1700"/>
      <sheetData sheetId="1701"/>
      <sheetData sheetId="1702"/>
      <sheetData sheetId="1703"/>
      <sheetData sheetId="1704"/>
      <sheetData sheetId="1705"/>
      <sheetData sheetId="1706">
        <row r="19">
          <cell r="B19">
            <v>0</v>
          </cell>
        </row>
      </sheetData>
      <sheetData sheetId="1707">
        <row r="19">
          <cell r="B19" t="str">
            <v>Alquiler depot</v>
          </cell>
        </row>
      </sheetData>
      <sheetData sheetId="1708"/>
      <sheetData sheetId="1709">
        <row r="19">
          <cell r="B19" t="str">
            <v>Alquiler depot</v>
          </cell>
        </row>
      </sheetData>
      <sheetData sheetId="1710"/>
      <sheetData sheetId="1711"/>
      <sheetData sheetId="1712"/>
      <sheetData sheetId="1713"/>
      <sheetData sheetId="1714">
        <row r="19">
          <cell r="B19" t="str">
            <v>02.厚板</v>
          </cell>
        </row>
      </sheetData>
      <sheetData sheetId="1715">
        <row r="19">
          <cell r="B19" t="str">
            <v>02.厚板</v>
          </cell>
        </row>
      </sheetData>
      <sheetData sheetId="1716">
        <row r="19">
          <cell r="B19" t="str">
            <v>02.厚板</v>
          </cell>
        </row>
      </sheetData>
      <sheetData sheetId="1717">
        <row r="19">
          <cell r="B19" t="str">
            <v>Klaus Döltl</v>
          </cell>
        </row>
      </sheetData>
      <sheetData sheetId="1718"/>
      <sheetData sheetId="1719"/>
      <sheetData sheetId="1720">
        <row r="19">
          <cell r="B19" t="str">
            <v>Alquiler depot</v>
          </cell>
        </row>
      </sheetData>
      <sheetData sheetId="1721"/>
      <sheetData sheetId="1722">
        <row r="19">
          <cell r="B19" t="str">
            <v>Alquiler depot</v>
          </cell>
        </row>
      </sheetData>
      <sheetData sheetId="1723"/>
      <sheetData sheetId="1724"/>
      <sheetData sheetId="1725"/>
      <sheetData sheetId="1726">
        <row r="19">
          <cell r="B19" t="str">
            <v>Alquiler depot</v>
          </cell>
        </row>
      </sheetData>
      <sheetData sheetId="1727"/>
      <sheetData sheetId="1728">
        <row r="19">
          <cell r="B19" t="str">
            <v>Alquiler depot</v>
          </cell>
        </row>
      </sheetData>
      <sheetData sheetId="1729"/>
      <sheetData sheetId="1730">
        <row r="19">
          <cell r="B19" t="str">
            <v>Alquiler depot</v>
          </cell>
        </row>
      </sheetData>
      <sheetData sheetId="1731"/>
      <sheetData sheetId="1732"/>
      <sheetData sheetId="1733"/>
      <sheetData sheetId="1734"/>
      <sheetData sheetId="1735"/>
      <sheetData sheetId="1736"/>
      <sheetData sheetId="1737"/>
      <sheetData sheetId="1738">
        <row r="19">
          <cell r="B19" t="str">
            <v>Alquiler depot</v>
          </cell>
        </row>
      </sheetData>
      <sheetData sheetId="1739">
        <row r="19">
          <cell r="B19" t="str">
            <v>Alquiler depot</v>
          </cell>
        </row>
      </sheetData>
      <sheetData sheetId="1740">
        <row r="19">
          <cell r="B19" t="str">
            <v>Alquiler depot</v>
          </cell>
        </row>
      </sheetData>
      <sheetData sheetId="1741">
        <row r="19">
          <cell r="B19" t="str">
            <v>Alquiler depot</v>
          </cell>
        </row>
      </sheetData>
      <sheetData sheetId="1742">
        <row r="19">
          <cell r="B19" t="str">
            <v>Alquiler depot</v>
          </cell>
        </row>
      </sheetData>
      <sheetData sheetId="1743"/>
      <sheetData sheetId="1744"/>
      <sheetData sheetId="1745"/>
      <sheetData sheetId="1746">
        <row r="19">
          <cell r="B19" t="str">
            <v>Klaus Döltl</v>
          </cell>
        </row>
      </sheetData>
      <sheetData sheetId="1747"/>
      <sheetData sheetId="1748"/>
      <sheetData sheetId="1749"/>
      <sheetData sheetId="1750"/>
      <sheetData sheetId="1751"/>
      <sheetData sheetId="1752"/>
      <sheetData sheetId="1753"/>
      <sheetData sheetId="1754"/>
      <sheetData sheetId="1755"/>
      <sheetData sheetId="1756"/>
      <sheetData sheetId="1757"/>
      <sheetData sheetId="1758">
        <row r="19">
          <cell r="B19" t="str">
            <v>02.厚板</v>
          </cell>
        </row>
      </sheetData>
      <sheetData sheetId="1759">
        <row r="19">
          <cell r="B19" t="str">
            <v>Klaus Döltl</v>
          </cell>
        </row>
      </sheetData>
      <sheetData sheetId="1760"/>
      <sheetData sheetId="1761"/>
      <sheetData sheetId="1762"/>
      <sheetData sheetId="1763"/>
      <sheetData sheetId="1764"/>
      <sheetData sheetId="1765"/>
      <sheetData sheetId="1766"/>
      <sheetData sheetId="1767">
        <row r="19">
          <cell r="B19" t="str">
            <v>02.厚板</v>
          </cell>
        </row>
      </sheetData>
      <sheetData sheetId="1768">
        <row r="19">
          <cell r="B19" t="str">
            <v>Klaus Döltl</v>
          </cell>
        </row>
      </sheetData>
      <sheetData sheetId="1769"/>
      <sheetData sheetId="1770"/>
      <sheetData sheetId="1771">
        <row r="19">
          <cell r="B19" t="str">
            <v>Alquiler depot</v>
          </cell>
        </row>
      </sheetData>
      <sheetData sheetId="1772"/>
      <sheetData sheetId="1773">
        <row r="19">
          <cell r="B19" t="str">
            <v>Alquiler depot</v>
          </cell>
        </row>
      </sheetData>
      <sheetData sheetId="1774"/>
      <sheetData sheetId="1775"/>
      <sheetData sheetId="1776"/>
      <sheetData sheetId="1777"/>
      <sheetData sheetId="1778"/>
      <sheetData sheetId="1779"/>
      <sheetData sheetId="1780">
        <row r="19">
          <cell r="B19" t="str">
            <v>Alquiler depot</v>
          </cell>
        </row>
      </sheetData>
      <sheetData sheetId="1781"/>
      <sheetData sheetId="1782">
        <row r="19">
          <cell r="B19" t="str">
            <v>Alquiler depot</v>
          </cell>
        </row>
      </sheetData>
      <sheetData sheetId="1783"/>
      <sheetData sheetId="1784"/>
      <sheetData sheetId="1785"/>
      <sheetData sheetId="1786"/>
      <sheetData sheetId="1787"/>
      <sheetData sheetId="1788"/>
      <sheetData sheetId="1789">
        <row r="19">
          <cell r="B19" t="str">
            <v>02.厚板</v>
          </cell>
        </row>
      </sheetData>
      <sheetData sheetId="1790">
        <row r="19">
          <cell r="B19" t="str">
            <v>Klaus Döltl</v>
          </cell>
        </row>
      </sheetData>
      <sheetData sheetId="1791">
        <row r="19">
          <cell r="B19" t="str">
            <v>Alquiler depot</v>
          </cell>
        </row>
      </sheetData>
      <sheetData sheetId="1792"/>
      <sheetData sheetId="1793"/>
      <sheetData sheetId="1794"/>
      <sheetData sheetId="1795"/>
      <sheetData sheetId="1796"/>
      <sheetData sheetId="1797"/>
      <sheetData sheetId="1798"/>
      <sheetData sheetId="1799"/>
      <sheetData sheetId="1800">
        <row r="19">
          <cell r="B19">
            <v>0</v>
          </cell>
        </row>
      </sheetData>
      <sheetData sheetId="1801">
        <row r="19">
          <cell r="B19" t="str">
            <v>Alquiler depot</v>
          </cell>
        </row>
      </sheetData>
      <sheetData sheetId="1802"/>
      <sheetData sheetId="1803">
        <row r="19">
          <cell r="B19" t="str">
            <v>Alquiler depot</v>
          </cell>
        </row>
      </sheetData>
      <sheetData sheetId="1804"/>
      <sheetData sheetId="1805"/>
      <sheetData sheetId="1806"/>
      <sheetData sheetId="1807"/>
      <sheetData sheetId="1808">
        <row r="19">
          <cell r="B19" t="str">
            <v>02.厚板</v>
          </cell>
        </row>
      </sheetData>
      <sheetData sheetId="1809">
        <row r="19">
          <cell r="B19" t="str">
            <v>02.厚板</v>
          </cell>
        </row>
      </sheetData>
      <sheetData sheetId="1810">
        <row r="19">
          <cell r="B19" t="str">
            <v>02.厚板</v>
          </cell>
        </row>
      </sheetData>
      <sheetData sheetId="1811">
        <row r="19">
          <cell r="B19" t="str">
            <v>Klaus Döltl</v>
          </cell>
        </row>
      </sheetData>
      <sheetData sheetId="1812"/>
      <sheetData sheetId="1813"/>
      <sheetData sheetId="1814"/>
      <sheetData sheetId="1815"/>
      <sheetData sheetId="1816"/>
      <sheetData sheetId="1817"/>
      <sheetData sheetId="1818"/>
      <sheetData sheetId="1819"/>
      <sheetData sheetId="1820">
        <row r="19">
          <cell r="B19" t="str">
            <v>Klaus Döltl</v>
          </cell>
        </row>
      </sheetData>
      <sheetData sheetId="1821"/>
      <sheetData sheetId="1822">
        <row r="19">
          <cell r="B19" t="str">
            <v>Alquiler depot</v>
          </cell>
        </row>
      </sheetData>
      <sheetData sheetId="1823"/>
      <sheetData sheetId="1824">
        <row r="19">
          <cell r="B19" t="str">
            <v>Alquiler depot</v>
          </cell>
        </row>
      </sheetData>
      <sheetData sheetId="1825"/>
      <sheetData sheetId="1826"/>
      <sheetData sheetId="1827"/>
      <sheetData sheetId="1828"/>
      <sheetData sheetId="1829"/>
      <sheetData sheetId="1830"/>
      <sheetData sheetId="1831">
        <row r="19">
          <cell r="B19" t="str">
            <v>Alquiler depot</v>
          </cell>
        </row>
      </sheetData>
      <sheetData sheetId="1832"/>
      <sheetData sheetId="1833">
        <row r="19">
          <cell r="B19" t="str">
            <v>Alquiler depot</v>
          </cell>
        </row>
      </sheetData>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row r="19">
          <cell r="B19" t="str">
            <v>Klaus Döltl</v>
          </cell>
        </row>
      </sheetData>
      <sheetData sheetId="2012">
        <row r="19">
          <cell r="B19" t="str">
            <v>Klaus Döltl</v>
          </cell>
        </row>
      </sheetData>
      <sheetData sheetId="2013"/>
      <sheetData sheetId="2014"/>
      <sheetData sheetId="2015"/>
      <sheetData sheetId="2016"/>
      <sheetData sheetId="2017"/>
      <sheetData sheetId="2018"/>
      <sheetData sheetId="2019"/>
      <sheetData sheetId="2020"/>
      <sheetData sheetId="2021"/>
      <sheetData sheetId="2022">
        <row r="19">
          <cell r="B19" t="str">
            <v>Alquiler depot</v>
          </cell>
        </row>
      </sheetData>
      <sheetData sheetId="2023">
        <row r="19">
          <cell r="B19" t="str">
            <v>Alquiler depot</v>
          </cell>
        </row>
      </sheetData>
      <sheetData sheetId="2024">
        <row r="19">
          <cell r="B19" t="str">
            <v>Alquiler depot</v>
          </cell>
        </row>
      </sheetData>
      <sheetData sheetId="2025">
        <row r="19">
          <cell r="B19" t="str">
            <v>Alquiler depot</v>
          </cell>
        </row>
      </sheetData>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row r="19">
          <cell r="B19" t="str">
            <v>02.厚板</v>
          </cell>
        </row>
      </sheetData>
      <sheetData sheetId="2062">
        <row r="19">
          <cell r="B19" t="str">
            <v>Klaus Döltl</v>
          </cell>
        </row>
      </sheetData>
      <sheetData sheetId="2063">
        <row r="19">
          <cell r="B19" t="str">
            <v>Klaus Döltl</v>
          </cell>
        </row>
      </sheetData>
      <sheetData sheetId="2064"/>
      <sheetData sheetId="2065"/>
      <sheetData sheetId="2066"/>
      <sheetData sheetId="2067"/>
      <sheetData sheetId="2068"/>
      <sheetData sheetId="2069"/>
      <sheetData sheetId="2070"/>
      <sheetData sheetId="2071"/>
      <sheetData sheetId="2072"/>
      <sheetData sheetId="2073">
        <row r="19">
          <cell r="B19" t="str">
            <v>Alquiler depot</v>
          </cell>
        </row>
      </sheetData>
      <sheetData sheetId="2074">
        <row r="19">
          <cell r="B19" t="str">
            <v>Alquiler depot</v>
          </cell>
        </row>
      </sheetData>
      <sheetData sheetId="2075">
        <row r="19">
          <cell r="B19" t="str">
            <v>Alquiler depot</v>
          </cell>
        </row>
      </sheetData>
      <sheetData sheetId="2076">
        <row r="19">
          <cell r="B19" t="str">
            <v>Alquiler depot</v>
          </cell>
        </row>
      </sheetData>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row r="19">
          <cell r="B19" t="str">
            <v>Klaus Döltl</v>
          </cell>
        </row>
      </sheetData>
      <sheetData sheetId="2114">
        <row r="19">
          <cell r="B19" t="str">
            <v>Klaus Döltl</v>
          </cell>
        </row>
      </sheetData>
      <sheetData sheetId="2115"/>
      <sheetData sheetId="2116"/>
      <sheetData sheetId="2117"/>
      <sheetData sheetId="2118"/>
      <sheetData sheetId="2119"/>
      <sheetData sheetId="2120"/>
      <sheetData sheetId="2121"/>
      <sheetData sheetId="2122"/>
      <sheetData sheetId="2123"/>
      <sheetData sheetId="2124">
        <row r="19">
          <cell r="B19" t="str">
            <v>Alquiler depot</v>
          </cell>
        </row>
      </sheetData>
      <sheetData sheetId="2125">
        <row r="19">
          <cell r="B19" t="str">
            <v>Alquiler depot</v>
          </cell>
        </row>
      </sheetData>
      <sheetData sheetId="2126">
        <row r="19">
          <cell r="B19" t="str">
            <v>Alquiler depot</v>
          </cell>
        </row>
      </sheetData>
      <sheetData sheetId="2127">
        <row r="19">
          <cell r="B19" t="str">
            <v>Alquiler depot</v>
          </cell>
        </row>
      </sheetData>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row r="19">
          <cell r="B19" t="str">
            <v>Klaus Döltl</v>
          </cell>
        </row>
      </sheetData>
      <sheetData sheetId="2185">
        <row r="19">
          <cell r="B19" t="str">
            <v>Klaus Döltl</v>
          </cell>
        </row>
      </sheetData>
      <sheetData sheetId="2186"/>
      <sheetData sheetId="2187"/>
      <sheetData sheetId="2188"/>
      <sheetData sheetId="2189"/>
      <sheetData sheetId="2190"/>
      <sheetData sheetId="2191"/>
      <sheetData sheetId="2192"/>
      <sheetData sheetId="2193"/>
      <sheetData sheetId="2194"/>
      <sheetData sheetId="2195">
        <row r="19">
          <cell r="B19" t="str">
            <v>Alquiler depot</v>
          </cell>
        </row>
      </sheetData>
      <sheetData sheetId="2196">
        <row r="19">
          <cell r="B19" t="str">
            <v>Alquiler depot</v>
          </cell>
        </row>
      </sheetData>
      <sheetData sheetId="2197">
        <row r="19">
          <cell r="B19" t="str">
            <v>Alquiler depot</v>
          </cell>
        </row>
      </sheetData>
      <sheetData sheetId="2198">
        <row r="19">
          <cell r="B19" t="str">
            <v>Alquiler depot</v>
          </cell>
        </row>
      </sheetData>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row r="19">
          <cell r="B19" t="str">
            <v>Klaus Döltl</v>
          </cell>
        </row>
      </sheetData>
      <sheetData sheetId="2236">
        <row r="19">
          <cell r="B19" t="str">
            <v>Klaus Döltl</v>
          </cell>
        </row>
      </sheetData>
      <sheetData sheetId="2237"/>
      <sheetData sheetId="2238"/>
      <sheetData sheetId="2239"/>
      <sheetData sheetId="2240"/>
      <sheetData sheetId="2241"/>
      <sheetData sheetId="2242"/>
      <sheetData sheetId="2243"/>
      <sheetData sheetId="2244"/>
      <sheetData sheetId="2245"/>
      <sheetData sheetId="2246">
        <row r="19">
          <cell r="B19" t="str">
            <v>Alquiler depot</v>
          </cell>
        </row>
      </sheetData>
      <sheetData sheetId="2247">
        <row r="19">
          <cell r="B19" t="str">
            <v>Alquiler depot</v>
          </cell>
        </row>
      </sheetData>
      <sheetData sheetId="2248">
        <row r="19">
          <cell r="B19" t="str">
            <v>Alquiler depot</v>
          </cell>
        </row>
      </sheetData>
      <sheetData sheetId="2249">
        <row r="19">
          <cell r="B19" t="str">
            <v>Alquiler depot</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row r="19">
          <cell r="B19" t="str">
            <v>Klaus Döltl</v>
          </cell>
        </row>
      </sheetData>
      <sheetData sheetId="2347">
        <row r="19">
          <cell r="B19" t="str">
            <v>Klaus Döltl</v>
          </cell>
        </row>
      </sheetData>
      <sheetData sheetId="2348"/>
      <sheetData sheetId="2349"/>
      <sheetData sheetId="2350"/>
      <sheetData sheetId="2351"/>
      <sheetData sheetId="2352"/>
      <sheetData sheetId="2353"/>
      <sheetData sheetId="2354"/>
      <sheetData sheetId="2355"/>
      <sheetData sheetId="2356"/>
      <sheetData sheetId="2357">
        <row r="19">
          <cell r="B19" t="str">
            <v>Alquiler depot</v>
          </cell>
        </row>
      </sheetData>
      <sheetData sheetId="2358">
        <row r="19">
          <cell r="B19" t="str">
            <v>Alquiler depot</v>
          </cell>
        </row>
      </sheetData>
      <sheetData sheetId="2359">
        <row r="19">
          <cell r="B19" t="str">
            <v>Alquiler depot</v>
          </cell>
        </row>
      </sheetData>
      <sheetData sheetId="2360">
        <row r="19">
          <cell r="B19" t="str">
            <v>Alquiler depot</v>
          </cell>
        </row>
      </sheetData>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row r="19">
          <cell r="B19" t="str">
            <v>Klaus Döltl</v>
          </cell>
        </row>
      </sheetData>
      <sheetData sheetId="2438">
        <row r="19">
          <cell r="B19" t="str">
            <v>Klaus Döltl</v>
          </cell>
        </row>
      </sheetData>
      <sheetData sheetId="2439"/>
      <sheetData sheetId="2440"/>
      <sheetData sheetId="2441"/>
      <sheetData sheetId="2442"/>
      <sheetData sheetId="2443"/>
      <sheetData sheetId="2444"/>
      <sheetData sheetId="2445"/>
      <sheetData sheetId="2446"/>
      <sheetData sheetId="2447"/>
      <sheetData sheetId="2448">
        <row r="19">
          <cell r="B19" t="str">
            <v>Alquiler depot</v>
          </cell>
        </row>
      </sheetData>
      <sheetData sheetId="2449">
        <row r="19">
          <cell r="B19" t="str">
            <v>Alquiler depot</v>
          </cell>
        </row>
      </sheetData>
      <sheetData sheetId="2450">
        <row r="19">
          <cell r="B19" t="str">
            <v>Alquiler depot</v>
          </cell>
        </row>
      </sheetData>
      <sheetData sheetId="2451">
        <row r="19">
          <cell r="B19" t="str">
            <v>Alquiler depot</v>
          </cell>
        </row>
      </sheetData>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row r="19">
          <cell r="B19" t="str">
            <v>Klaus Döltl</v>
          </cell>
        </row>
      </sheetData>
      <sheetData sheetId="2489">
        <row r="19">
          <cell r="B19" t="str">
            <v>Klaus Döltl</v>
          </cell>
        </row>
      </sheetData>
      <sheetData sheetId="2490"/>
      <sheetData sheetId="2491"/>
      <sheetData sheetId="2492"/>
      <sheetData sheetId="2493"/>
      <sheetData sheetId="2494"/>
      <sheetData sheetId="2495"/>
      <sheetData sheetId="2496"/>
      <sheetData sheetId="2497"/>
      <sheetData sheetId="2498"/>
      <sheetData sheetId="2499">
        <row r="19">
          <cell r="B19" t="str">
            <v>Alquiler depot</v>
          </cell>
        </row>
      </sheetData>
      <sheetData sheetId="2500">
        <row r="19">
          <cell r="B19" t="str">
            <v>Alquiler depot</v>
          </cell>
        </row>
      </sheetData>
      <sheetData sheetId="2501">
        <row r="19">
          <cell r="B19" t="str">
            <v>Alquiler depot</v>
          </cell>
        </row>
      </sheetData>
      <sheetData sheetId="2502">
        <row r="19">
          <cell r="B19" t="str">
            <v>Alquiler depot</v>
          </cell>
        </row>
      </sheetData>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9">
          <cell r="B19" t="str">
            <v>Klaus Döltl</v>
          </cell>
        </row>
      </sheetData>
      <sheetData sheetId="2560">
        <row r="19">
          <cell r="B19" t="str">
            <v>Klaus Döltl</v>
          </cell>
        </row>
      </sheetData>
      <sheetData sheetId="2561"/>
      <sheetData sheetId="2562"/>
      <sheetData sheetId="2563"/>
      <sheetData sheetId="2564"/>
      <sheetData sheetId="2565"/>
      <sheetData sheetId="2566"/>
      <sheetData sheetId="2567"/>
      <sheetData sheetId="2568"/>
      <sheetData sheetId="2569"/>
      <sheetData sheetId="2570">
        <row r="19">
          <cell r="B19" t="str">
            <v>Alquiler depot</v>
          </cell>
        </row>
      </sheetData>
      <sheetData sheetId="2571">
        <row r="19">
          <cell r="B19" t="str">
            <v>Alquiler depot</v>
          </cell>
        </row>
      </sheetData>
      <sheetData sheetId="2572">
        <row r="19">
          <cell r="B19" t="str">
            <v>Alquiler depot</v>
          </cell>
        </row>
      </sheetData>
      <sheetData sheetId="2573">
        <row r="19">
          <cell r="B19" t="str">
            <v>Alquiler depot</v>
          </cell>
        </row>
      </sheetData>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row r="19">
          <cell r="B19" t="str">
            <v>02.厚板</v>
          </cell>
        </row>
      </sheetData>
      <sheetData sheetId="2630">
        <row r="19">
          <cell r="B19" t="str">
            <v>Klaus Döltl</v>
          </cell>
        </row>
      </sheetData>
      <sheetData sheetId="2631">
        <row r="19">
          <cell r="B19" t="str">
            <v>Klaus Döltl</v>
          </cell>
        </row>
      </sheetData>
      <sheetData sheetId="2632"/>
      <sheetData sheetId="2633"/>
      <sheetData sheetId="2634"/>
      <sheetData sheetId="2635"/>
      <sheetData sheetId="2636"/>
      <sheetData sheetId="2637"/>
      <sheetData sheetId="2638"/>
      <sheetData sheetId="2639"/>
      <sheetData sheetId="2640"/>
      <sheetData sheetId="2641">
        <row r="19">
          <cell r="B19" t="str">
            <v>Alquiler depot</v>
          </cell>
        </row>
      </sheetData>
      <sheetData sheetId="2642">
        <row r="19">
          <cell r="B19" t="str">
            <v>Alquiler depot</v>
          </cell>
        </row>
      </sheetData>
      <sheetData sheetId="2643">
        <row r="19">
          <cell r="B19" t="str">
            <v>Alquiler depot</v>
          </cell>
        </row>
      </sheetData>
      <sheetData sheetId="2644">
        <row r="19">
          <cell r="B19" t="str">
            <v>Alquiler depot</v>
          </cell>
        </row>
      </sheetData>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ow r="19">
          <cell r="B19" t="str">
            <v>Klaus Döltl</v>
          </cell>
        </row>
      </sheetData>
      <sheetData sheetId="2702">
        <row r="19">
          <cell r="B19" t="str">
            <v>Klaus Döltl</v>
          </cell>
        </row>
      </sheetData>
      <sheetData sheetId="2703"/>
      <sheetData sheetId="2704"/>
      <sheetData sheetId="2705"/>
      <sheetData sheetId="2706"/>
      <sheetData sheetId="2707"/>
      <sheetData sheetId="2708"/>
      <sheetData sheetId="2709"/>
      <sheetData sheetId="2710"/>
      <sheetData sheetId="2711"/>
      <sheetData sheetId="2712">
        <row r="19">
          <cell r="B19" t="str">
            <v>Alquiler depot</v>
          </cell>
        </row>
      </sheetData>
      <sheetData sheetId="2713">
        <row r="19">
          <cell r="B19" t="str">
            <v>Alquiler depot</v>
          </cell>
        </row>
      </sheetData>
      <sheetData sheetId="2714">
        <row r="19">
          <cell r="B19" t="str">
            <v>Alquiler depot</v>
          </cell>
        </row>
      </sheetData>
      <sheetData sheetId="2715">
        <row r="19">
          <cell r="B19" t="str">
            <v>Alquiler depot</v>
          </cell>
        </row>
      </sheetData>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row r="19">
          <cell r="B19" t="str">
            <v>Klaus Döltl</v>
          </cell>
        </row>
      </sheetData>
      <sheetData sheetId="2753">
        <row r="19">
          <cell r="B19" t="str">
            <v>Klaus Döltl</v>
          </cell>
        </row>
      </sheetData>
      <sheetData sheetId="2754"/>
      <sheetData sheetId="2755"/>
      <sheetData sheetId="2756"/>
      <sheetData sheetId="2757"/>
      <sheetData sheetId="2758"/>
      <sheetData sheetId="2759"/>
      <sheetData sheetId="2760"/>
      <sheetData sheetId="2761"/>
      <sheetData sheetId="2762"/>
      <sheetData sheetId="2763">
        <row r="19">
          <cell r="B19" t="str">
            <v>Alquiler depot</v>
          </cell>
        </row>
      </sheetData>
      <sheetData sheetId="2764">
        <row r="19">
          <cell r="B19" t="str">
            <v>Alquiler depot</v>
          </cell>
        </row>
      </sheetData>
      <sheetData sheetId="2765">
        <row r="19">
          <cell r="B19" t="str">
            <v>Alquiler depot</v>
          </cell>
        </row>
      </sheetData>
      <sheetData sheetId="2766">
        <row r="19">
          <cell r="B19" t="str">
            <v>Alquiler depot</v>
          </cell>
        </row>
      </sheetData>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row r="19">
          <cell r="B19" t="str">
            <v>02.厚板</v>
          </cell>
        </row>
      </sheetData>
      <sheetData sheetId="2803">
        <row r="19">
          <cell r="B19" t="str">
            <v>Klaus Döltl</v>
          </cell>
        </row>
      </sheetData>
      <sheetData sheetId="2804"/>
      <sheetData sheetId="2805"/>
      <sheetData sheetId="2806"/>
      <sheetData sheetId="2807"/>
      <sheetData sheetId="2808"/>
      <sheetData sheetId="2809"/>
      <sheetData sheetId="2810"/>
      <sheetData sheetId="2811"/>
      <sheetData sheetId="2812"/>
      <sheetData sheetId="2813"/>
      <sheetData sheetId="2814">
        <row r="19">
          <cell r="B19" t="str">
            <v>Alquiler depot</v>
          </cell>
        </row>
      </sheetData>
      <sheetData sheetId="2815"/>
      <sheetData sheetId="2816">
        <row r="19">
          <cell r="B19" t="str">
            <v>Alquiler depot</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row r="19">
          <cell r="B19">
            <v>0</v>
          </cell>
        </row>
      </sheetData>
      <sheetData sheetId="2846"/>
      <sheetData sheetId="2847"/>
      <sheetData sheetId="2848"/>
      <sheetData sheetId="2849"/>
      <sheetData sheetId="2850"/>
      <sheetData sheetId="2851"/>
      <sheetData sheetId="2852"/>
      <sheetData sheetId="2853">
        <row r="19">
          <cell r="B19" t="str">
            <v>02.厚板</v>
          </cell>
        </row>
      </sheetData>
      <sheetData sheetId="2854">
        <row r="19">
          <cell r="B19" t="str">
            <v>02.厚板</v>
          </cell>
        </row>
      </sheetData>
      <sheetData sheetId="2855">
        <row r="19">
          <cell r="B19" t="str">
            <v>Klaus Döltl</v>
          </cell>
        </row>
      </sheetData>
      <sheetData sheetId="2856"/>
      <sheetData sheetId="2857"/>
      <sheetData sheetId="2858"/>
      <sheetData sheetId="2859"/>
      <sheetData sheetId="2860"/>
      <sheetData sheetId="2861"/>
      <sheetData sheetId="2862"/>
      <sheetData sheetId="2863"/>
      <sheetData sheetId="2864">
        <row r="19">
          <cell r="B19" t="str">
            <v>Alquiler depot</v>
          </cell>
        </row>
      </sheetData>
      <sheetData sheetId="2865"/>
      <sheetData sheetId="2866">
        <row r="19">
          <cell r="B19" t="str">
            <v>Alquiler depot</v>
          </cell>
        </row>
      </sheetData>
      <sheetData sheetId="2867"/>
      <sheetData sheetId="2868">
        <row r="19">
          <cell r="B19" t="str">
            <v>Alquiler depot</v>
          </cell>
        </row>
      </sheetData>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ow r="19">
          <cell r="B19">
            <v>0</v>
          </cell>
        </row>
      </sheetData>
      <sheetData sheetId="2898"/>
      <sheetData sheetId="2899"/>
      <sheetData sheetId="2900"/>
      <sheetData sheetId="2901"/>
      <sheetData sheetId="2902"/>
      <sheetData sheetId="2903"/>
      <sheetData sheetId="2904"/>
      <sheetData sheetId="2905">
        <row r="19">
          <cell r="B19" t="str">
            <v>02.厚板</v>
          </cell>
        </row>
      </sheetData>
      <sheetData sheetId="2906">
        <row r="19">
          <cell r="B19" t="str">
            <v>02.厚板</v>
          </cell>
        </row>
      </sheetData>
      <sheetData sheetId="2907">
        <row r="19">
          <cell r="B19" t="str">
            <v>Klaus Döltl</v>
          </cell>
        </row>
      </sheetData>
      <sheetData sheetId="2908"/>
      <sheetData sheetId="2909"/>
      <sheetData sheetId="2910"/>
      <sheetData sheetId="2911"/>
      <sheetData sheetId="2912"/>
      <sheetData sheetId="2913"/>
      <sheetData sheetId="2914"/>
      <sheetData sheetId="2915"/>
      <sheetData sheetId="2916">
        <row r="19">
          <cell r="B19" t="str">
            <v>Alquiler depot</v>
          </cell>
        </row>
      </sheetData>
      <sheetData sheetId="2917"/>
      <sheetData sheetId="2918">
        <row r="19">
          <cell r="B19" t="str">
            <v>Alquiler depot</v>
          </cell>
        </row>
      </sheetData>
      <sheetData sheetId="2919"/>
      <sheetData sheetId="2920">
        <row r="19">
          <cell r="B19" t="str">
            <v>Alquiler depot</v>
          </cell>
        </row>
      </sheetData>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row r="19">
          <cell r="B19">
            <v>0</v>
          </cell>
        </row>
      </sheetData>
      <sheetData sheetId="2949"/>
      <sheetData sheetId="2950"/>
      <sheetData sheetId="2951"/>
      <sheetData sheetId="2952"/>
      <sheetData sheetId="2953"/>
      <sheetData sheetId="2954"/>
      <sheetData sheetId="2955"/>
      <sheetData sheetId="2956">
        <row r="19">
          <cell r="B19" t="str">
            <v>02.厚板</v>
          </cell>
        </row>
      </sheetData>
      <sheetData sheetId="2957">
        <row r="19">
          <cell r="B19" t="str">
            <v>02.厚板</v>
          </cell>
        </row>
      </sheetData>
      <sheetData sheetId="2958">
        <row r="19">
          <cell r="B19" t="str">
            <v>Klaus Döltl</v>
          </cell>
        </row>
      </sheetData>
      <sheetData sheetId="2959"/>
      <sheetData sheetId="2960"/>
      <sheetData sheetId="2961"/>
      <sheetData sheetId="2962"/>
      <sheetData sheetId="2963"/>
      <sheetData sheetId="2964"/>
      <sheetData sheetId="2965"/>
      <sheetData sheetId="2966"/>
      <sheetData sheetId="2967">
        <row r="19">
          <cell r="B19" t="str">
            <v>Alquiler depot</v>
          </cell>
        </row>
      </sheetData>
      <sheetData sheetId="2968"/>
      <sheetData sheetId="2969">
        <row r="19">
          <cell r="B19" t="str">
            <v>Alquiler depot</v>
          </cell>
        </row>
      </sheetData>
      <sheetData sheetId="2970"/>
      <sheetData sheetId="2971">
        <row r="19">
          <cell r="B19" t="str">
            <v>Alquiler depot</v>
          </cell>
        </row>
      </sheetData>
      <sheetData sheetId="2972"/>
      <sheetData sheetId="2973"/>
      <sheetData sheetId="2974" refreshError="1"/>
      <sheetData sheetId="2975" refreshError="1"/>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row r="19">
          <cell r="B19">
            <v>0</v>
          </cell>
        </row>
      </sheetData>
      <sheetData sheetId="3001">
        <row r="19">
          <cell r="B19">
            <v>0</v>
          </cell>
        </row>
      </sheetData>
      <sheetData sheetId="3002"/>
      <sheetData sheetId="3003"/>
      <sheetData sheetId="3004"/>
      <sheetData sheetId="3005"/>
      <sheetData sheetId="3006"/>
      <sheetData sheetId="3007"/>
      <sheetData sheetId="3008">
        <row r="19">
          <cell r="B19" t="str">
            <v>02.厚板</v>
          </cell>
        </row>
      </sheetData>
      <sheetData sheetId="3009">
        <row r="19">
          <cell r="B19" t="str">
            <v>02.厚板</v>
          </cell>
        </row>
      </sheetData>
      <sheetData sheetId="3010">
        <row r="19">
          <cell r="B19" t="str">
            <v>02.厚板</v>
          </cell>
        </row>
      </sheetData>
      <sheetData sheetId="3011">
        <row r="19">
          <cell r="B19" t="str">
            <v>Klaus Döltl</v>
          </cell>
        </row>
      </sheetData>
      <sheetData sheetId="3012"/>
      <sheetData sheetId="3013"/>
      <sheetData sheetId="3014"/>
      <sheetData sheetId="3015"/>
      <sheetData sheetId="3016"/>
      <sheetData sheetId="3017"/>
      <sheetData sheetId="3018"/>
      <sheetData sheetId="3019">
        <row r="19">
          <cell r="B19" t="str">
            <v>Alquiler depot</v>
          </cell>
        </row>
      </sheetData>
      <sheetData sheetId="3020">
        <row r="19">
          <cell r="B19" t="str">
            <v>Alquiler depot</v>
          </cell>
        </row>
      </sheetData>
      <sheetData sheetId="3021">
        <row r="19">
          <cell r="B19" t="str">
            <v>Alquiler depot</v>
          </cell>
        </row>
      </sheetData>
      <sheetData sheetId="3022">
        <row r="19">
          <cell r="B19" t="str">
            <v>Alquiler depot</v>
          </cell>
        </row>
      </sheetData>
      <sheetData sheetId="3023">
        <row r="19">
          <cell r="B19" t="str">
            <v>Alquiler depot</v>
          </cell>
        </row>
      </sheetData>
      <sheetData sheetId="3024">
        <row r="19">
          <cell r="B19" t="str">
            <v>Alquiler depot</v>
          </cell>
        </row>
      </sheetData>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row r="19">
          <cell r="B19">
            <v>0</v>
          </cell>
        </row>
      </sheetData>
      <sheetData sheetId="3052"/>
      <sheetData sheetId="3053">
        <row r="19">
          <cell r="B19">
            <v>0</v>
          </cell>
        </row>
      </sheetData>
      <sheetData sheetId="3054"/>
      <sheetData sheetId="3055"/>
      <sheetData sheetId="3056"/>
      <sheetData sheetId="3057"/>
      <sheetData sheetId="3058"/>
      <sheetData sheetId="3059"/>
      <sheetData sheetId="3060"/>
      <sheetData sheetId="3061">
        <row r="19">
          <cell r="B19" t="str">
            <v>02.厚板</v>
          </cell>
        </row>
      </sheetData>
      <sheetData sheetId="3062">
        <row r="19">
          <cell r="B19" t="str">
            <v>02.厚板</v>
          </cell>
        </row>
      </sheetData>
      <sheetData sheetId="3063">
        <row r="19">
          <cell r="B19" t="str">
            <v>Klaus Döltl</v>
          </cell>
        </row>
      </sheetData>
      <sheetData sheetId="3064"/>
      <sheetData sheetId="3065"/>
      <sheetData sheetId="3066"/>
      <sheetData sheetId="3067"/>
      <sheetData sheetId="3068"/>
      <sheetData sheetId="3069"/>
      <sheetData sheetId="3070"/>
      <sheetData sheetId="3071">
        <row r="19">
          <cell r="B19" t="str">
            <v>Alquiler depot</v>
          </cell>
        </row>
      </sheetData>
      <sheetData sheetId="3072"/>
      <sheetData sheetId="3073">
        <row r="19">
          <cell r="B19" t="str">
            <v>Alquiler depot</v>
          </cell>
        </row>
      </sheetData>
      <sheetData sheetId="3074"/>
      <sheetData sheetId="3075">
        <row r="19">
          <cell r="B19" t="str">
            <v>Alquiler depot</v>
          </cell>
        </row>
      </sheetData>
      <sheetData sheetId="3076"/>
      <sheetData sheetId="3077">
        <row r="19">
          <cell r="B19" t="str">
            <v>Alquiler depot</v>
          </cell>
        </row>
      </sheetData>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row r="19">
          <cell r="B19">
            <v>0</v>
          </cell>
        </row>
      </sheetData>
      <sheetData sheetId="3104"/>
      <sheetData sheetId="3105">
        <row r="19">
          <cell r="B19">
            <v>0</v>
          </cell>
        </row>
      </sheetData>
      <sheetData sheetId="3106"/>
      <sheetData sheetId="3107"/>
      <sheetData sheetId="3108"/>
      <sheetData sheetId="3109"/>
      <sheetData sheetId="3110"/>
      <sheetData sheetId="3111"/>
      <sheetData sheetId="3112"/>
      <sheetData sheetId="3113">
        <row r="19">
          <cell r="B19" t="str">
            <v>02.厚板</v>
          </cell>
        </row>
      </sheetData>
      <sheetData sheetId="3114">
        <row r="19">
          <cell r="B19" t="str">
            <v>02.厚板</v>
          </cell>
        </row>
      </sheetData>
      <sheetData sheetId="3115">
        <row r="19">
          <cell r="B19" t="str">
            <v>Klaus Döltl</v>
          </cell>
        </row>
      </sheetData>
      <sheetData sheetId="3116"/>
      <sheetData sheetId="3117"/>
      <sheetData sheetId="3118"/>
      <sheetData sheetId="3119"/>
      <sheetData sheetId="3120"/>
      <sheetData sheetId="3121"/>
      <sheetData sheetId="3122"/>
      <sheetData sheetId="3123">
        <row r="19">
          <cell r="B19" t="str">
            <v>Alquiler depot</v>
          </cell>
        </row>
      </sheetData>
      <sheetData sheetId="3124"/>
      <sheetData sheetId="3125">
        <row r="19">
          <cell r="B19" t="str">
            <v>Alquiler depot</v>
          </cell>
        </row>
      </sheetData>
      <sheetData sheetId="3126"/>
      <sheetData sheetId="3127">
        <row r="19">
          <cell r="B19" t="str">
            <v>Alquiler depot</v>
          </cell>
        </row>
      </sheetData>
      <sheetData sheetId="3128"/>
      <sheetData sheetId="3129">
        <row r="19">
          <cell r="B19" t="str">
            <v>Alquiler depot</v>
          </cell>
        </row>
      </sheetData>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row r="19">
          <cell r="B19">
            <v>0</v>
          </cell>
        </row>
      </sheetData>
      <sheetData sheetId="3158"/>
      <sheetData sheetId="3159"/>
      <sheetData sheetId="3160"/>
      <sheetData sheetId="3161"/>
      <sheetData sheetId="3162"/>
      <sheetData sheetId="3163"/>
      <sheetData sheetId="3164"/>
      <sheetData sheetId="3165">
        <row r="19">
          <cell r="B19" t="str">
            <v>02.厚板</v>
          </cell>
        </row>
      </sheetData>
      <sheetData sheetId="3166">
        <row r="19">
          <cell r="B19" t="str">
            <v>02.厚板</v>
          </cell>
        </row>
      </sheetData>
      <sheetData sheetId="3167">
        <row r="19">
          <cell r="B19" t="str">
            <v>Klaus Döltl</v>
          </cell>
        </row>
      </sheetData>
      <sheetData sheetId="3168"/>
      <sheetData sheetId="3169"/>
      <sheetData sheetId="3170"/>
      <sheetData sheetId="3171"/>
      <sheetData sheetId="3172"/>
      <sheetData sheetId="3173"/>
      <sheetData sheetId="3174"/>
      <sheetData sheetId="3175"/>
      <sheetData sheetId="3176"/>
      <sheetData sheetId="3177">
        <row r="19">
          <cell r="B19" t="str">
            <v>Alquiler depot</v>
          </cell>
        </row>
      </sheetData>
      <sheetData sheetId="3178"/>
      <sheetData sheetId="3179">
        <row r="19">
          <cell r="B19" t="str">
            <v>Alquiler depot</v>
          </cell>
        </row>
      </sheetData>
      <sheetData sheetId="3180"/>
      <sheetData sheetId="3181">
        <row r="19">
          <cell r="B19" t="str">
            <v>Alquiler depot</v>
          </cell>
        </row>
      </sheetData>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row r="19">
          <cell r="B19">
            <v>0</v>
          </cell>
        </row>
      </sheetData>
      <sheetData sheetId="3210"/>
      <sheetData sheetId="3211"/>
      <sheetData sheetId="3212"/>
      <sheetData sheetId="3213"/>
      <sheetData sheetId="3214"/>
      <sheetData sheetId="3215"/>
      <sheetData sheetId="3216"/>
      <sheetData sheetId="3217">
        <row r="19">
          <cell r="B19" t="str">
            <v>02.厚板</v>
          </cell>
        </row>
      </sheetData>
      <sheetData sheetId="3218">
        <row r="19">
          <cell r="B19" t="str">
            <v>02.厚板</v>
          </cell>
        </row>
      </sheetData>
      <sheetData sheetId="3219">
        <row r="19">
          <cell r="B19" t="str">
            <v>Klaus Döltl</v>
          </cell>
        </row>
      </sheetData>
      <sheetData sheetId="3220"/>
      <sheetData sheetId="3221"/>
      <sheetData sheetId="3222"/>
      <sheetData sheetId="3223"/>
      <sheetData sheetId="3224"/>
      <sheetData sheetId="3225"/>
      <sheetData sheetId="3226"/>
      <sheetData sheetId="3227"/>
      <sheetData sheetId="3228"/>
      <sheetData sheetId="3229">
        <row r="19">
          <cell r="B19" t="str">
            <v>Alquiler depot</v>
          </cell>
        </row>
      </sheetData>
      <sheetData sheetId="3230"/>
      <sheetData sheetId="3231">
        <row r="19">
          <cell r="B19" t="str">
            <v>Alquiler depot</v>
          </cell>
        </row>
      </sheetData>
      <sheetData sheetId="3232"/>
      <sheetData sheetId="3233">
        <row r="19">
          <cell r="B19" t="str">
            <v>Alquiler depot</v>
          </cell>
        </row>
      </sheetData>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row r="19">
          <cell r="B19">
            <v>0</v>
          </cell>
        </row>
      </sheetData>
      <sheetData sheetId="3262"/>
      <sheetData sheetId="3263"/>
      <sheetData sheetId="3264"/>
      <sheetData sheetId="3265"/>
      <sheetData sheetId="3266"/>
      <sheetData sheetId="3267"/>
      <sheetData sheetId="3268"/>
      <sheetData sheetId="3269">
        <row r="19">
          <cell r="B19" t="str">
            <v>02.厚板</v>
          </cell>
        </row>
      </sheetData>
      <sheetData sheetId="3270">
        <row r="19">
          <cell r="B19" t="str">
            <v>02.厚板</v>
          </cell>
        </row>
      </sheetData>
      <sheetData sheetId="3271">
        <row r="19">
          <cell r="B19" t="str">
            <v>Klaus Döltl</v>
          </cell>
        </row>
      </sheetData>
      <sheetData sheetId="3272"/>
      <sheetData sheetId="3273"/>
      <sheetData sheetId="3274"/>
      <sheetData sheetId="3275"/>
      <sheetData sheetId="3276"/>
      <sheetData sheetId="3277"/>
      <sheetData sheetId="3278"/>
      <sheetData sheetId="3279"/>
      <sheetData sheetId="3280"/>
      <sheetData sheetId="3281">
        <row r="19">
          <cell r="B19" t="str">
            <v>Alquiler depot</v>
          </cell>
        </row>
      </sheetData>
      <sheetData sheetId="3282"/>
      <sheetData sheetId="3283">
        <row r="19">
          <cell r="B19" t="str">
            <v>Alquiler depot</v>
          </cell>
        </row>
      </sheetData>
      <sheetData sheetId="3284"/>
      <sheetData sheetId="3285">
        <row r="19">
          <cell r="B19" t="str">
            <v>Alquiler depot</v>
          </cell>
        </row>
      </sheetData>
      <sheetData sheetId="3286"/>
      <sheetData sheetId="3287"/>
      <sheetData sheetId="3288" refreshError="1"/>
      <sheetData sheetId="3289" refreshError="1"/>
      <sheetData sheetId="3290" refreshError="1"/>
      <sheetData sheetId="3291" refreshError="1"/>
      <sheetData sheetId="3292"/>
      <sheetData sheetId="3293"/>
      <sheetData sheetId="3294"/>
      <sheetData sheetId="3295"/>
      <sheetData sheetId="32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Payments"/>
      <sheetName val="LBO Model"/>
      <sheetName val="Example of Valuation"/>
      <sheetName val="To Do"/>
      <sheetName val="ROSI Framework"/>
      <sheetName val="SASB Materiality"/>
      <sheetName val="ESG Considerations Food Ag"/>
      <sheetName val="Risks"/>
      <sheetName val="List of benefits"/>
      <sheetName val="Ag ESG Rsisk"/>
      <sheetName val="A4S Valuation &gt;"/>
      <sheetName val="DCF Example"/>
      <sheetName val="LBO &gt;"/>
      <sheetName val="Assumptions (Given)"/>
      <sheetName val="Model (Created)"/>
    </sheetNames>
    <sheetDataSet>
      <sheetData sheetId="0"/>
      <sheetData sheetId="1">
        <row r="26">
          <cell r="K26">
            <v>3.2000000000000001E-2</v>
          </cell>
        </row>
        <row r="27">
          <cell r="K27">
            <v>7.8E-2</v>
          </cell>
        </row>
        <row r="29">
          <cell r="D29">
            <v>1.6500000000000001E-2</v>
          </cell>
        </row>
        <row r="30">
          <cell r="D30">
            <v>1.5E-3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rivers"/>
      <sheetName val="Model"/>
      <sheetName val="Guidance"/>
      <sheetName val="Summary Page"/>
      <sheetName val="Update Log"/>
    </sheetNames>
    <sheetDataSet>
      <sheetData sheetId="0"/>
      <sheetData sheetId="1"/>
      <sheetData sheetId="2">
        <row r="221">
          <cell r="A221" t="str">
            <v>Net Revenue</v>
          </cell>
          <cell r="B221"/>
          <cell r="C221">
            <v>139.499</v>
          </cell>
          <cell r="D221">
            <v>166.33600000000001</v>
          </cell>
          <cell r="E221">
            <v>194.94300000000001</v>
          </cell>
          <cell r="F221">
            <v>190.673</v>
          </cell>
          <cell r="G221">
            <v>168.16499999999999</v>
          </cell>
          <cell r="H221">
            <v>194.89400000000001</v>
          </cell>
          <cell r="I221">
            <v>218.702</v>
          </cell>
          <cell r="J221">
            <v>200.74900000000002</v>
          </cell>
          <cell r="K221">
            <v>194.791</v>
          </cell>
          <cell r="L221">
            <v>221.589</v>
          </cell>
          <cell r="M221">
            <v>232.45</v>
          </cell>
          <cell r="N221">
            <v>207.99400000000003</v>
          </cell>
          <cell r="O221">
            <v>204.57499999999999</v>
          </cell>
          <cell r="P221">
            <v>220.303</v>
          </cell>
          <cell r="Q221">
            <v>263.14600000000002</v>
          </cell>
          <cell r="R221">
            <v>247.65499999999997</v>
          </cell>
          <cell r="S221">
            <v>226.554</v>
          </cell>
          <cell r="T221">
            <v>270.16199999999998</v>
          </cell>
          <cell r="U221">
            <v>301.64499999999998</v>
          </cell>
          <cell r="V221">
            <v>277.20400000000006</v>
          </cell>
          <cell r="W221">
            <v>247.928</v>
          </cell>
          <cell r="X221">
            <v>264.40499999999997</v>
          </cell>
          <cell r="Y221">
            <v>296.41899999999998</v>
          </cell>
          <cell r="Z221">
            <v>280.00600000000009</v>
          </cell>
          <cell r="AA221">
            <v>258.03199999999998</v>
          </cell>
          <cell r="AB221">
            <v>286.23599999999999</v>
          </cell>
          <cell r="AC221">
            <v>359.33199999999999</v>
          </cell>
          <cell r="AD221">
            <v>292.17700000000002</v>
          </cell>
          <cell r="AE221">
            <v>273.34800000000001</v>
          </cell>
          <cell r="AF221">
            <v>281.166</v>
          </cell>
          <cell r="AG221">
            <v>270.42500000000001</v>
          </cell>
          <cell r="AH221">
            <v>234.43</v>
          </cell>
          <cell r="AI221">
            <v>220.578</v>
          </cell>
          <cell r="AJ221">
            <v>276.82100000000003</v>
          </cell>
          <cell r="AK221">
            <v>285.00799999999998</v>
          </cell>
          <cell r="AL221">
            <v>273.42399999999998</v>
          </cell>
          <cell r="AM221">
            <v>274.09199999999998</v>
          </cell>
          <cell r="AN221">
            <v>331.41800000000001</v>
          </cell>
          <cell r="AO221">
            <v>341.99099999999999</v>
          </cell>
          <cell r="AP221">
            <v>301.47895096000002</v>
          </cell>
          <cell r="AQ221">
            <v>304.44127412199998</v>
          </cell>
          <cell r="AR221">
            <v>358.93515111600004</v>
          </cell>
          <cell r="AS221">
            <v>371.57997727800006</v>
          </cell>
          <cell r="AT221">
            <v>314.77469862457599</v>
          </cell>
          <cell r="AU221"/>
          <cell r="AV221">
            <v>344.76499999999999</v>
          </cell>
          <cell r="AW221">
            <v>398.351</v>
          </cell>
          <cell r="AX221">
            <v>522.529</v>
          </cell>
          <cell r="AY221">
            <v>551.11900000000003</v>
          </cell>
          <cell r="AZ221">
            <v>691.45100000000002</v>
          </cell>
          <cell r="BA221">
            <v>782.51</v>
          </cell>
          <cell r="BB221">
            <v>856.82399999999996</v>
          </cell>
          <cell r="BC221">
            <v>935.67899999999997</v>
          </cell>
          <cell r="BD221">
            <v>1075.5650000000001</v>
          </cell>
          <cell r="BE221">
            <v>1088.758</v>
          </cell>
          <cell r="BF221">
            <v>1195.777</v>
          </cell>
          <cell r="BG221">
            <v>1059.3710000000001</v>
          </cell>
          <cell r="BH221">
            <v>1055.83</v>
          </cell>
          <cell r="BI221">
            <v>1248.97995096</v>
          </cell>
          <cell r="BJ221">
            <v>1349.7311011405759</v>
          </cell>
          <cell r="BK221">
            <v>1412.8753026590239</v>
          </cell>
          <cell r="BL221">
            <v>1476.6995423461217</v>
          </cell>
          <cell r="BM221">
            <v>1543.9628034019793</v>
          </cell>
          <cell r="BN221"/>
        </row>
        <row r="224">
          <cell r="A224" t="str">
            <v>COGS (excl. D&amp;A)</v>
          </cell>
          <cell r="B224"/>
          <cell r="C224">
            <v>124.76900000000001</v>
          </cell>
          <cell r="D224">
            <v>153.17499999999998</v>
          </cell>
          <cell r="E224">
            <v>175.328</v>
          </cell>
          <cell r="F224">
            <v>172.36400000000009</v>
          </cell>
          <cell r="G224">
            <v>152.83500000000001</v>
          </cell>
          <cell r="H224">
            <v>174.31300000000002</v>
          </cell>
          <cell r="I224">
            <v>196.791</v>
          </cell>
          <cell r="J224">
            <v>180.41700000000003</v>
          </cell>
          <cell r="K224">
            <v>175.018</v>
          </cell>
          <cell r="L224">
            <v>196.61700000000002</v>
          </cell>
          <cell r="M224">
            <v>206.16899999999998</v>
          </cell>
          <cell r="N224">
            <v>185.75499999999994</v>
          </cell>
          <cell r="O224">
            <v>181.47399999999999</v>
          </cell>
          <cell r="P224">
            <v>191.31300000000002</v>
          </cell>
          <cell r="Q224">
            <v>228.28100000000001</v>
          </cell>
          <cell r="R224">
            <v>218.26499999999993</v>
          </cell>
          <cell r="S224">
            <v>202.33699999999999</v>
          </cell>
          <cell r="T224">
            <v>231.62699999999998</v>
          </cell>
          <cell r="U224">
            <v>273.77</v>
          </cell>
          <cell r="V224">
            <v>242.59599999999998</v>
          </cell>
          <cell r="W224">
            <v>218.40699999999998</v>
          </cell>
          <cell r="X224">
            <v>229.08600000000001</v>
          </cell>
          <cell r="Y224">
            <v>260.11399999999998</v>
          </cell>
          <cell r="Z224">
            <v>254.49300000000002</v>
          </cell>
          <cell r="AA224">
            <v>223.803</v>
          </cell>
          <cell r="AB224">
            <v>246.02100000000002</v>
          </cell>
          <cell r="AC224">
            <v>320.154</v>
          </cell>
          <cell r="AD224">
            <v>264.08399999999989</v>
          </cell>
          <cell r="AE224">
            <v>253.97300000000001</v>
          </cell>
          <cell r="AF224">
            <v>255.012</v>
          </cell>
          <cell r="AG224">
            <v>235.386</v>
          </cell>
          <cell r="AH224">
            <v>209.00700000000001</v>
          </cell>
          <cell r="AI224">
            <v>198.44499999999999</v>
          </cell>
          <cell r="AJ224">
            <v>250.14400000000001</v>
          </cell>
          <cell r="AK224">
            <v>272.58700000000005</v>
          </cell>
          <cell r="AL224">
            <v>259.65899999999999</v>
          </cell>
          <cell r="AM224">
            <v>256.55199999999996</v>
          </cell>
          <cell r="AN224">
            <v>305.584</v>
          </cell>
          <cell r="AO224">
            <v>319.40999999999997</v>
          </cell>
          <cell r="AP224">
            <v>272.0034913051507</v>
          </cell>
          <cell r="AQ224">
            <v>277.83193355845901</v>
          </cell>
          <cell r="AR224">
            <v>325.60288446836353</v>
          </cell>
          <cell r="AS224">
            <v>332.4797680865758</v>
          </cell>
          <cell r="AT224">
            <v>279.65887152531002</v>
          </cell>
          <cell r="AU224"/>
          <cell r="AV224">
            <v>297.17800000000005</v>
          </cell>
          <cell r="AW224">
            <v>343.45300000000003</v>
          </cell>
          <cell r="AX224">
            <v>475.89400000000001</v>
          </cell>
          <cell r="AY224">
            <v>484.54399999999998</v>
          </cell>
          <cell r="AZ224">
            <v>625.63600000000008</v>
          </cell>
          <cell r="BA224">
            <v>704.35599999999999</v>
          </cell>
          <cell r="BB224">
            <v>763.55899999999997</v>
          </cell>
          <cell r="BC224">
            <v>819.33299999999997</v>
          </cell>
          <cell r="BD224">
            <v>950.32999999999993</v>
          </cell>
          <cell r="BE224">
            <v>962.1</v>
          </cell>
          <cell r="BF224">
            <v>1054.0619999999999</v>
          </cell>
          <cell r="BG224">
            <v>953.38000000000011</v>
          </cell>
          <cell r="BH224">
            <v>980.83399999999995</v>
          </cell>
          <cell r="BI224">
            <v>1153.5494913051507</v>
          </cell>
          <cell r="BJ224">
            <v>1215.5734576387085</v>
          </cell>
          <cell r="BK224">
            <v>1263.3198316542157</v>
          </cell>
          <cell r="BL224">
            <v>1297.3509082959836</v>
          </cell>
          <cell r="BM224">
            <v>1376.0397202293643</v>
          </cell>
          <cell r="BN224"/>
        </row>
        <row r="227">
          <cell r="A227" t="str">
            <v>SG&amp;A (excl. SBC)</v>
          </cell>
          <cell r="B227"/>
          <cell r="C227">
            <v>7.46</v>
          </cell>
          <cell r="D227">
            <v>7.94</v>
          </cell>
          <cell r="E227">
            <v>8.3239999999999998</v>
          </cell>
          <cell r="F227">
            <v>9.3849999999999998</v>
          </cell>
          <cell r="G227">
            <v>8.1989999999999998</v>
          </cell>
          <cell r="H227">
            <v>8.9349999999999987</v>
          </cell>
          <cell r="I227">
            <v>9.5239999999999991</v>
          </cell>
          <cell r="J227">
            <v>9.2199999999999989</v>
          </cell>
          <cell r="K227">
            <v>9.2989999999999995</v>
          </cell>
          <cell r="L227">
            <v>9.4780000000000015</v>
          </cell>
          <cell r="M227">
            <v>9.3179999999999996</v>
          </cell>
          <cell r="N227">
            <v>11.355</v>
          </cell>
          <cell r="O227">
            <v>10.459</v>
          </cell>
          <cell r="P227">
            <v>11.100999999999999</v>
          </cell>
          <cell r="Q227">
            <v>11.729000000000001</v>
          </cell>
          <cell r="R227">
            <v>11.016999999999998</v>
          </cell>
          <cell r="S227">
            <v>11.999000000000001</v>
          </cell>
          <cell r="T227">
            <v>14.595000000000001</v>
          </cell>
          <cell r="U227">
            <v>11.867000000000001</v>
          </cell>
          <cell r="V227">
            <v>13.870000000000001</v>
          </cell>
          <cell r="W227">
            <v>13.684999999999999</v>
          </cell>
          <cell r="X227">
            <v>11.933</v>
          </cell>
          <cell r="Y227">
            <v>12.951000000000001</v>
          </cell>
          <cell r="Z227">
            <v>13.879000000000007</v>
          </cell>
          <cell r="AA227">
            <v>13.31</v>
          </cell>
          <cell r="AB227">
            <v>14.797000000000001</v>
          </cell>
          <cell r="AC227">
            <v>13.411</v>
          </cell>
          <cell r="AD227">
            <v>14.001999999999999</v>
          </cell>
          <cell r="AE227">
            <v>15.366999999999997</v>
          </cell>
          <cell r="AF227">
            <v>12.718</v>
          </cell>
          <cell r="AG227">
            <v>12.571999999999999</v>
          </cell>
          <cell r="AH227">
            <v>12.808</v>
          </cell>
          <cell r="AI227">
            <v>13.266999999999999</v>
          </cell>
          <cell r="AJ227">
            <v>12.326000000000001</v>
          </cell>
          <cell r="AK227">
            <v>11.833</v>
          </cell>
          <cell r="AL227">
            <v>15.173</v>
          </cell>
          <cell r="AM227">
            <v>14.780999999999999</v>
          </cell>
          <cell r="AN227">
            <v>15.793000000000001</v>
          </cell>
          <cell r="AO227">
            <v>15.958</v>
          </cell>
          <cell r="AP227">
            <v>16.5813423028</v>
          </cell>
          <cell r="AQ227">
            <v>16.135387528465998</v>
          </cell>
          <cell r="AR227">
            <v>17.228887253568001</v>
          </cell>
          <cell r="AS227">
            <v>18.578998863900004</v>
          </cell>
          <cell r="AT227">
            <v>17.31260842435168</v>
          </cell>
          <cell r="AU227"/>
          <cell r="AV227">
            <v>22.747</v>
          </cell>
          <cell r="AW227">
            <v>23.116</v>
          </cell>
          <cell r="AX227">
            <v>23.788</v>
          </cell>
          <cell r="AY227">
            <v>32.710999999999999</v>
          </cell>
          <cell r="AZ227">
            <v>33.109000000000002</v>
          </cell>
          <cell r="BA227">
            <v>35.878</v>
          </cell>
          <cell r="BB227">
            <v>39.450000000000003</v>
          </cell>
          <cell r="BC227">
            <v>44.305999999999997</v>
          </cell>
          <cell r="BD227">
            <v>52.331000000000003</v>
          </cell>
          <cell r="BE227">
            <v>52.448</v>
          </cell>
          <cell r="BF227">
            <v>55.519999999999996</v>
          </cell>
          <cell r="BG227">
            <v>53.464999999999996</v>
          </cell>
          <cell r="BH227">
            <v>52.728999999999999</v>
          </cell>
          <cell r="BI227">
            <v>63.113342302799992</v>
          </cell>
          <cell r="BJ227">
            <v>69.255882070285679</v>
          </cell>
          <cell r="BK227">
            <v>70.643765132951202</v>
          </cell>
          <cell r="BL227">
            <v>73.834977117306082</v>
          </cell>
          <cell r="BM227">
            <v>77.198140170098966</v>
          </cell>
          <cell r="BN227"/>
        </row>
        <row r="228">
          <cell r="A228" t="str">
            <v>EBITDA</v>
          </cell>
          <cell r="B228"/>
          <cell r="C228">
            <v>7.2699999999999898</v>
          </cell>
          <cell r="D228">
            <v>5.2210000000000294</v>
          </cell>
          <cell r="E228">
            <v>11.291000000000009</v>
          </cell>
          <cell r="F228">
            <v>8.9239999999999124</v>
          </cell>
          <cell r="G228">
            <v>7.1309999999999842</v>
          </cell>
          <cell r="H228">
            <v>11.64599999999999</v>
          </cell>
          <cell r="I228">
            <v>12.387000000000002</v>
          </cell>
          <cell r="J228">
            <v>11.111999999999995</v>
          </cell>
          <cell r="K228">
            <v>10.473999999999997</v>
          </cell>
          <cell r="L228">
            <v>15.493999999999978</v>
          </cell>
          <cell r="M228">
            <v>16.963000000000008</v>
          </cell>
          <cell r="N228">
            <v>10.884000000000089</v>
          </cell>
          <cell r="O228">
            <v>12.641999999999999</v>
          </cell>
          <cell r="P228">
            <v>17.888999999999982</v>
          </cell>
          <cell r="Q228">
            <v>23.13600000000001</v>
          </cell>
          <cell r="R228">
            <v>18.373000000000047</v>
          </cell>
          <cell r="S228">
            <v>12.218000000000012</v>
          </cell>
          <cell r="T228">
            <v>23.939999999999998</v>
          </cell>
          <cell r="U228">
            <v>16.007999999999999</v>
          </cell>
          <cell r="V228">
            <v>20.738000000000088</v>
          </cell>
          <cell r="W228">
            <v>15.836000000000016</v>
          </cell>
          <cell r="X228">
            <v>23.38599999999996</v>
          </cell>
          <cell r="Y228">
            <v>23.354000000000006</v>
          </cell>
          <cell r="Z228">
            <v>11.634000000000055</v>
          </cell>
          <cell r="AA228">
            <v>20.918999999999983</v>
          </cell>
          <cell r="AB228">
            <v>25.417999999999974</v>
          </cell>
          <cell r="AC228">
            <v>25.766999999999996</v>
          </cell>
          <cell r="AD228">
            <v>14.091000000000133</v>
          </cell>
          <cell r="AE228">
            <v>4.0080000000000027</v>
          </cell>
          <cell r="AF228">
            <v>13.435999999999996</v>
          </cell>
          <cell r="AG228">
            <v>22.467000000000017</v>
          </cell>
          <cell r="AH228">
            <v>12.615000000000002</v>
          </cell>
          <cell r="AI228">
            <v>8.8660000000000103</v>
          </cell>
          <cell r="AJ228">
            <v>14.35100000000002</v>
          </cell>
          <cell r="AK228">
            <v>0.58799999999993524</v>
          </cell>
          <cell r="AL228">
            <v>-1.4080000000000137</v>
          </cell>
          <cell r="AM228">
            <v>2.7590000000000217</v>
          </cell>
          <cell r="AN228">
            <v>10.041000000000002</v>
          </cell>
          <cell r="AO228">
            <v>6.6230000000000171</v>
          </cell>
          <cell r="AP228">
            <v>12.894117352049317</v>
          </cell>
          <cell r="AQ228">
            <v>10.47395303507497</v>
          </cell>
          <cell r="AR228">
            <v>16.103379394068515</v>
          </cell>
          <cell r="AS228">
            <v>20.521210327524251</v>
          </cell>
          <cell r="AT228">
            <v>17.803218674914291</v>
          </cell>
          <cell r="AU228"/>
          <cell r="AV228">
            <v>24.839999999999932</v>
          </cell>
          <cell r="AW228">
            <v>31.781999999999968</v>
          </cell>
          <cell r="AX228">
            <v>22.846999999999991</v>
          </cell>
          <cell r="AY228">
            <v>33.864000000000047</v>
          </cell>
          <cell r="AZ228">
            <v>32.705999999999939</v>
          </cell>
          <cell r="BA228">
            <v>42.275999999999996</v>
          </cell>
          <cell r="BB228">
            <v>53.814999999999984</v>
          </cell>
          <cell r="BC228">
            <v>72.040000000000006</v>
          </cell>
          <cell r="BD228">
            <v>72.904000000000124</v>
          </cell>
          <cell r="BE228">
            <v>74.210000000000008</v>
          </cell>
          <cell r="BF228">
            <v>86.195000000000149</v>
          </cell>
          <cell r="BG228">
            <v>52.525999999999989</v>
          </cell>
          <cell r="BH228">
            <v>22.266999999999982</v>
          </cell>
          <cell r="BI228">
            <v>32.317117352049308</v>
          </cell>
          <cell r="BJ228">
            <v>64.90176143158169</v>
          </cell>
          <cell r="BK228">
            <v>78.911705871856967</v>
          </cell>
          <cell r="BL228">
            <v>105.51365693283203</v>
          </cell>
          <cell r="BM228">
            <v>90.724943002515985</v>
          </cell>
          <cell r="BN228"/>
        </row>
        <row r="232">
          <cell r="A232" t="str">
            <v>D&amp;A</v>
          </cell>
          <cell r="B232"/>
          <cell r="C232">
            <v>1.607</v>
          </cell>
          <cell r="D232">
            <v>1.6860000000000002</v>
          </cell>
          <cell r="E232">
            <v>1.718</v>
          </cell>
          <cell r="F232">
            <v>1.3559999999999999</v>
          </cell>
          <cell r="G232">
            <v>1.6890000000000001</v>
          </cell>
          <cell r="H232">
            <v>1.6890000000000001</v>
          </cell>
          <cell r="I232">
            <v>1.7350000000000003</v>
          </cell>
          <cell r="J232">
            <v>1.8129999999999997</v>
          </cell>
          <cell r="K232">
            <v>1.968</v>
          </cell>
          <cell r="L232">
            <v>1.9969999999999999</v>
          </cell>
          <cell r="M232">
            <v>2.0030000000000001</v>
          </cell>
          <cell r="N232">
            <v>2.0700000000000003</v>
          </cell>
          <cell r="O232">
            <v>2.1030000000000002</v>
          </cell>
          <cell r="P232">
            <v>2.1829999999999994</v>
          </cell>
          <cell r="Q232">
            <v>2.2210000000000001</v>
          </cell>
          <cell r="R232">
            <v>2.3049999999999997</v>
          </cell>
          <cell r="S232">
            <v>2.2930000000000001</v>
          </cell>
          <cell r="T232">
            <v>2.282</v>
          </cell>
          <cell r="U232">
            <v>3.0229999999999997</v>
          </cell>
          <cell r="V232">
            <v>3.0930000000000009</v>
          </cell>
          <cell r="W232">
            <v>3.2109999999999999</v>
          </cell>
          <cell r="X232">
            <v>3.35</v>
          </cell>
          <cell r="Y232">
            <v>3.2349999999999994</v>
          </cell>
          <cell r="Z232">
            <v>3.2460000000000004</v>
          </cell>
          <cell r="AA232">
            <v>3.3919999999999999</v>
          </cell>
          <cell r="AB232">
            <v>3.3779999999999997</v>
          </cell>
          <cell r="AC232">
            <v>3.4030000000000005</v>
          </cell>
          <cell r="AD232">
            <v>3.4599999999999991</v>
          </cell>
          <cell r="AE232">
            <v>3.5670000000000002</v>
          </cell>
          <cell r="AF232">
            <v>4.0789999999999997</v>
          </cell>
          <cell r="AG232">
            <v>4.2039999999999997</v>
          </cell>
          <cell r="AH232">
            <v>4.2430000000000003</v>
          </cell>
          <cell r="AI232">
            <v>4.2940000000000005</v>
          </cell>
          <cell r="AJ232">
            <v>4.077</v>
          </cell>
          <cell r="AK232">
            <v>4.5540000000000003</v>
          </cell>
          <cell r="AL232">
            <v>4.6460000000000008</v>
          </cell>
          <cell r="AM232">
            <v>4.3120000000000003</v>
          </cell>
          <cell r="AN232">
            <v>4.0929999999999991</v>
          </cell>
          <cell r="AO232">
            <v>4.0670000000000002</v>
          </cell>
          <cell r="AP232">
            <v>4.5578035068493143</v>
          </cell>
          <cell r="AQ232">
            <v>4.54816591376093</v>
          </cell>
          <cell r="AR232">
            <v>4.3619144550365547</v>
          </cell>
          <cell r="AS232">
            <v>4.4766980473642173</v>
          </cell>
          <cell r="AT232">
            <v>4.4401568349457152</v>
          </cell>
          <cell r="AU232"/>
          <cell r="AV232">
            <v>3.0539999999999998</v>
          </cell>
          <cell r="AW232">
            <v>3.3679999999999999</v>
          </cell>
          <cell r="AX232">
            <v>4.327</v>
          </cell>
          <cell r="AY232">
            <v>5.9089999999999998</v>
          </cell>
          <cell r="AZ232">
            <v>6.367</v>
          </cell>
          <cell r="BA232">
            <v>6.9260000000000002</v>
          </cell>
          <cell r="BB232">
            <v>8.0380000000000003</v>
          </cell>
          <cell r="BC232">
            <v>8.8119999999999994</v>
          </cell>
          <cell r="BD232">
            <v>10.691000000000001</v>
          </cell>
          <cell r="BE232">
            <v>13.042</v>
          </cell>
          <cell r="BF232">
            <v>13.632999999999999</v>
          </cell>
          <cell r="BG232">
            <v>16.093</v>
          </cell>
          <cell r="BH232">
            <v>17.571000000000002</v>
          </cell>
          <cell r="BI232">
            <v>17.029803506849312</v>
          </cell>
          <cell r="BJ232">
            <v>17.826935251107415</v>
          </cell>
          <cell r="BK232">
            <v>17.476301190196235</v>
          </cell>
          <cell r="BL232">
            <v>17.851398571200029</v>
          </cell>
          <cell r="BM232">
            <v>18.170646237909267</v>
          </cell>
          <cell r="BN232"/>
        </row>
        <row r="233">
          <cell r="A233" t="str">
            <v>SBC</v>
          </cell>
          <cell r="B233"/>
          <cell r="C233">
            <v>0.11600000000000001</v>
          </cell>
          <cell r="D233">
            <v>7.4999999999999997E-2</v>
          </cell>
          <cell r="E233">
            <v>9.6999999999999975E-2</v>
          </cell>
          <cell r="F233">
            <v>8.8000000000000023E-2</v>
          </cell>
          <cell r="G233">
            <v>9.2999999999999999E-2</v>
          </cell>
          <cell r="H233">
            <v>0.21</v>
          </cell>
          <cell r="I233">
            <v>0.21400000000000002</v>
          </cell>
          <cell r="J233">
            <v>0.20999999999999996</v>
          </cell>
          <cell r="K233">
            <v>0.21099999999999999</v>
          </cell>
          <cell r="L233">
            <v>0.50800000000000001</v>
          </cell>
          <cell r="M233">
            <v>1.302</v>
          </cell>
          <cell r="N233">
            <v>8.7000000000000188E-2</v>
          </cell>
          <cell r="O233">
            <v>0.46200000000000002</v>
          </cell>
          <cell r="P233">
            <v>0.55699999999999994</v>
          </cell>
          <cell r="Q233">
            <v>0.55800000000000005</v>
          </cell>
          <cell r="R233">
            <v>0.55699999999999994</v>
          </cell>
          <cell r="S233">
            <v>1.827</v>
          </cell>
          <cell r="T233">
            <v>0.83099999999999996</v>
          </cell>
          <cell r="U233">
            <v>0.83099999999999996</v>
          </cell>
          <cell r="V233">
            <v>0.83100000000000041</v>
          </cell>
          <cell r="W233">
            <v>1.8320000000000001</v>
          </cell>
          <cell r="X233">
            <v>0.94199999999999995</v>
          </cell>
          <cell r="Y233">
            <v>0.94200000000000017</v>
          </cell>
          <cell r="Z233">
            <v>0.91699999999999982</v>
          </cell>
          <cell r="AA233">
            <v>0.96599999999999997</v>
          </cell>
          <cell r="AB233">
            <v>0.8600000000000001</v>
          </cell>
          <cell r="AC233">
            <v>0.8839999999999999</v>
          </cell>
          <cell r="AD233">
            <v>0.88300000000000001</v>
          </cell>
          <cell r="AE233">
            <v>0.93100000000000005</v>
          </cell>
          <cell r="AF233">
            <v>1.786</v>
          </cell>
          <cell r="AG233">
            <v>0.85199999999999987</v>
          </cell>
          <cell r="AH233">
            <v>0.91800000000000015</v>
          </cell>
          <cell r="AI233">
            <v>0.90700000000000003</v>
          </cell>
          <cell r="AJ233">
            <v>1.3569999999999998</v>
          </cell>
          <cell r="AK233">
            <v>0.55400000000000027</v>
          </cell>
          <cell r="AL233">
            <v>1.1320000000000001</v>
          </cell>
          <cell r="AM233">
            <v>0.55600000000000005</v>
          </cell>
          <cell r="AN233">
            <v>0.81200000000000006</v>
          </cell>
          <cell r="AO233">
            <v>0.75500000000000012</v>
          </cell>
          <cell r="AP233">
            <v>1</v>
          </cell>
          <cell r="AQ233">
            <v>1</v>
          </cell>
          <cell r="AR233">
            <v>1</v>
          </cell>
          <cell r="AS233">
            <v>1</v>
          </cell>
          <cell r="AT233">
            <v>1</v>
          </cell>
          <cell r="AU233"/>
          <cell r="AV233">
            <v>4.3999999999999997E-2</v>
          </cell>
          <cell r="AW233">
            <v>5.1999999999999998E-2</v>
          </cell>
          <cell r="AX233">
            <v>0.188</v>
          </cell>
          <cell r="AY233">
            <v>0.41699999999999998</v>
          </cell>
          <cell r="AZ233">
            <v>0.376</v>
          </cell>
          <cell r="BA233">
            <v>0.72699999999999998</v>
          </cell>
          <cell r="BB233">
            <v>2.1080000000000001</v>
          </cell>
          <cell r="BC233">
            <v>2.1339999999999999</v>
          </cell>
          <cell r="BD233">
            <v>4.32</v>
          </cell>
          <cell r="BE233">
            <v>4.633</v>
          </cell>
          <cell r="BF233">
            <v>3.593</v>
          </cell>
          <cell r="BG233">
            <v>4.4870000000000001</v>
          </cell>
          <cell r="BH233">
            <v>3.95</v>
          </cell>
          <cell r="BI233">
            <v>3.1230000000000002</v>
          </cell>
          <cell r="BJ233">
            <v>4</v>
          </cell>
          <cell r="BK233">
            <v>4</v>
          </cell>
          <cell r="BL233">
            <v>4</v>
          </cell>
          <cell r="BM233">
            <v>4</v>
          </cell>
          <cell r="BN233"/>
        </row>
        <row r="236">
          <cell r="A236" t="str">
            <v>Interest expense</v>
          </cell>
          <cell r="B236"/>
          <cell r="C236">
            <v>0.252</v>
          </cell>
          <cell r="D236">
            <v>0.317</v>
          </cell>
          <cell r="E236">
            <v>0.29299999999999998</v>
          </cell>
          <cell r="F236">
            <v>0.23600000000000021</v>
          </cell>
          <cell r="G236">
            <v>0.25600000000000001</v>
          </cell>
          <cell r="H236">
            <v>0.29199999999999998</v>
          </cell>
          <cell r="I236">
            <v>0.22</v>
          </cell>
          <cell r="J236">
            <v>0.21499999999999997</v>
          </cell>
          <cell r="K236">
            <v>0.223</v>
          </cell>
          <cell r="L236">
            <v>0.23599999999999999</v>
          </cell>
          <cell r="M236">
            <v>0.19500000000000001</v>
          </cell>
          <cell r="N236">
            <v>0.17600000000000005</v>
          </cell>
          <cell r="O236">
            <v>0.217</v>
          </cell>
          <cell r="P236">
            <v>0.185</v>
          </cell>
          <cell r="Q236">
            <v>0.21</v>
          </cell>
          <cell r="R236">
            <v>0.14400000000000002</v>
          </cell>
          <cell r="S236">
            <v>0.247</v>
          </cell>
          <cell r="T236">
            <v>0.32300000000000001</v>
          </cell>
          <cell r="U236">
            <v>0.22700000000000001</v>
          </cell>
          <cell r="V236">
            <v>0.22599999999999987</v>
          </cell>
          <cell r="W236">
            <v>0.23100000000000001</v>
          </cell>
          <cell r="X236">
            <v>0.28799999999999998</v>
          </cell>
          <cell r="Y236">
            <v>0.13500000000000001</v>
          </cell>
          <cell r="Z236">
            <v>0.17699999999999994</v>
          </cell>
          <cell r="AA236">
            <v>0.254</v>
          </cell>
          <cell r="AB236">
            <v>0.36499999999999999</v>
          </cell>
          <cell r="AC236">
            <v>0.22800000000000001</v>
          </cell>
          <cell r="AD236">
            <v>0.10099999999999998</v>
          </cell>
          <cell r="AE236">
            <v>0.187</v>
          </cell>
          <cell r="AF236">
            <v>0.34200000000000003</v>
          </cell>
          <cell r="AG236">
            <v>0.20300000000000001</v>
          </cell>
          <cell r="AH236">
            <v>0.14500000000000002</v>
          </cell>
          <cell r="AI236">
            <v>0.17400000000000002</v>
          </cell>
          <cell r="AJ236">
            <v>0.191</v>
          </cell>
          <cell r="AK236">
            <v>0.20799999999999999</v>
          </cell>
          <cell r="AL236">
            <v>0.22500000000000009</v>
          </cell>
          <cell r="AM236">
            <v>0.32700000000000001</v>
          </cell>
          <cell r="AN236">
            <v>0.46</v>
          </cell>
          <cell r="AO236">
            <v>0.48499999999999999</v>
          </cell>
          <cell r="AP236">
            <v>0.31655057534246578</v>
          </cell>
          <cell r="AQ236">
            <v>0.31655057534246578</v>
          </cell>
          <cell r="AR236">
            <v>0.30622827397260277</v>
          </cell>
          <cell r="AS236">
            <v>0.31655057534246578</v>
          </cell>
          <cell r="AT236">
            <v>0.31655057534246578</v>
          </cell>
          <cell r="AU236"/>
          <cell r="AV236">
            <v>1.1080000000000001</v>
          </cell>
          <cell r="AW236">
            <v>0.83399999999999996</v>
          </cell>
          <cell r="AX236">
            <v>1.016</v>
          </cell>
          <cell r="AY236">
            <v>1.1519999999999999</v>
          </cell>
          <cell r="AZ236">
            <v>1.0980000000000001</v>
          </cell>
          <cell r="BA236">
            <v>0.98299999999999998</v>
          </cell>
          <cell r="BB236">
            <v>0.83</v>
          </cell>
          <cell r="BC236">
            <v>0.75600000000000001</v>
          </cell>
          <cell r="BD236">
            <v>1.0229999999999999</v>
          </cell>
          <cell r="BE236">
            <v>0.83099999999999996</v>
          </cell>
          <cell r="BF236">
            <v>0.94799999999999995</v>
          </cell>
          <cell r="BG236">
            <v>0.877</v>
          </cell>
          <cell r="BH236">
            <v>0.79800000000000004</v>
          </cell>
          <cell r="BI236">
            <v>1.5885505753424658</v>
          </cell>
          <cell r="BJ236">
            <v>1.2558800000000001</v>
          </cell>
          <cell r="BK236">
            <v>1.2558800000000001</v>
          </cell>
          <cell r="BL236">
            <v>1.2558800000000001</v>
          </cell>
          <cell r="BM236">
            <v>1.2558800000000001</v>
          </cell>
          <cell r="BN236"/>
        </row>
        <row r="237">
          <cell r="A237" t="str">
            <v>Interest Income</v>
          </cell>
          <cell r="B237"/>
          <cell r="C237">
            <v>0</v>
          </cell>
          <cell r="D237">
            <v>0</v>
          </cell>
          <cell r="E237">
            <v>0</v>
          </cell>
          <cell r="F237">
            <v>-0.255</v>
          </cell>
          <cell r="G237">
            <v>0</v>
          </cell>
          <cell r="H237">
            <v>0</v>
          </cell>
          <cell r="I237">
            <v>0</v>
          </cell>
          <cell r="J237">
            <v>-0.22800000000000001</v>
          </cell>
          <cell r="K237">
            <v>0</v>
          </cell>
          <cell r="L237">
            <v>0</v>
          </cell>
          <cell r="M237">
            <v>0</v>
          </cell>
          <cell r="N237">
            <v>-7.6999999999999999E-2</v>
          </cell>
          <cell r="O237">
            <v>0</v>
          </cell>
          <cell r="P237">
            <v>0</v>
          </cell>
          <cell r="Q237">
            <v>0</v>
          </cell>
          <cell r="R237">
            <v>-0.13200000000000001</v>
          </cell>
          <cell r="S237">
            <v>0</v>
          </cell>
          <cell r="T237">
            <v>0</v>
          </cell>
          <cell r="U237">
            <v>0</v>
          </cell>
          <cell r="V237">
            <v>-2.4E-2</v>
          </cell>
          <cell r="W237">
            <v>0</v>
          </cell>
          <cell r="X237">
            <v>0</v>
          </cell>
          <cell r="Y237">
            <v>0</v>
          </cell>
          <cell r="Z237">
            <v>-0.318</v>
          </cell>
          <cell r="AA237">
            <v>0</v>
          </cell>
          <cell r="AB237">
            <v>0</v>
          </cell>
          <cell r="AC237">
            <v>0</v>
          </cell>
          <cell r="AD237">
            <v>-2.6749999999999998</v>
          </cell>
          <cell r="AE237">
            <v>0</v>
          </cell>
          <cell r="AF237">
            <v>0</v>
          </cell>
          <cell r="AG237">
            <v>0</v>
          </cell>
          <cell r="AH237">
            <v>-1.998</v>
          </cell>
          <cell r="AI237">
            <v>0</v>
          </cell>
          <cell r="AJ237">
            <v>0</v>
          </cell>
          <cell r="AK237">
            <v>0</v>
          </cell>
          <cell r="AL237">
            <v>0</v>
          </cell>
          <cell r="AM237">
            <v>0</v>
          </cell>
          <cell r="AN237">
            <v>0</v>
          </cell>
          <cell r="AO237">
            <v>0</v>
          </cell>
          <cell r="AP237">
            <v>-3.1569863013698627E-3</v>
          </cell>
          <cell r="AQ237">
            <v>-6.0307267237203468E-3</v>
          </cell>
          <cell r="AR237">
            <v>-6.7871453159192782E-3</v>
          </cell>
          <cell r="AS237">
            <v>-1.3001763059341436E-2</v>
          </cell>
          <cell r="AT237">
            <v>-2.2241036918563595E-2</v>
          </cell>
          <cell r="AU237"/>
          <cell r="AV237">
            <v>-0.38100000000000001</v>
          </cell>
          <cell r="AW237">
            <v>-0.27400000000000002</v>
          </cell>
          <cell r="AX237">
            <v>-0.191</v>
          </cell>
          <cell r="AY237">
            <v>-0.22900000000000001</v>
          </cell>
          <cell r="AZ237">
            <v>-0.255</v>
          </cell>
          <cell r="BA237">
            <v>-0.22800000000000001</v>
          </cell>
          <cell r="BB237">
            <v>-7.6999999999999999E-2</v>
          </cell>
          <cell r="BC237">
            <v>-0.13200000000000001</v>
          </cell>
          <cell r="BD237">
            <v>-2.4E-2</v>
          </cell>
          <cell r="BE237">
            <v>-0.318</v>
          </cell>
          <cell r="BF237">
            <v>-2.6749999999999998</v>
          </cell>
          <cell r="BG237">
            <v>-1.998</v>
          </cell>
          <cell r="BH237">
            <v>0</v>
          </cell>
          <cell r="BI237">
            <v>-3.1569863013698627E-3</v>
          </cell>
          <cell r="BJ237">
            <v>-4.8060672017544659E-2</v>
          </cell>
          <cell r="BK237">
            <v>-0.12228376883837426</v>
          </cell>
          <cell r="BL237">
            <v>-0.2489151182279585</v>
          </cell>
          <cell r="BM237">
            <v>-0.47880234895166768</v>
          </cell>
          <cell r="BN237"/>
        </row>
        <row r="238">
          <cell r="A238" t="str">
            <v>Other items</v>
          </cell>
          <cell r="B238"/>
          <cell r="C238">
            <v>-0.13800000000000001</v>
          </cell>
          <cell r="D238">
            <v>-0.23499999999999999</v>
          </cell>
          <cell r="E238">
            <v>-0.20899999999999999</v>
          </cell>
          <cell r="F238">
            <v>0.13399999999999995</v>
          </cell>
          <cell r="G238">
            <v>-0.13500000000000001</v>
          </cell>
          <cell r="H238">
            <v>-0.27</v>
          </cell>
          <cell r="I238">
            <v>-0.12</v>
          </cell>
          <cell r="J238">
            <v>5.2000000000000046E-2</v>
          </cell>
          <cell r="K238">
            <v>-0.11700000000000001</v>
          </cell>
          <cell r="L238">
            <v>-0.309</v>
          </cell>
          <cell r="M238">
            <v>-8.7999999999999995E-2</v>
          </cell>
          <cell r="N238">
            <v>9.7000000000000031E-2</v>
          </cell>
          <cell r="O238">
            <v>-0.24099999999999999</v>
          </cell>
          <cell r="P238">
            <v>-0.27300000000000002</v>
          </cell>
          <cell r="Q238">
            <v>0.115</v>
          </cell>
          <cell r="R238">
            <v>-2.899999999999997E-2</v>
          </cell>
          <cell r="S238">
            <v>6.9000000000000006E-2</v>
          </cell>
          <cell r="T238">
            <v>-3.3000000000000002E-2</v>
          </cell>
          <cell r="U238">
            <v>-0.58799999999999997</v>
          </cell>
          <cell r="V238">
            <v>7.2999999999999954E-2</v>
          </cell>
          <cell r="W238">
            <v>-0.72899999999999998</v>
          </cell>
          <cell r="X238">
            <v>2.5999999999999999E-2</v>
          </cell>
          <cell r="Y238">
            <v>3.2709999999999999</v>
          </cell>
          <cell r="Z238">
            <v>8.7230000000000008</v>
          </cell>
          <cell r="AA238">
            <v>5.7880000000000003</v>
          </cell>
          <cell r="AB238">
            <v>2.25</v>
          </cell>
          <cell r="AC238">
            <v>1.5740000000000003</v>
          </cell>
          <cell r="AD238">
            <v>3.9709999999999996</v>
          </cell>
          <cell r="AE238">
            <v>2.0339999999999998</v>
          </cell>
          <cell r="AF238">
            <v>1.5489999999999999</v>
          </cell>
          <cell r="AG238">
            <v>0.54199999999999993</v>
          </cell>
          <cell r="AH238">
            <v>1.4320000000000004</v>
          </cell>
          <cell r="AI238">
            <v>-4.6000000000000013E-2</v>
          </cell>
          <cell r="AJ238">
            <v>0.72</v>
          </cell>
          <cell r="AK238">
            <v>0.28899999999999998</v>
          </cell>
          <cell r="AL238">
            <v>-0.59499999999999975</v>
          </cell>
          <cell r="AM238">
            <v>-0.124</v>
          </cell>
          <cell r="AN238">
            <v>-0.48799999999999999</v>
          </cell>
          <cell r="AO238">
            <v>-9.000000000000008E-3</v>
          </cell>
          <cell r="AP238">
            <v>0.5</v>
          </cell>
          <cell r="AQ238">
            <v>0.5</v>
          </cell>
          <cell r="AR238">
            <v>0.5</v>
          </cell>
          <cell r="AS238">
            <v>0.5</v>
          </cell>
          <cell r="AT238">
            <v>0.5</v>
          </cell>
          <cell r="AU238"/>
          <cell r="AV238">
            <v>-0.26300000000000001</v>
          </cell>
          <cell r="AW238">
            <v>-0.43</v>
          </cell>
          <cell r="AX238">
            <v>-0.14000000000000001</v>
          </cell>
          <cell r="AY238">
            <v>-0.88700000000000001</v>
          </cell>
          <cell r="AZ238">
            <v>-0.44800000000000001</v>
          </cell>
          <cell r="BA238">
            <v>-0.47299999999999998</v>
          </cell>
          <cell r="BB238">
            <v>-0.41699999999999998</v>
          </cell>
          <cell r="BC238">
            <v>-0.42799999999999999</v>
          </cell>
          <cell r="BD238">
            <v>-0.47899999999999998</v>
          </cell>
          <cell r="BE238">
            <v>11.291</v>
          </cell>
          <cell r="BF238">
            <v>13.583</v>
          </cell>
          <cell r="BG238">
            <v>5.5570000000000004</v>
          </cell>
          <cell r="BH238">
            <v>0.3680000000000001</v>
          </cell>
          <cell r="BI238">
            <v>-0.121</v>
          </cell>
          <cell r="BJ238">
            <v>2</v>
          </cell>
          <cell r="BK238">
            <v>2</v>
          </cell>
          <cell r="BL238">
            <v>2</v>
          </cell>
          <cell r="BM238">
            <v>2</v>
          </cell>
          <cell r="BN238"/>
        </row>
        <row r="239">
          <cell r="A239" t="str">
            <v>One-time item</v>
          </cell>
          <cell r="B239"/>
          <cell r="C239">
            <v>9.3970000000000002</v>
          </cell>
          <cell r="D239">
            <v>2.125</v>
          </cell>
          <cell r="E239">
            <v>3.331</v>
          </cell>
          <cell r="F239">
            <v>18.113999999999997</v>
          </cell>
          <cell r="G239">
            <v>9.218</v>
          </cell>
          <cell r="H239">
            <v>7.0359999999999996</v>
          </cell>
          <cell r="I239">
            <v>10.626999999999999</v>
          </cell>
          <cell r="J239">
            <v>11.591000000000001</v>
          </cell>
          <cell r="K239">
            <v>0</v>
          </cell>
          <cell r="L239">
            <v>0</v>
          </cell>
          <cell r="M239">
            <v>0</v>
          </cell>
          <cell r="N239">
            <v>4.1000000000000002E-2</v>
          </cell>
          <cell r="O239">
            <v>0</v>
          </cell>
          <cell r="P239">
            <v>0</v>
          </cell>
          <cell r="Q239">
            <v>0</v>
          </cell>
          <cell r="R239">
            <v>0.56999999999999995</v>
          </cell>
          <cell r="S239">
            <v>0</v>
          </cell>
          <cell r="T239">
            <v>0</v>
          </cell>
          <cell r="U239">
            <v>0</v>
          </cell>
          <cell r="V239">
            <v>-0.40100000000000002</v>
          </cell>
          <cell r="W239">
            <v>0</v>
          </cell>
          <cell r="X239">
            <v>0</v>
          </cell>
          <cell r="Y239">
            <v>0</v>
          </cell>
          <cell r="Z239">
            <v>0</v>
          </cell>
          <cell r="AA239">
            <v>4.5049999999999999</v>
          </cell>
          <cell r="AB239">
            <v>-3.286</v>
          </cell>
          <cell r="AC239">
            <v>5.0410000000000004</v>
          </cell>
          <cell r="AD239">
            <v>1.3849999999999993</v>
          </cell>
          <cell r="AE239">
            <v>-1.06</v>
          </cell>
          <cell r="AF239">
            <v>10.295</v>
          </cell>
          <cell r="AG239">
            <v>36.919999999999995</v>
          </cell>
          <cell r="AH239">
            <v>-0.51199999999999668</v>
          </cell>
          <cell r="AI239">
            <v>-3.6429999999999998</v>
          </cell>
          <cell r="AJ239">
            <v>-3.5599999999999996</v>
          </cell>
          <cell r="AK239">
            <v>-4.46</v>
          </cell>
          <cell r="AL239">
            <v>12.548</v>
          </cell>
          <cell r="AM239">
            <v>3.008</v>
          </cell>
          <cell r="AN239">
            <v>5.6269999999999998</v>
          </cell>
          <cell r="AO239">
            <v>-0.97600000000000009</v>
          </cell>
          <cell r="AP239">
            <v>-1</v>
          </cell>
          <cell r="AQ239">
            <v>-2</v>
          </cell>
          <cell r="AR239">
            <v>-1</v>
          </cell>
          <cell r="AS239">
            <v>-1</v>
          </cell>
          <cell r="AT239">
            <v>-1</v>
          </cell>
          <cell r="AU239"/>
          <cell r="AV239">
            <v>-0.61</v>
          </cell>
          <cell r="AW239">
            <v>-0.749</v>
          </cell>
          <cell r="AX239">
            <v>-0.55700000000000005</v>
          </cell>
          <cell r="AY239">
            <v>-0.5</v>
          </cell>
          <cell r="AZ239">
            <v>32.966999999999999</v>
          </cell>
          <cell r="BA239">
            <v>38.472000000000001</v>
          </cell>
          <cell r="BB239">
            <v>4.1000000000000002E-2</v>
          </cell>
          <cell r="BC239">
            <v>0.56999999999999995</v>
          </cell>
          <cell r="BD239">
            <v>-0.40100000000000002</v>
          </cell>
          <cell r="BE239">
            <v>0</v>
          </cell>
          <cell r="BF239">
            <v>7.6449999999999996</v>
          </cell>
          <cell r="BG239">
            <v>45.643000000000001</v>
          </cell>
          <cell r="BH239">
            <v>0.75500000000000211</v>
          </cell>
          <cell r="BI239">
            <v>6.6589999999999998</v>
          </cell>
          <cell r="BJ239">
            <v>-5</v>
          </cell>
          <cell r="BK239">
            <v>-5</v>
          </cell>
          <cell r="BL239">
            <v>-5</v>
          </cell>
          <cell r="BM239">
            <v>-5</v>
          </cell>
          <cell r="BN239"/>
        </row>
        <row r="240">
          <cell r="A240" t="str">
            <v>EBT</v>
          </cell>
          <cell r="B240"/>
          <cell r="C240">
            <v>-3.9640000000000111</v>
          </cell>
          <cell r="D240">
            <v>1.2530000000000294</v>
          </cell>
          <cell r="E240">
            <v>6.0610000000000097</v>
          </cell>
          <cell r="F240">
            <v>-10.749000000000084</v>
          </cell>
          <cell r="G240">
            <v>-3.9900000000000162</v>
          </cell>
          <cell r="H240">
            <v>2.6889999999999894</v>
          </cell>
          <cell r="I240">
            <v>-0.28899999999999615</v>
          </cell>
          <cell r="J240">
            <v>-2.5410000000000057</v>
          </cell>
          <cell r="K240">
            <v>8.1889999999999965</v>
          </cell>
          <cell r="L240">
            <v>13.06199999999998</v>
          </cell>
          <cell r="M240">
            <v>13.551000000000009</v>
          </cell>
          <cell r="N240">
            <v>8.490000000000089</v>
          </cell>
          <cell r="O240">
            <v>10.100999999999997</v>
          </cell>
          <cell r="P240">
            <v>15.236999999999982</v>
          </cell>
          <cell r="Q240">
            <v>20.032000000000011</v>
          </cell>
          <cell r="R240">
            <v>14.958000000000048</v>
          </cell>
          <cell r="S240">
            <v>7.7820000000000134</v>
          </cell>
          <cell r="T240">
            <v>20.536999999999999</v>
          </cell>
          <cell r="U240">
            <v>12.515000000000001</v>
          </cell>
          <cell r="V240">
            <v>16.940000000000087</v>
          </cell>
          <cell r="W240">
            <v>11.291000000000016</v>
          </cell>
          <cell r="X240">
            <v>18.779999999999959</v>
          </cell>
          <cell r="Y240">
            <v>15.771000000000008</v>
          </cell>
          <cell r="Z240">
            <v>-1.1109999999999456</v>
          </cell>
          <cell r="AA240">
            <v>6.0139999999999816</v>
          </cell>
          <cell r="AB240">
            <v>21.850999999999974</v>
          </cell>
          <cell r="AC240">
            <v>14.636999999999997</v>
          </cell>
          <cell r="AD240">
            <v>6.9660000000001334</v>
          </cell>
          <cell r="AE240">
            <v>-1.6509999999999971</v>
          </cell>
          <cell r="AF240">
            <v>-4.6150000000000038</v>
          </cell>
          <cell r="AG240">
            <v>-20.253999999999976</v>
          </cell>
          <cell r="AH240">
            <v>8.3869999999999969</v>
          </cell>
          <cell r="AI240">
            <v>7.1800000000000095</v>
          </cell>
          <cell r="AJ240">
            <v>11.56600000000002</v>
          </cell>
          <cell r="AK240">
            <v>-0.55700000000006522</v>
          </cell>
          <cell r="AL240">
            <v>-19.364000000000015</v>
          </cell>
          <cell r="AM240">
            <v>-5.319999999999979</v>
          </cell>
          <cell r="AN240">
            <v>-0.46299999999999741</v>
          </cell>
          <cell r="AO240">
            <v>2.301000000000017</v>
          </cell>
          <cell r="AP240">
            <v>7.5229202561589066</v>
          </cell>
          <cell r="AQ240">
            <v>6.115267272695295</v>
          </cell>
          <cell r="AR240">
            <v>10.942023810375277</v>
          </cell>
          <cell r="AS240">
            <v>15.240963467876911</v>
          </cell>
          <cell r="AT240">
            <v>12.568752301544674</v>
          </cell>
          <cell r="AU240"/>
          <cell r="AV240">
            <v>21.887999999999934</v>
          </cell>
          <cell r="AW240">
            <v>28.980999999999966</v>
          </cell>
          <cell r="AX240">
            <v>18.20399999999999</v>
          </cell>
          <cell r="AY240">
            <v>28.002000000000045</v>
          </cell>
          <cell r="AZ240">
            <v>-7.3990000000000649</v>
          </cell>
          <cell r="BA240">
            <v>-4.1310000000000073</v>
          </cell>
          <cell r="BB240">
            <v>43.29199999999998</v>
          </cell>
          <cell r="BC240">
            <v>60.32800000000001</v>
          </cell>
          <cell r="BD240">
            <v>57.774000000000122</v>
          </cell>
          <cell r="BE240">
            <v>44.731000000000009</v>
          </cell>
          <cell r="BF240">
            <v>49.468000000000153</v>
          </cell>
          <cell r="BG240">
            <v>-18.13300000000001</v>
          </cell>
          <cell r="BH240">
            <v>-1.1750000000000214</v>
          </cell>
          <cell r="BI240">
            <v>4.0409202561589002</v>
          </cell>
          <cell r="BJ240">
            <v>44.867006852491819</v>
          </cell>
          <cell r="BK240">
            <v>59.301808450499102</v>
          </cell>
          <cell r="BL240">
            <v>85.655293479859978</v>
          </cell>
          <cell r="BM240">
            <v>70.777219113558388</v>
          </cell>
          <cell r="BN240"/>
        </row>
        <row r="242">
          <cell r="A242" t="str">
            <v>Current tax</v>
          </cell>
          <cell r="B242"/>
          <cell r="C242">
            <v>1.5459999999999998</v>
          </cell>
          <cell r="D242">
            <v>1.0819999999999999</v>
          </cell>
          <cell r="E242">
            <v>3.1760000000000002</v>
          </cell>
          <cell r="F242">
            <v>1.6020000000000012</v>
          </cell>
          <cell r="G242">
            <v>3.387</v>
          </cell>
          <cell r="H242">
            <v>2.4879999999999995</v>
          </cell>
          <cell r="I242">
            <v>6.6860000000000008</v>
          </cell>
          <cell r="J242">
            <v>-1.4009999999999994</v>
          </cell>
          <cell r="K242">
            <v>2.89</v>
          </cell>
          <cell r="L242">
            <v>4.59</v>
          </cell>
          <cell r="M242">
            <v>4.91</v>
          </cell>
          <cell r="N242">
            <v>0.52</v>
          </cell>
          <cell r="O242">
            <v>3.1270000000000002</v>
          </cell>
          <cell r="P242">
            <v>5.5620000000000003</v>
          </cell>
          <cell r="Q242">
            <v>7.3220000000000001</v>
          </cell>
          <cell r="R242">
            <v>4.2549999999999981</v>
          </cell>
          <cell r="S242">
            <v>2.5609999999999999</v>
          </cell>
          <cell r="T242">
            <v>7.6029999999999998</v>
          </cell>
          <cell r="U242">
            <v>3.7189999999999999</v>
          </cell>
          <cell r="V242">
            <v>3.8420000000000001</v>
          </cell>
          <cell r="W242">
            <v>2.8489999999999993</v>
          </cell>
          <cell r="X242">
            <v>4.7640000000000002</v>
          </cell>
          <cell r="Y242">
            <v>1.3290000000000002</v>
          </cell>
          <cell r="Z242">
            <v>-1.0889999999999995</v>
          </cell>
          <cell r="AA242">
            <v>1.5329999999999999</v>
          </cell>
          <cell r="AB242">
            <v>5.5730000000000004</v>
          </cell>
          <cell r="AC242">
            <v>3.9870000000000001</v>
          </cell>
          <cell r="AD242">
            <v>0.85899999999999965</v>
          </cell>
          <cell r="AE242">
            <v>-0.65</v>
          </cell>
          <cell r="AF242">
            <v>-1.208</v>
          </cell>
          <cell r="AG242">
            <v>2.843</v>
          </cell>
          <cell r="AH242">
            <v>-3.3469999999999995</v>
          </cell>
          <cell r="AI242">
            <v>1.9430000000000001</v>
          </cell>
          <cell r="AJ242">
            <v>2.7719999999999998</v>
          </cell>
          <cell r="AK242">
            <v>12.358000000000001</v>
          </cell>
          <cell r="AL242">
            <v>-3.8000000000000007</v>
          </cell>
          <cell r="AM242">
            <v>-1.1599999999999999</v>
          </cell>
          <cell r="AN242">
            <v>-0.187</v>
          </cell>
          <cell r="AO242">
            <v>0.98399999999999999</v>
          </cell>
          <cell r="AP242">
            <v>1.7302716589165485</v>
          </cell>
          <cell r="AQ242">
            <v>1.4065114727199179</v>
          </cell>
          <cell r="AR242">
            <v>2.5166654763863137</v>
          </cell>
          <cell r="AS242">
            <v>3.5054215976116896</v>
          </cell>
          <cell r="AT242">
            <v>2.8908130293552752</v>
          </cell>
          <cell r="AU242"/>
          <cell r="AV242">
            <v>8.4919999999999991</v>
          </cell>
          <cell r="AW242">
            <v>10.008999999999999</v>
          </cell>
          <cell r="AX242">
            <v>5.3419999999999996</v>
          </cell>
          <cell r="AY242">
            <v>11.872999999999999</v>
          </cell>
          <cell r="AZ242">
            <v>7.4060000000000006</v>
          </cell>
          <cell r="BA242">
            <v>11.16</v>
          </cell>
          <cell r="BB242">
            <v>12.91</v>
          </cell>
          <cell r="BC242">
            <v>20.265999999999998</v>
          </cell>
          <cell r="BD242">
            <v>17.724999999999998</v>
          </cell>
          <cell r="BE242">
            <v>7.8529999999999998</v>
          </cell>
          <cell r="BF242">
            <v>11.952</v>
          </cell>
          <cell r="BG242">
            <v>-2.3619999999999997</v>
          </cell>
          <cell r="BH242">
            <v>13.273</v>
          </cell>
          <cell r="BI242">
            <v>1.3672716589165486</v>
          </cell>
          <cell r="BJ242">
            <v>10.319411576073197</v>
          </cell>
          <cell r="BK242">
            <v>13.639415943614814</v>
          </cell>
          <cell r="BL242">
            <v>19.700717500367823</v>
          </cell>
          <cell r="BM242">
            <v>16.278760396118454</v>
          </cell>
          <cell r="BN242"/>
        </row>
        <row r="243">
          <cell r="A243" t="str">
            <v>Deferred tax</v>
          </cell>
          <cell r="B243"/>
          <cell r="C243">
            <v>-4.0579999999999998</v>
          </cell>
          <cell r="D243">
            <v>-0.30299999999999994</v>
          </cell>
          <cell r="E243">
            <v>0.62299999999999978</v>
          </cell>
          <cell r="F243">
            <v>-8.3830000000000009</v>
          </cell>
          <cell r="G243">
            <v>-5.4630000000000001</v>
          </cell>
          <cell r="H243">
            <v>-1.0549999999999997</v>
          </cell>
          <cell r="I243">
            <v>-8.4660000000000011</v>
          </cell>
          <cell r="J243">
            <v>-9.2000000000000526E-2</v>
          </cell>
          <cell r="K243">
            <v>0</v>
          </cell>
          <cell r="L243">
            <v>0</v>
          </cell>
          <cell r="M243">
            <v>0</v>
          </cell>
          <cell r="N243">
            <v>3.1829999999999998</v>
          </cell>
          <cell r="O243">
            <v>0.59799999999999998</v>
          </cell>
          <cell r="P243">
            <v>-1.0000000000000009E-3</v>
          </cell>
          <cell r="Q243">
            <v>1.0000000000000009E-3</v>
          </cell>
          <cell r="R243">
            <v>1.0049999999999999</v>
          </cell>
          <cell r="S243">
            <v>0</v>
          </cell>
          <cell r="T243">
            <v>0</v>
          </cell>
          <cell r="U243">
            <v>0</v>
          </cell>
          <cell r="V243">
            <v>2.7250000000000001</v>
          </cell>
          <cell r="W243">
            <v>1.4530000000000001</v>
          </cell>
          <cell r="X243">
            <v>0</v>
          </cell>
          <cell r="Y243">
            <v>2.0739999999999998</v>
          </cell>
          <cell r="Z243">
            <v>1.3389999999999995</v>
          </cell>
          <cell r="AA243">
            <v>0</v>
          </cell>
          <cell r="AB243">
            <v>0</v>
          </cell>
          <cell r="AC243">
            <v>0</v>
          </cell>
          <cell r="AD243">
            <v>0.93</v>
          </cell>
          <cell r="AE243">
            <v>0</v>
          </cell>
          <cell r="AF243">
            <v>0</v>
          </cell>
          <cell r="AG243">
            <v>-7.5250000000000004</v>
          </cell>
          <cell r="AH243">
            <v>5.5950000000000006</v>
          </cell>
          <cell r="AI243">
            <v>0</v>
          </cell>
          <cell r="AJ243">
            <v>0</v>
          </cell>
          <cell r="AK243">
            <v>0</v>
          </cell>
          <cell r="AL243">
            <v>-2.5259999999999998</v>
          </cell>
          <cell r="AM243">
            <v>0</v>
          </cell>
          <cell r="AN243">
            <v>0</v>
          </cell>
          <cell r="AO243">
            <v>0</v>
          </cell>
          <cell r="AP243">
            <v>0</v>
          </cell>
          <cell r="AQ243">
            <v>0</v>
          </cell>
          <cell r="AR243">
            <v>0</v>
          </cell>
          <cell r="AS243">
            <v>0</v>
          </cell>
          <cell r="AT243">
            <v>0</v>
          </cell>
          <cell r="AU243"/>
          <cell r="AV243">
            <v>-0.215</v>
          </cell>
          <cell r="AW243">
            <v>1.3320000000000001</v>
          </cell>
          <cell r="AX243">
            <v>1.907</v>
          </cell>
          <cell r="AY243">
            <v>-0.81799999999999995</v>
          </cell>
          <cell r="AZ243">
            <v>-12.121</v>
          </cell>
          <cell r="BA243">
            <v>-15.076000000000001</v>
          </cell>
          <cell r="BB243">
            <v>3.1829999999999998</v>
          </cell>
          <cell r="BC243">
            <v>1.603</v>
          </cell>
          <cell r="BD243">
            <v>2.7250000000000001</v>
          </cell>
          <cell r="BE243">
            <v>4.8659999999999997</v>
          </cell>
          <cell r="BF243">
            <v>0.93</v>
          </cell>
          <cell r="BG243">
            <v>-1.9300000000000002</v>
          </cell>
          <cell r="BH243">
            <v>-2.5259999999999998</v>
          </cell>
          <cell r="BI243">
            <v>0</v>
          </cell>
          <cell r="BJ243">
            <v>0</v>
          </cell>
          <cell r="BK243">
            <v>0</v>
          </cell>
          <cell r="BL243">
            <v>0</v>
          </cell>
          <cell r="BM243">
            <v>0</v>
          </cell>
          <cell r="BN243"/>
        </row>
        <row r="244">
          <cell r="A244" t="str">
            <v>Net Income from Continued Operation</v>
          </cell>
          <cell r="B244"/>
          <cell r="C244">
            <v>-1.4520000000000111</v>
          </cell>
          <cell r="D244">
            <v>0.47400000000002951</v>
          </cell>
          <cell r="E244">
            <v>2.2620000000000098</v>
          </cell>
          <cell r="F244">
            <v>-3.9680000000000843</v>
          </cell>
          <cell r="G244">
            <v>-1.9140000000000161</v>
          </cell>
          <cell r="H244">
            <v>1.2559999999999896</v>
          </cell>
          <cell r="I244">
            <v>1.4910000000000041</v>
          </cell>
          <cell r="J244">
            <v>-1.0480000000000058</v>
          </cell>
          <cell r="K244">
            <v>5.2989999999999959</v>
          </cell>
          <cell r="L244">
            <v>8.47199999999998</v>
          </cell>
          <cell r="M244">
            <v>8.6410000000000089</v>
          </cell>
          <cell r="N244">
            <v>4.7870000000000896</v>
          </cell>
          <cell r="O244">
            <v>6.3759999999999977</v>
          </cell>
          <cell r="P244">
            <v>9.6759999999999824</v>
          </cell>
          <cell r="Q244">
            <v>12.70900000000001</v>
          </cell>
          <cell r="R244">
            <v>9.6980000000000501</v>
          </cell>
          <cell r="S244">
            <v>5.2210000000000134</v>
          </cell>
          <cell r="T244">
            <v>12.933999999999999</v>
          </cell>
          <cell r="U244">
            <v>8.7960000000000012</v>
          </cell>
          <cell r="V244">
            <v>10.373000000000086</v>
          </cell>
          <cell r="W244">
            <v>6.9890000000000168</v>
          </cell>
          <cell r="X244">
            <v>14.015999999999959</v>
          </cell>
          <cell r="Y244">
            <v>12.368000000000007</v>
          </cell>
          <cell r="Z244">
            <v>-1.3609999999999456</v>
          </cell>
          <cell r="AA244">
            <v>4.4809999999999821</v>
          </cell>
          <cell r="AB244">
            <v>16.277999999999974</v>
          </cell>
          <cell r="AC244">
            <v>10.649999999999997</v>
          </cell>
          <cell r="AD244">
            <v>5.1770000000001337</v>
          </cell>
          <cell r="AE244">
            <v>-1.0009999999999972</v>
          </cell>
          <cell r="AF244">
            <v>-3.4070000000000036</v>
          </cell>
          <cell r="AG244">
            <v>-15.571999999999976</v>
          </cell>
          <cell r="AH244">
            <v>6.1389999999999958</v>
          </cell>
          <cell r="AI244">
            <v>5.237000000000009</v>
          </cell>
          <cell r="AJ244">
            <v>8.79400000000002</v>
          </cell>
          <cell r="AK244">
            <v>-12.915000000000067</v>
          </cell>
          <cell r="AL244">
            <v>-13.038000000000014</v>
          </cell>
          <cell r="AM244">
            <v>-4.1599999999999788</v>
          </cell>
          <cell r="AN244">
            <v>-0.27599999999999741</v>
          </cell>
          <cell r="AO244">
            <v>1.317000000000017</v>
          </cell>
          <cell r="AP244">
            <v>5.7926485972423585</v>
          </cell>
          <cell r="AQ244">
            <v>4.7087557999753766</v>
          </cell>
          <cell r="AR244">
            <v>8.4253583339889637</v>
          </cell>
          <cell r="AS244">
            <v>11.735541870265221</v>
          </cell>
          <cell r="AT244">
            <v>9.6779392721893984</v>
          </cell>
          <cell r="AU244"/>
          <cell r="AV244">
            <v>13.610999999999935</v>
          </cell>
          <cell r="AW244">
            <v>17.639999999999965</v>
          </cell>
          <cell r="AX244">
            <v>10.954999999999991</v>
          </cell>
          <cell r="AY244">
            <v>16.947000000000045</v>
          </cell>
          <cell r="AZ244">
            <v>-2.684000000000065</v>
          </cell>
          <cell r="BA244">
            <v>-0.21500000000000696</v>
          </cell>
          <cell r="BB244">
            <v>27.19899999999998</v>
          </cell>
          <cell r="BC244">
            <v>38.45900000000001</v>
          </cell>
          <cell r="BD244">
            <v>37.324000000000126</v>
          </cell>
          <cell r="BE244">
            <v>32.012000000000008</v>
          </cell>
          <cell r="BF244">
            <v>36.586000000000155</v>
          </cell>
          <cell r="BG244">
            <v>-13.84100000000001</v>
          </cell>
          <cell r="BH244">
            <v>-11.922000000000022</v>
          </cell>
          <cell r="BI244">
            <v>2.6736485972423516</v>
          </cell>
          <cell r="BJ244">
            <v>34.547595276418619</v>
          </cell>
          <cell r="BK244">
            <v>45.662392506884288</v>
          </cell>
          <cell r="BL244">
            <v>65.954575979492148</v>
          </cell>
          <cell r="BM244">
            <v>54.498458717439931</v>
          </cell>
          <cell r="BN244"/>
        </row>
        <row r="245">
          <cell r="A245" t="str">
            <v>Discontinued Operations</v>
          </cell>
          <cell r="B245"/>
          <cell r="C245"/>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v>0</v>
          </cell>
          <cell r="BJ245">
            <v>0</v>
          </cell>
          <cell r="BK245"/>
          <cell r="BL245"/>
          <cell r="BM245"/>
          <cell r="BN245"/>
        </row>
        <row r="246">
          <cell r="A246" t="str">
            <v>Net Income to NCI</v>
          </cell>
          <cell r="B246"/>
          <cell r="C246">
            <v>-4.2000000000000003E-2</v>
          </cell>
          <cell r="D246">
            <v>-3.5000000000000003E-2</v>
          </cell>
          <cell r="E246">
            <v>-0.41</v>
          </cell>
          <cell r="F246">
            <v>-0.40200000000000002</v>
          </cell>
          <cell r="G246">
            <v>-0.14799999999999999</v>
          </cell>
          <cell r="H246">
            <v>-0.29799999999999999</v>
          </cell>
          <cell r="I246">
            <v>-0.06</v>
          </cell>
          <cell r="J246">
            <v>0.19400000000000001</v>
          </cell>
          <cell r="K246">
            <v>0</v>
          </cell>
          <cell r="L246">
            <v>0</v>
          </cell>
          <cell r="M246">
            <v>0</v>
          </cell>
          <cell r="N246">
            <v>0</v>
          </cell>
          <cell r="O246">
            <v>2.7E-2</v>
          </cell>
          <cell r="P246">
            <v>-1.2999999999999999E-2</v>
          </cell>
          <cell r="Q246">
            <v>-3.5999999999999997E-2</v>
          </cell>
          <cell r="R246">
            <v>0.45900000000000002</v>
          </cell>
          <cell r="S246">
            <v>-2.8000000000000001E-2</v>
          </cell>
          <cell r="T246">
            <v>-1.0999999999999999E-2</v>
          </cell>
          <cell r="U246">
            <v>-1.4E-2</v>
          </cell>
          <cell r="V246">
            <v>0.107</v>
          </cell>
          <cell r="W246">
            <v>-0.15</v>
          </cell>
          <cell r="X246">
            <v>-0.106</v>
          </cell>
          <cell r="Y246">
            <v>1.7999999999999999E-2</v>
          </cell>
          <cell r="Z246">
            <v>-3.1E-2</v>
          </cell>
          <cell r="AA246">
            <v>-6.0000000000000001E-3</v>
          </cell>
          <cell r="AB246">
            <v>-6.7000000000000004E-2</v>
          </cell>
          <cell r="AC246">
            <v>4.7E-2</v>
          </cell>
          <cell r="AD246">
            <v>-3.3999999999999989E-2</v>
          </cell>
          <cell r="AE246">
            <v>-6.3E-2</v>
          </cell>
          <cell r="AF246">
            <v>-0.129</v>
          </cell>
          <cell r="AG246">
            <v>6.4000000000000001E-2</v>
          </cell>
          <cell r="AH246">
            <v>-8.7999999999999995E-2</v>
          </cell>
          <cell r="AI246">
            <v>-0.04</v>
          </cell>
          <cell r="AJ246">
            <v>-4.7E-2</v>
          </cell>
          <cell r="AK246">
            <v>6.6000000000000003E-2</v>
          </cell>
          <cell r="AL246">
            <v>-8.3000000000000004E-2</v>
          </cell>
          <cell r="AM246">
            <v>-0.11700000000000001</v>
          </cell>
          <cell r="AN246">
            <v>-8.5000000000000006E-2</v>
          </cell>
          <cell r="AO246">
            <v>1.7000000000000001E-2</v>
          </cell>
          <cell r="AP246">
            <v>0</v>
          </cell>
          <cell r="AQ246">
            <v>0</v>
          </cell>
          <cell r="AR246">
            <v>0</v>
          </cell>
          <cell r="AS246">
            <v>0</v>
          </cell>
          <cell r="AT246">
            <v>0</v>
          </cell>
          <cell r="AU246"/>
          <cell r="AV246">
            <v>0</v>
          </cell>
          <cell r="AW246">
            <v>-0.124</v>
          </cell>
          <cell r="AX246">
            <v>-0.113</v>
          </cell>
          <cell r="AY246">
            <v>-0.105</v>
          </cell>
          <cell r="AZ246">
            <v>-0.88900000000000001</v>
          </cell>
          <cell r="BA246">
            <v>-0.312</v>
          </cell>
          <cell r="BB246">
            <v>0</v>
          </cell>
          <cell r="BC246">
            <v>0.437</v>
          </cell>
          <cell r="BD246">
            <v>5.3999999999999999E-2</v>
          </cell>
          <cell r="BE246">
            <v>-0.26900000000000002</v>
          </cell>
          <cell r="BF246">
            <v>-0.06</v>
          </cell>
          <cell r="BG246">
            <v>-0.216</v>
          </cell>
          <cell r="BH246">
            <v>-0.104</v>
          </cell>
          <cell r="BI246">
            <v>-0.185</v>
          </cell>
          <cell r="BJ246">
            <v>0</v>
          </cell>
          <cell r="BK246">
            <v>0</v>
          </cell>
          <cell r="BL246">
            <v>0</v>
          </cell>
          <cell r="BM246">
            <v>0</v>
          </cell>
          <cell r="BN246"/>
        </row>
        <row r="247">
          <cell r="A247" t="str">
            <v>Preferred stock dividends</v>
          </cell>
          <cell r="B247"/>
          <cell r="C247"/>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v>0</v>
          </cell>
          <cell r="BJ247">
            <v>0</v>
          </cell>
          <cell r="BK247"/>
          <cell r="BL247"/>
          <cell r="BM247"/>
          <cell r="BN247"/>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 val="Valuation"/>
      <sheetName val="DCF vF"/>
      <sheetName val="DCF v1"/>
      <sheetName val="DCF v2"/>
      <sheetName val="Cash Flows"/>
      <sheetName val="Balance Sheet"/>
      <sheetName val="Income Statement"/>
      <sheetName val="Stockholder Equity"/>
      <sheetName val="Enterprise Value vs Market Cap"/>
      <sheetName val="Sheet1"/>
    </sheetNames>
    <sheetDataSet>
      <sheetData sheetId="0" refreshError="1"/>
      <sheetData sheetId="1" refreshError="1"/>
      <sheetData sheetId="2"/>
      <sheetData sheetId="3">
        <row r="10">
          <cell r="B10" t="str">
            <v>Gross Margin</v>
          </cell>
        </row>
      </sheetData>
      <sheetData sheetId="4">
        <row r="5">
          <cell r="B5" t="str">
            <v>GAAP Financials</v>
          </cell>
        </row>
      </sheetData>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tern.nyu.edu/experience-stern/about/departments-centers-initiatives/centers-of-research/center-sustainable-business/research/return-sustainability-investment-rosi"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tern.nyu.edu/experience-stern/about/departments-centers-initiatives/centers-of-research/center-sustainable-business/research/return-sustainability-investment-rosi"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stern.nyu.edu/experience-stern/about/departments-centers-initiatives/centers-of-research/center-sustainable-business/research/return-sustainability-investment-rosi/rosi-resources-and-tools"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5.xml.rels><?xml version="1.0" encoding="UTF-8" standalone="yes"?>
<Relationships xmlns="http://schemas.openxmlformats.org/package/2006/relationships"><Relationship Id="rId1" Type="http://schemas.openxmlformats.org/officeDocument/2006/relationships/hyperlink" Target="http://www.kraftheinzcompany.com/pdf/KHC_CSR_2017_Ful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1160-2E26-9041-BAFD-E48F97FD1F53}">
  <dimension ref="B18:W36"/>
  <sheetViews>
    <sheetView showGridLines="0" tabSelected="1" zoomScale="85" zoomScaleNormal="85" workbookViewId="0">
      <selection activeCell="U27" sqref="U27"/>
    </sheetView>
  </sheetViews>
  <sheetFormatPr baseColWidth="10" defaultColWidth="11.5" defaultRowHeight="15" x14ac:dyDescent="0.2"/>
  <cols>
    <col min="2" max="2" width="12.5" customWidth="1"/>
    <col min="6" max="6" width="5.5" customWidth="1"/>
    <col min="16" max="16" width="12.5" customWidth="1"/>
  </cols>
  <sheetData>
    <row r="18" spans="2:16" ht="8.25" customHeight="1" x14ac:dyDescent="0.2"/>
    <row r="20" spans="2:16" ht="24" customHeight="1" x14ac:dyDescent="0.2"/>
    <row r="21" spans="2:16" ht="42" customHeight="1" x14ac:dyDescent="0.2">
      <c r="F21" s="374" t="s">
        <v>1163</v>
      </c>
      <c r="G21" s="374"/>
      <c r="H21" s="374"/>
      <c r="I21" s="374"/>
      <c r="J21" s="374"/>
      <c r="K21" s="374"/>
      <c r="L21" s="374"/>
      <c r="M21" s="374"/>
      <c r="N21" s="374"/>
      <c r="O21" s="374"/>
    </row>
    <row r="22" spans="2:16" ht="5.25" customHeight="1" x14ac:dyDescent="0.2"/>
    <row r="23" spans="2:16" ht="33" customHeight="1" x14ac:dyDescent="0.2">
      <c r="E23" s="406" t="s">
        <v>1164</v>
      </c>
      <c r="F23" s="406"/>
      <c r="G23" s="406"/>
      <c r="H23" s="406"/>
      <c r="I23" s="406"/>
      <c r="J23" s="406"/>
      <c r="K23" s="406"/>
      <c r="L23" s="406"/>
      <c r="M23" s="406"/>
      <c r="N23" s="406"/>
      <c r="O23" s="406"/>
    </row>
    <row r="24" spans="2:16" ht="6" customHeight="1" x14ac:dyDescent="0.2"/>
    <row r="25" spans="2:16" ht="19" customHeight="1" x14ac:dyDescent="0.2">
      <c r="E25" s="418" t="s">
        <v>1165</v>
      </c>
      <c r="F25" s="418"/>
      <c r="G25" s="418"/>
      <c r="H25" s="418"/>
      <c r="I25" s="418"/>
      <c r="J25" s="418"/>
      <c r="K25" s="418"/>
      <c r="L25" s="418"/>
      <c r="M25" s="418"/>
      <c r="N25" s="418"/>
      <c r="O25" s="418"/>
    </row>
    <row r="26" spans="2:16" ht="13" customHeight="1" x14ac:dyDescent="0.2"/>
    <row r="27" spans="2:16" ht="309" customHeight="1" x14ac:dyDescent="0.2">
      <c r="B27" s="410" t="s">
        <v>1206</v>
      </c>
      <c r="C27" s="411"/>
      <c r="D27" s="411"/>
      <c r="E27" s="411"/>
      <c r="F27" s="411"/>
      <c r="G27" s="411"/>
      <c r="H27" s="411"/>
      <c r="I27" s="411"/>
      <c r="J27" s="411"/>
      <c r="K27" s="411"/>
      <c r="L27" s="411"/>
      <c r="M27" s="411"/>
      <c r="N27" s="411"/>
      <c r="O27" s="411"/>
      <c r="P27" s="412"/>
    </row>
    <row r="28" spans="2:16" ht="55" customHeight="1" x14ac:dyDescent="0.2">
      <c r="B28" s="357" t="s">
        <v>1207</v>
      </c>
      <c r="C28" s="416" t="s">
        <v>1209</v>
      </c>
      <c r="D28" s="416"/>
      <c r="E28" s="416"/>
      <c r="F28" s="416"/>
      <c r="G28" s="416"/>
      <c r="H28" s="416"/>
      <c r="I28" s="416"/>
      <c r="J28" s="416"/>
      <c r="K28" s="416"/>
      <c r="L28" s="416"/>
      <c r="M28" s="416"/>
      <c r="N28" s="416"/>
      <c r="O28" s="416"/>
      <c r="P28" s="417"/>
    </row>
    <row r="30" spans="2:16" ht="28" customHeight="1" x14ac:dyDescent="0.2">
      <c r="B30" s="413" t="s">
        <v>1245</v>
      </c>
      <c r="C30" s="414"/>
      <c r="D30" s="414"/>
      <c r="E30" s="414"/>
      <c r="F30" s="414"/>
      <c r="G30" s="414"/>
      <c r="H30" s="414"/>
      <c r="I30" s="414"/>
      <c r="J30" s="414"/>
      <c r="K30" s="414"/>
      <c r="L30" s="414"/>
      <c r="M30" s="414"/>
      <c r="N30" s="414"/>
      <c r="O30" s="414"/>
      <c r="P30" s="415"/>
    </row>
    <row r="32" spans="2:16" ht="167.25" customHeight="1" x14ac:dyDescent="0.2">
      <c r="B32" s="407" t="s">
        <v>1203</v>
      </c>
      <c r="C32" s="408"/>
      <c r="D32" s="408"/>
      <c r="E32" s="408"/>
      <c r="F32" s="408"/>
      <c r="G32" s="408"/>
      <c r="H32" s="408"/>
      <c r="I32" s="408"/>
      <c r="J32" s="408"/>
      <c r="K32" s="408"/>
      <c r="L32" s="408"/>
      <c r="M32" s="408"/>
      <c r="N32" s="408"/>
      <c r="O32" s="408"/>
      <c r="P32" s="409"/>
    </row>
    <row r="36" spans="9:23" x14ac:dyDescent="0.2">
      <c r="I36" s="373"/>
      <c r="J36" s="373"/>
      <c r="K36" s="373"/>
      <c r="L36" s="373"/>
      <c r="M36" s="373"/>
      <c r="N36" s="373"/>
      <c r="O36" s="373"/>
      <c r="P36" s="373"/>
      <c r="Q36" s="373"/>
      <c r="R36" s="373"/>
      <c r="S36" s="373"/>
      <c r="T36" s="373"/>
      <c r="U36" s="373"/>
      <c r="V36" s="373"/>
      <c r="W36" s="373"/>
    </row>
  </sheetData>
  <mergeCells count="6">
    <mergeCell ref="E23:O23"/>
    <mergeCell ref="B32:P32"/>
    <mergeCell ref="B27:P27"/>
    <mergeCell ref="B30:P30"/>
    <mergeCell ref="C28:P28"/>
    <mergeCell ref="E25:O25"/>
  </mergeCells>
  <hyperlinks>
    <hyperlink ref="B28" r:id="rId1" xr:uid="{60516033-06B7-F641-995F-E5D16EDDC98A}"/>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BCC5"/>
  </sheetPr>
  <dimension ref="A1:Z1000"/>
  <sheetViews>
    <sheetView showGridLines="0" zoomScale="75" zoomScaleNormal="75" workbookViewId="0">
      <pane xSplit="3" ySplit="6" topLeftCell="D7" activePane="bottomRight" state="frozen"/>
      <selection pane="topRight" activeCell="D1" sqref="D1"/>
      <selection pane="bottomLeft" activeCell="A7" sqref="A7"/>
      <selection pane="bottomRight" activeCell="D7" sqref="D7"/>
    </sheetView>
  </sheetViews>
  <sheetFormatPr baseColWidth="10" defaultColWidth="14.5" defaultRowHeight="15" customHeight="1" x14ac:dyDescent="0.2"/>
  <cols>
    <col min="1" max="1" width="2.5" customWidth="1"/>
    <col min="2" max="2" width="19" customWidth="1"/>
    <col min="3" max="3" width="9.83203125" customWidth="1"/>
    <col min="4" max="4" width="60.1640625" customWidth="1"/>
    <col min="5" max="5" width="67.1640625" customWidth="1"/>
    <col min="6" max="6" width="2.5" customWidth="1"/>
    <col min="7" max="9" width="30.5" customWidth="1"/>
    <col min="10" max="26" width="8.83203125" customWidth="1"/>
  </cols>
  <sheetData>
    <row r="1" spans="1:26" ht="14.25" customHeight="1" x14ac:dyDescent="0.2">
      <c r="A1" s="2"/>
      <c r="B1" s="2"/>
      <c r="C1" s="2"/>
      <c r="D1" s="2"/>
      <c r="E1" s="2"/>
      <c r="F1" s="2"/>
      <c r="G1" s="2"/>
      <c r="H1" s="3"/>
      <c r="I1" s="2"/>
      <c r="J1" s="2"/>
      <c r="K1" s="2"/>
      <c r="L1" s="2"/>
      <c r="M1" s="2"/>
      <c r="N1" s="2"/>
      <c r="O1" s="2"/>
      <c r="P1" s="2"/>
      <c r="Q1" s="2"/>
      <c r="R1" s="2"/>
      <c r="S1" s="2"/>
      <c r="T1" s="2"/>
      <c r="U1" s="2"/>
      <c r="V1" s="2"/>
      <c r="W1" s="2"/>
      <c r="X1" s="2"/>
      <c r="Y1" s="2"/>
      <c r="Z1" s="2"/>
    </row>
    <row r="2" spans="1:26" ht="24.75" customHeight="1" x14ac:dyDescent="0.25">
      <c r="A2" s="2"/>
      <c r="B2" s="388" t="s">
        <v>153</v>
      </c>
      <c r="C2" s="389"/>
      <c r="D2" s="390"/>
      <c r="E2" s="391"/>
      <c r="F2" s="393"/>
      <c r="G2" s="388" t="s">
        <v>154</v>
      </c>
      <c r="H2" s="389"/>
      <c r="I2" s="392"/>
      <c r="J2" s="2"/>
      <c r="K2" s="2"/>
      <c r="L2" s="2"/>
      <c r="M2" s="2"/>
      <c r="N2" s="2"/>
      <c r="O2" s="2"/>
      <c r="P2" s="2"/>
      <c r="Q2" s="2"/>
      <c r="R2" s="2"/>
      <c r="S2" s="2"/>
      <c r="T2" s="2"/>
      <c r="U2" s="2"/>
      <c r="V2" s="2"/>
      <c r="W2" s="2"/>
      <c r="X2" s="2"/>
      <c r="Y2" s="2"/>
      <c r="Z2" s="2"/>
    </row>
    <row r="3" spans="1:26" ht="14.25" customHeight="1" x14ac:dyDescent="0.25">
      <c r="A3" s="2"/>
      <c r="B3" s="89"/>
      <c r="C3" s="89"/>
      <c r="D3" s="2"/>
      <c r="E3" s="2"/>
      <c r="F3" s="2"/>
      <c r="G3" s="89"/>
      <c r="H3" s="89"/>
      <c r="I3" s="89"/>
      <c r="J3" s="2"/>
      <c r="K3" s="2"/>
      <c r="L3" s="2"/>
      <c r="M3" s="2"/>
      <c r="N3" s="2"/>
      <c r="O3" s="2"/>
      <c r="P3" s="2"/>
      <c r="Q3" s="2"/>
      <c r="R3" s="2"/>
      <c r="S3" s="2"/>
      <c r="T3" s="2"/>
      <c r="U3" s="2"/>
      <c r="V3" s="2"/>
      <c r="W3" s="2"/>
      <c r="X3" s="2"/>
      <c r="Y3" s="2"/>
      <c r="Z3" s="2"/>
    </row>
    <row r="4" spans="1:26" ht="28.5" customHeight="1" x14ac:dyDescent="0.25">
      <c r="A4" s="2"/>
      <c r="B4" s="136" t="s">
        <v>74</v>
      </c>
      <c r="C4" s="137"/>
      <c r="D4" s="379"/>
      <c r="E4" s="376"/>
      <c r="F4" s="2"/>
      <c r="G4" s="75"/>
      <c r="H4" s="89"/>
      <c r="I4" s="42"/>
      <c r="J4" s="2"/>
      <c r="K4" s="2"/>
      <c r="L4" s="2"/>
      <c r="M4" s="2"/>
      <c r="N4" s="2"/>
      <c r="O4" s="2"/>
      <c r="P4" s="2"/>
      <c r="Q4" s="2"/>
      <c r="R4" s="2"/>
      <c r="S4" s="2"/>
      <c r="T4" s="2"/>
      <c r="U4" s="2"/>
      <c r="V4" s="2"/>
      <c r="W4" s="2"/>
      <c r="X4" s="2"/>
      <c r="Y4" s="2"/>
      <c r="Z4" s="2"/>
    </row>
    <row r="5" spans="1:26" ht="9" customHeight="1" x14ac:dyDescent="0.2">
      <c r="A5" s="2"/>
      <c r="B5" s="2"/>
      <c r="C5" s="2"/>
      <c r="D5" s="2"/>
      <c r="E5" s="2"/>
      <c r="F5" s="2"/>
      <c r="G5" s="34"/>
      <c r="H5" s="34"/>
      <c r="I5" s="34"/>
      <c r="J5" s="2"/>
      <c r="K5" s="2"/>
      <c r="L5" s="2"/>
      <c r="M5" s="2"/>
      <c r="N5" s="2"/>
      <c r="O5" s="2"/>
      <c r="P5" s="2"/>
      <c r="Q5" s="2"/>
      <c r="R5" s="2"/>
      <c r="S5" s="2"/>
      <c r="T5" s="2"/>
      <c r="U5" s="2"/>
      <c r="V5" s="2"/>
      <c r="W5" s="2"/>
      <c r="X5" s="2"/>
      <c r="Y5" s="2"/>
      <c r="Z5" s="2"/>
    </row>
    <row r="6" spans="1:26" ht="32.25" customHeight="1" x14ac:dyDescent="0.25">
      <c r="A6" s="2"/>
      <c r="B6" s="394" t="s">
        <v>155</v>
      </c>
      <c r="C6" s="395" t="s">
        <v>156</v>
      </c>
      <c r="D6" s="396" t="s">
        <v>74</v>
      </c>
      <c r="E6" s="397" t="s">
        <v>77</v>
      </c>
      <c r="F6" s="138"/>
      <c r="G6" s="398" t="s">
        <v>157</v>
      </c>
      <c r="H6" s="396" t="s">
        <v>158</v>
      </c>
      <c r="I6" s="397" t="s">
        <v>159</v>
      </c>
      <c r="J6" s="2"/>
      <c r="K6" s="2"/>
      <c r="L6" s="2"/>
      <c r="M6" s="2"/>
      <c r="N6" s="2"/>
      <c r="O6" s="2"/>
      <c r="P6" s="2"/>
      <c r="Q6" s="2"/>
      <c r="R6" s="2"/>
      <c r="S6" s="2"/>
      <c r="T6" s="2"/>
      <c r="U6" s="2"/>
      <c r="V6" s="2"/>
      <c r="W6" s="2"/>
      <c r="X6" s="2"/>
      <c r="Y6" s="2"/>
      <c r="Z6" s="2"/>
    </row>
    <row r="7" spans="1:26" ht="128" x14ac:dyDescent="0.2">
      <c r="A7" s="2"/>
      <c r="B7" s="139" t="s">
        <v>138</v>
      </c>
      <c r="C7" s="140" t="s">
        <v>133</v>
      </c>
      <c r="D7" s="141" t="s">
        <v>160</v>
      </c>
      <c r="E7" s="71" t="s">
        <v>161</v>
      </c>
      <c r="F7" s="142"/>
      <c r="G7" s="71" t="s">
        <v>162</v>
      </c>
      <c r="H7" s="71" t="s">
        <v>163</v>
      </c>
      <c r="I7" s="71" t="s">
        <v>164</v>
      </c>
      <c r="J7" s="2"/>
      <c r="K7" s="2"/>
      <c r="L7" s="2"/>
      <c r="M7" s="2"/>
      <c r="N7" s="2"/>
      <c r="O7" s="2"/>
      <c r="P7" s="2"/>
      <c r="Q7" s="2"/>
      <c r="R7" s="2"/>
      <c r="S7" s="2"/>
      <c r="T7" s="2"/>
      <c r="U7" s="2"/>
      <c r="V7" s="2"/>
      <c r="W7" s="2"/>
      <c r="X7" s="2"/>
      <c r="Y7" s="2"/>
      <c r="Z7" s="2"/>
    </row>
    <row r="8" spans="1:26" ht="96" x14ac:dyDescent="0.2">
      <c r="A8" s="2"/>
      <c r="B8" s="139" t="s">
        <v>140</v>
      </c>
      <c r="C8" s="140" t="s">
        <v>133</v>
      </c>
      <c r="D8" s="143" t="s">
        <v>165</v>
      </c>
      <c r="E8" s="71" t="s">
        <v>166</v>
      </c>
      <c r="F8" s="142"/>
      <c r="G8" s="71" t="s">
        <v>167</v>
      </c>
      <c r="H8" s="71" t="s">
        <v>168</v>
      </c>
      <c r="I8" s="71" t="s">
        <v>169</v>
      </c>
      <c r="J8" s="2"/>
      <c r="K8" s="2"/>
      <c r="L8" s="2"/>
      <c r="M8" s="2"/>
      <c r="N8" s="2"/>
      <c r="O8" s="2"/>
      <c r="P8" s="2"/>
      <c r="Q8" s="2"/>
      <c r="R8" s="2"/>
      <c r="S8" s="2"/>
      <c r="T8" s="2"/>
      <c r="U8" s="2"/>
      <c r="V8" s="2"/>
      <c r="W8" s="2"/>
      <c r="X8" s="2"/>
      <c r="Y8" s="2"/>
      <c r="Z8" s="2"/>
    </row>
    <row r="9" spans="1:26" ht="96" x14ac:dyDescent="0.2">
      <c r="A9" s="2"/>
      <c r="B9" s="139" t="s">
        <v>141</v>
      </c>
      <c r="C9" s="140" t="s">
        <v>133</v>
      </c>
      <c r="D9" s="143" t="s">
        <v>170</v>
      </c>
      <c r="E9" s="71" t="s">
        <v>171</v>
      </c>
      <c r="F9" s="142"/>
      <c r="G9" s="71" t="s">
        <v>172</v>
      </c>
      <c r="H9" s="71" t="s">
        <v>173</v>
      </c>
      <c r="I9" s="71" t="s">
        <v>174</v>
      </c>
      <c r="J9" s="2"/>
      <c r="K9" s="2"/>
      <c r="L9" s="2"/>
      <c r="M9" s="2"/>
      <c r="N9" s="2"/>
      <c r="O9" s="2"/>
      <c r="P9" s="2"/>
      <c r="Q9" s="2"/>
      <c r="R9" s="2"/>
      <c r="S9" s="2"/>
      <c r="T9" s="2"/>
      <c r="U9" s="2"/>
      <c r="V9" s="2"/>
      <c r="W9" s="2"/>
      <c r="X9" s="2"/>
      <c r="Y9" s="2"/>
      <c r="Z9" s="2"/>
    </row>
    <row r="10" spans="1:26" ht="64" x14ac:dyDescent="0.2">
      <c r="A10" s="2"/>
      <c r="B10" s="139" t="s">
        <v>142</v>
      </c>
      <c r="C10" s="140" t="s">
        <v>133</v>
      </c>
      <c r="D10" s="143" t="s">
        <v>175</v>
      </c>
      <c r="E10" s="71" t="s">
        <v>176</v>
      </c>
      <c r="F10" s="142"/>
      <c r="G10" s="71" t="s">
        <v>177</v>
      </c>
      <c r="H10" s="71" t="s">
        <v>178</v>
      </c>
      <c r="I10" s="71" t="s">
        <v>179</v>
      </c>
      <c r="J10" s="2"/>
      <c r="K10" s="2"/>
      <c r="L10" s="2"/>
      <c r="M10" s="2"/>
      <c r="N10" s="2"/>
      <c r="O10" s="2"/>
      <c r="P10" s="2"/>
      <c r="Q10" s="2"/>
      <c r="R10" s="2"/>
      <c r="S10" s="2"/>
      <c r="T10" s="2"/>
      <c r="U10" s="2"/>
      <c r="V10" s="2"/>
      <c r="W10" s="2"/>
      <c r="X10" s="2"/>
      <c r="Y10" s="2"/>
      <c r="Z10" s="2"/>
    </row>
    <row r="11" spans="1:26" ht="64" x14ac:dyDescent="0.2">
      <c r="A11" s="2"/>
      <c r="B11" s="144" t="s">
        <v>143</v>
      </c>
      <c r="C11" s="145" t="s">
        <v>134</v>
      </c>
      <c r="D11" s="143" t="s">
        <v>180</v>
      </c>
      <c r="E11" s="71" t="s">
        <v>181</v>
      </c>
      <c r="F11" s="2"/>
      <c r="G11" s="71" t="s">
        <v>182</v>
      </c>
      <c r="H11" s="71" t="s">
        <v>183</v>
      </c>
      <c r="I11" s="71" t="s">
        <v>184</v>
      </c>
      <c r="J11" s="2"/>
      <c r="K11" s="2"/>
      <c r="L11" s="2"/>
      <c r="M11" s="2"/>
      <c r="N11" s="2"/>
      <c r="O11" s="2"/>
      <c r="P11" s="2"/>
      <c r="Q11" s="2"/>
      <c r="R11" s="2"/>
      <c r="S11" s="2"/>
      <c r="T11" s="2"/>
      <c r="U11" s="2"/>
      <c r="V11" s="2"/>
      <c r="W11" s="2"/>
      <c r="X11" s="2"/>
      <c r="Y11" s="2"/>
      <c r="Z11" s="2"/>
    </row>
    <row r="12" spans="1:26" ht="96" x14ac:dyDescent="0.2">
      <c r="A12" s="2"/>
      <c r="B12" s="144" t="s">
        <v>144</v>
      </c>
      <c r="C12" s="145" t="s">
        <v>134</v>
      </c>
      <c r="D12" s="143" t="s">
        <v>185</v>
      </c>
      <c r="E12" s="71" t="s">
        <v>186</v>
      </c>
      <c r="F12" s="2"/>
      <c r="G12" s="71" t="s">
        <v>187</v>
      </c>
      <c r="H12" s="71" t="s">
        <v>188</v>
      </c>
      <c r="I12" s="71" t="s">
        <v>189</v>
      </c>
      <c r="J12" s="2"/>
      <c r="K12" s="2"/>
      <c r="L12" s="2"/>
      <c r="M12" s="2"/>
      <c r="N12" s="2"/>
      <c r="O12" s="2"/>
      <c r="P12" s="2"/>
      <c r="Q12" s="2"/>
      <c r="R12" s="2"/>
      <c r="S12" s="2"/>
      <c r="T12" s="2"/>
      <c r="U12" s="2"/>
      <c r="V12" s="2"/>
      <c r="W12" s="2"/>
      <c r="X12" s="2"/>
      <c r="Y12" s="2"/>
      <c r="Z12" s="2"/>
    </row>
    <row r="13" spans="1:26" ht="64" x14ac:dyDescent="0.2">
      <c r="A13" s="2"/>
      <c r="B13" s="144" t="s">
        <v>145</v>
      </c>
      <c r="C13" s="145" t="s">
        <v>134</v>
      </c>
      <c r="D13" s="143" t="s">
        <v>190</v>
      </c>
      <c r="E13" s="71" t="s">
        <v>191</v>
      </c>
      <c r="F13" s="2"/>
      <c r="G13" s="71" t="s">
        <v>192</v>
      </c>
      <c r="H13" s="71" t="s">
        <v>193</v>
      </c>
      <c r="I13" s="71" t="s">
        <v>194</v>
      </c>
      <c r="J13" s="2"/>
      <c r="K13" s="2"/>
      <c r="L13" s="2"/>
      <c r="M13" s="2"/>
      <c r="N13" s="2"/>
      <c r="O13" s="2"/>
      <c r="P13" s="2"/>
      <c r="Q13" s="2"/>
      <c r="R13" s="2"/>
      <c r="S13" s="2"/>
      <c r="T13" s="2"/>
      <c r="U13" s="2"/>
      <c r="V13" s="2"/>
      <c r="W13" s="2"/>
      <c r="X13" s="2"/>
      <c r="Y13" s="2"/>
      <c r="Z13" s="2"/>
    </row>
    <row r="14" spans="1:26" ht="128" x14ac:dyDescent="0.2">
      <c r="A14" s="2"/>
      <c r="B14" s="146" t="s">
        <v>195</v>
      </c>
      <c r="C14" s="146" t="s">
        <v>135</v>
      </c>
      <c r="D14" s="143" t="s">
        <v>196</v>
      </c>
      <c r="E14" s="71" t="s">
        <v>197</v>
      </c>
      <c r="F14" s="2"/>
      <c r="G14" s="71" t="s">
        <v>198</v>
      </c>
      <c r="H14" s="71" t="s">
        <v>199</v>
      </c>
      <c r="I14" s="71" t="s">
        <v>200</v>
      </c>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86"/>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86"/>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scale="28"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8FFB-B1A5-4D4C-B3B7-30D363ED7FEF}">
  <sheetPr>
    <tabColor theme="1"/>
  </sheetPr>
  <dimension ref="A1"/>
  <sheetViews>
    <sheetView workbookViewId="0"/>
  </sheetViews>
  <sheetFormatPr baseColWidth="10" defaultColWidth="8.83203125" defaultRowHeight="15" x14ac:dyDescent="0.2"/>
  <sheetData>
    <row r="1" spans="1:1" x14ac:dyDescent="0.2">
      <c r="A1" s="304" t="s">
        <v>1134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A1000"/>
  <sheetViews>
    <sheetView showGridLines="0" zoomScale="75" zoomScaleNormal="75" workbookViewId="0">
      <pane xSplit="4" ySplit="7" topLeftCell="E8" activePane="bottomRight" state="frozen"/>
      <selection pane="topRight" activeCell="E1" sqref="E1"/>
      <selection pane="bottomLeft" activeCell="A8" sqref="A8"/>
      <selection pane="bottomRight" sqref="A1:B1048576"/>
    </sheetView>
  </sheetViews>
  <sheetFormatPr baseColWidth="10" defaultColWidth="14.5" defaultRowHeight="15" customHeight="1" outlineLevelCol="1" x14ac:dyDescent="0.2"/>
  <cols>
    <col min="1" max="1" width="2.5" hidden="1" customWidth="1"/>
    <col min="2" max="2" width="3.1640625" style="402" hidden="1" customWidth="1"/>
    <col min="3" max="3" width="36" customWidth="1"/>
    <col min="4" max="4" width="33.5" customWidth="1"/>
    <col min="5" max="5" width="2.5" hidden="1" customWidth="1" outlineLevel="1"/>
    <col min="6" max="6" width="27.1640625" hidden="1" customWidth="1" outlineLevel="1"/>
    <col min="7" max="8" width="15.5" hidden="1" customWidth="1" outlineLevel="1"/>
    <col min="9" max="9" width="2.5" hidden="1" customWidth="1" outlineLevel="1"/>
    <col min="10" max="10" width="15.5" customWidth="1" collapsed="1"/>
    <col min="11" max="16" width="15.5" customWidth="1"/>
    <col min="17" max="17" width="2.5" customWidth="1"/>
    <col min="18" max="18" width="18.83203125" customWidth="1"/>
    <col min="19" max="19" width="8.5" customWidth="1"/>
    <col min="20" max="25" width="15.5" customWidth="1"/>
    <col min="26" max="26" width="8.83203125" customWidth="1"/>
    <col min="27" max="27" width="0" hidden="1" customWidth="1"/>
  </cols>
  <sheetData>
    <row r="1" spans="1:27" ht="14.25" customHeight="1" x14ac:dyDescent="0.2">
      <c r="A1" s="147"/>
      <c r="B1" s="401"/>
      <c r="C1" s="2"/>
      <c r="D1" s="2"/>
      <c r="E1" s="2"/>
      <c r="F1" s="2"/>
      <c r="G1" s="2"/>
      <c r="H1" s="2"/>
      <c r="I1" s="2"/>
      <c r="J1" s="2"/>
      <c r="K1" s="2"/>
      <c r="L1" s="2"/>
      <c r="M1" s="2"/>
      <c r="N1" s="2"/>
      <c r="O1" s="2"/>
      <c r="P1" s="2"/>
      <c r="Q1" s="2"/>
      <c r="R1" s="2"/>
      <c r="S1" s="2"/>
      <c r="T1" s="2"/>
      <c r="U1" s="2"/>
      <c r="V1" s="2"/>
      <c r="W1" s="2"/>
      <c r="X1" s="2"/>
      <c r="Y1" s="2"/>
      <c r="Z1" s="2"/>
    </row>
    <row r="2" spans="1:27" ht="29.25" customHeight="1" x14ac:dyDescent="0.25">
      <c r="A2" s="34"/>
      <c r="B2" s="401"/>
      <c r="C2" s="300" t="s">
        <v>201</v>
      </c>
      <c r="D2" s="6"/>
      <c r="E2" s="6"/>
      <c r="F2" s="6"/>
      <c r="G2" s="6"/>
      <c r="H2" s="6"/>
      <c r="I2" s="6"/>
      <c r="J2" s="6"/>
      <c r="K2" s="6"/>
      <c r="L2" s="6"/>
      <c r="M2" s="6"/>
      <c r="N2" s="6"/>
      <c r="O2" s="6"/>
      <c r="P2" s="6"/>
      <c r="Q2" s="6"/>
      <c r="R2" s="6"/>
      <c r="S2" s="6"/>
      <c r="T2" s="6"/>
      <c r="U2" s="6"/>
      <c r="V2" s="6"/>
      <c r="W2" s="6"/>
      <c r="X2" s="6"/>
      <c r="Y2" s="41"/>
      <c r="Z2" s="2"/>
    </row>
    <row r="3" spans="1:27" ht="36.75" customHeight="1" x14ac:dyDescent="0.25">
      <c r="A3" s="34"/>
      <c r="B3" s="401"/>
      <c r="C3" s="378"/>
      <c r="D3" s="378"/>
      <c r="E3" s="3"/>
      <c r="F3" s="3"/>
      <c r="G3" s="3"/>
      <c r="H3" s="3"/>
      <c r="I3" s="3"/>
      <c r="J3" s="511" t="s">
        <v>1158</v>
      </c>
      <c r="K3" s="512"/>
      <c r="L3" s="512"/>
      <c r="M3" s="512"/>
      <c r="N3" s="512"/>
      <c r="O3" s="512"/>
      <c r="P3" s="512"/>
      <c r="Q3" s="512"/>
      <c r="R3" s="512"/>
      <c r="S3" s="2"/>
      <c r="T3" s="508" t="s">
        <v>1159</v>
      </c>
      <c r="U3" s="509"/>
      <c r="V3" s="509"/>
      <c r="W3" s="509"/>
      <c r="X3" s="509"/>
      <c r="Y3" s="510"/>
      <c r="Z3" s="2"/>
    </row>
    <row r="4" spans="1:27" ht="36" customHeight="1" x14ac:dyDescent="0.25">
      <c r="A4" s="34"/>
      <c r="B4" s="401"/>
      <c r="C4" s="507" t="s">
        <v>1160</v>
      </c>
      <c r="D4" s="507"/>
      <c r="E4" s="2"/>
      <c r="F4" s="2"/>
      <c r="G4" s="2"/>
      <c r="H4" s="2"/>
      <c r="I4" s="2"/>
      <c r="J4" s="513" t="s">
        <v>133</v>
      </c>
      <c r="K4" s="472"/>
      <c r="L4" s="472"/>
      <c r="M4" s="473"/>
      <c r="N4" s="514" t="s">
        <v>134</v>
      </c>
      <c r="O4" s="472"/>
      <c r="P4" s="473"/>
      <c r="Q4" s="2"/>
      <c r="R4" s="334" t="s">
        <v>135</v>
      </c>
      <c r="S4" s="7"/>
      <c r="Z4" s="2"/>
    </row>
    <row r="5" spans="1:27" ht="27.75" customHeight="1" x14ac:dyDescent="0.2">
      <c r="A5" s="34"/>
      <c r="B5" s="401"/>
      <c r="C5" s="387" t="str">
        <f>'Issue Prioritization'!D6</f>
        <v>Step 1: Fill out Company Name</v>
      </c>
      <c r="D5" s="3"/>
      <c r="E5" s="3"/>
      <c r="F5" s="3"/>
      <c r="G5" s="3"/>
      <c r="H5" s="3"/>
      <c r="I5" s="3"/>
      <c r="J5" s="2"/>
      <c r="K5" s="2"/>
      <c r="L5" s="2"/>
      <c r="M5" s="2"/>
      <c r="N5" s="2"/>
      <c r="O5" s="2"/>
      <c r="P5" s="2"/>
      <c r="Q5" s="2"/>
      <c r="R5" s="2"/>
      <c r="S5" s="2"/>
      <c r="T5" s="377"/>
      <c r="Z5" s="2"/>
    </row>
    <row r="6" spans="1:27" ht="63.75" customHeight="1" x14ac:dyDescent="0.2">
      <c r="A6" s="34"/>
      <c r="B6" s="401"/>
      <c r="C6" s="333" t="s">
        <v>53</v>
      </c>
      <c r="D6" s="332" t="s">
        <v>202</v>
      </c>
      <c r="E6" s="151"/>
      <c r="F6" s="152" t="s">
        <v>203</v>
      </c>
      <c r="G6" s="153" t="s">
        <v>133</v>
      </c>
      <c r="H6" s="153" t="s">
        <v>134</v>
      </c>
      <c r="I6" s="12"/>
      <c r="J6" s="154" t="s">
        <v>138</v>
      </c>
      <c r="K6" s="154" t="s">
        <v>140</v>
      </c>
      <c r="L6" s="154" t="s">
        <v>204</v>
      </c>
      <c r="M6" s="154" t="s">
        <v>142</v>
      </c>
      <c r="N6" s="155" t="s">
        <v>143</v>
      </c>
      <c r="O6" s="155" t="s">
        <v>144</v>
      </c>
      <c r="P6" s="155" t="s">
        <v>145</v>
      </c>
      <c r="Q6" s="156"/>
      <c r="R6" s="157" t="s">
        <v>195</v>
      </c>
      <c r="S6" s="2"/>
      <c r="T6" s="152" t="s">
        <v>60</v>
      </c>
      <c r="U6" s="152" t="s">
        <v>61</v>
      </c>
      <c r="V6" s="152" t="s">
        <v>62</v>
      </c>
      <c r="W6" s="152" t="s">
        <v>63</v>
      </c>
      <c r="X6" s="152" t="s">
        <v>64</v>
      </c>
      <c r="Y6" s="152" t="s">
        <v>105</v>
      </c>
      <c r="Z6" s="2"/>
      <c r="AA6" s="290" t="s">
        <v>1117</v>
      </c>
    </row>
    <row r="7" spans="1:27" ht="11.25" hidden="1" customHeight="1" x14ac:dyDescent="0.2">
      <c r="A7" s="34"/>
      <c r="B7" s="401"/>
      <c r="C7" s="149"/>
      <c r="D7" s="150"/>
      <c r="E7" s="151"/>
      <c r="F7" s="152"/>
      <c r="G7" s="153"/>
      <c r="H7" s="153"/>
      <c r="I7" s="12"/>
      <c r="J7" s="154"/>
      <c r="K7" s="154"/>
      <c r="L7" s="154"/>
      <c r="M7" s="154"/>
      <c r="N7" s="155"/>
      <c r="O7" s="155"/>
      <c r="P7" s="155"/>
      <c r="Q7" s="156"/>
      <c r="R7" s="157"/>
      <c r="S7" s="2"/>
      <c r="T7" s="152"/>
      <c r="U7" s="152"/>
      <c r="V7" s="152"/>
      <c r="W7" s="152"/>
      <c r="X7" s="152"/>
      <c r="Y7" s="152"/>
      <c r="Z7" s="2"/>
    </row>
    <row r="8" spans="1:27" ht="42" customHeight="1" x14ac:dyDescent="0.2">
      <c r="A8" s="403" t="str">
        <f t="shared" ref="A8:A37" ca="1" si="0">+C8&amp;D8</f>
        <v/>
      </c>
      <c r="B8" s="403">
        <v>1</v>
      </c>
      <c r="C8" s="158" t="str">
        <f ca="1">IFERROR(IF(INDEX('Issue Prioritization'!AX:AX,MATCH(Heatmap!$B8,'Issue Prioritization'!$BC:$BC,0))="Remove","",INDEX('Issue Prioritization'!D:D,MATCH(Heatmap!$B8,'Issue Prioritization'!$BC:$BC,0))),"")</f>
        <v/>
      </c>
      <c r="D8" s="159" t="str">
        <f ca="1">IFERROR(IF(INDEX('Issue Prioritization'!AX:AX,MATCH(Heatmap!$B8,'Issue Prioritization'!$BC:$BC,0))="Remove","",INDEX('Issue Prioritization'!E:E,MATCH(Heatmap!$B8,'Issue Prioritization'!$BC:$BC,0))),"")</f>
        <v/>
      </c>
      <c r="E8" s="151"/>
      <c r="F8" s="160" t="str">
        <f t="shared" ref="F8:F37" ca="1" si="1">+IF(SUM(J8:P8)=0,"",SUM(J8:P8))</f>
        <v/>
      </c>
      <c r="G8" s="160" t="str">
        <f t="shared" ref="G8:G37" ca="1" si="2">+IF(SUM(J8:M8)=0,"",SUM(J8:M8))</f>
        <v/>
      </c>
      <c r="H8" s="160" t="str">
        <f t="shared" ref="H8:H37" ca="1" si="3">+IF(SUM(N8:P8)=0,"",SUM(N8:P8))</f>
        <v/>
      </c>
      <c r="I8" s="12"/>
      <c r="J8" s="161" t="str">
        <f ca="1">IF($C8="","",VLOOKUP($A8,'Issue Prioritization'!$A$8:$AQ$38,36,FALSE))</f>
        <v/>
      </c>
      <c r="K8" s="161" t="str">
        <f ca="1">IF($C8="","",VLOOKUP($A8,'Issue Prioritization'!$A$8:$AQ$38,37,FALSE))</f>
        <v/>
      </c>
      <c r="L8" s="161" t="str">
        <f ca="1">IF($C8="","",VLOOKUP($A8,'Issue Prioritization'!$A$8:$AQ$38,38,FALSE))</f>
        <v/>
      </c>
      <c r="M8" s="161" t="str">
        <f ca="1">IF($C8="","",VLOOKUP($A8,'Issue Prioritization'!$A$8:$AQ$38,39,FALSE))</f>
        <v/>
      </c>
      <c r="N8" s="60" t="str">
        <f ca="1">IF($C8="","",VLOOKUP($A8,'Issue Prioritization'!$A$8:$AQ$38,40,FALSE))</f>
        <v/>
      </c>
      <c r="O8" s="60" t="str">
        <f ca="1">IF($C8="","",VLOOKUP($A8,'Issue Prioritization'!$A$8:$AQ$38,41,FALSE))</f>
        <v/>
      </c>
      <c r="P8" s="60" t="str">
        <f ca="1">IF($C8="","",VLOOKUP($A8,'Issue Prioritization'!$A$8:$AQ$38,42,FALSE))</f>
        <v/>
      </c>
      <c r="Q8" s="162"/>
      <c r="R8" s="60" t="str">
        <f ca="1">IF($C8="","",VLOOKUP($A8,'Issue Prioritization'!$A$8:$AQ$38,43,FALSE))</f>
        <v/>
      </c>
      <c r="S8" s="2"/>
      <c r="T8" s="60" t="str">
        <f ca="1">IFERROR(IF(AA8="Keep",INDEX('Ranked Table'!G:G,MATCH(Heatmap!$A8,'Ranked Table'!$A:$A,0)),""),"")</f>
        <v/>
      </c>
      <c r="U8" s="60" t="str">
        <f ca="1">IFERROR(IF(AA8="Keep",INDEX('Ranked Table'!H:H,MATCH(Heatmap!$A8,'Ranked Table'!$A:$A,0)),""),"")</f>
        <v/>
      </c>
      <c r="V8" s="60" t="str">
        <f ca="1">IFERROR(IF(AA8="Keep",INDEX('Ranked Table'!I:I,MATCH(Heatmap!$A8,'Ranked Table'!$A:$A,0)),""),"")</f>
        <v/>
      </c>
      <c r="W8" s="60" t="str">
        <f ca="1">IFERROR(IF(AA8="Keep",INDEX('Ranked Table'!J:J,MATCH(Heatmap!$A8,'Ranked Table'!$A:$A,0)),""),"")</f>
        <v/>
      </c>
      <c r="X8" s="60" t="str">
        <f ca="1">IFERROR(IF(AA8="Keep",INDEX('Ranked Table'!K:K,MATCH(Heatmap!$A8,'Ranked Table'!$A:$A,0)),""),"")</f>
        <v/>
      </c>
      <c r="Y8" s="60" t="str">
        <f ca="1">IFERROR(IF(AA8="Keep",INDEX('Ranked Table'!L:L,MATCH(Heatmap!$A8,'Ranked Table'!$A:$A,0)),""),"")</f>
        <v/>
      </c>
      <c r="Z8" s="2"/>
      <c r="AA8" s="289" t="str">
        <f ca="1">+IFERROR(IF(C8="","",INDEX('Issue Prioritization'!AX:AX,MATCH(Heatmap!$B8,'Issue Prioritization'!$BC:$BC,0))),"")</f>
        <v/>
      </c>
    </row>
    <row r="9" spans="1:27" ht="42" customHeight="1" x14ac:dyDescent="0.2">
      <c r="A9" s="403" t="str">
        <f t="shared" ca="1" si="0"/>
        <v/>
      </c>
      <c r="B9" s="403">
        <f t="shared" ref="B9:B38" si="4">+B8+1</f>
        <v>2</v>
      </c>
      <c r="C9" s="158" t="str">
        <f ca="1">IFERROR(IF(INDEX('Issue Prioritization'!AX:AX,MATCH(Heatmap!$B9,'Issue Prioritization'!$BC:$BC,0))="Remove","",INDEX('Issue Prioritization'!D:D,MATCH(Heatmap!$B9,'Issue Prioritization'!$BC:$BC,0))),"")</f>
        <v/>
      </c>
      <c r="D9" s="159" t="str">
        <f ca="1">IFERROR(IF(INDEX('Issue Prioritization'!AX:AX,MATCH(Heatmap!$B9,'Issue Prioritization'!$BC:$BC,0))="Remove","",INDEX('Issue Prioritization'!E:E,MATCH(Heatmap!$B9,'Issue Prioritization'!$BC:$BC,0))),"")</f>
        <v/>
      </c>
      <c r="E9" s="151"/>
      <c r="F9" s="160" t="str">
        <f t="shared" ca="1" si="1"/>
        <v/>
      </c>
      <c r="G9" s="160" t="str">
        <f t="shared" ca="1" si="2"/>
        <v/>
      </c>
      <c r="H9" s="160" t="str">
        <f t="shared" ca="1" si="3"/>
        <v/>
      </c>
      <c r="I9" s="12"/>
      <c r="J9" s="161" t="str">
        <f ca="1">IF($C9="","",VLOOKUP($A9,'Issue Prioritization'!$A$8:$AQ$38,36,FALSE))</f>
        <v/>
      </c>
      <c r="K9" s="161" t="str">
        <f ca="1">IF($C9="","",VLOOKUP($A9,'Issue Prioritization'!$A$8:$AQ$38,37,FALSE))</f>
        <v/>
      </c>
      <c r="L9" s="161" t="str">
        <f ca="1">IF($C9="","",VLOOKUP($A9,'Issue Prioritization'!$A$8:$AQ$38,38,FALSE))</f>
        <v/>
      </c>
      <c r="M9" s="161" t="str">
        <f ca="1">IF($C9="","",VLOOKUP($A9,'Issue Prioritization'!$A$8:$AQ$38,39,FALSE))</f>
        <v/>
      </c>
      <c r="N9" s="60" t="str">
        <f ca="1">IF($C9="","",VLOOKUP($A9,'Issue Prioritization'!$A$8:$AQ$38,40,FALSE))</f>
        <v/>
      </c>
      <c r="O9" s="60" t="str">
        <f ca="1">IF($C9="","",VLOOKUP($A9,'Issue Prioritization'!$A$8:$AQ$38,41,FALSE))</f>
        <v/>
      </c>
      <c r="P9" s="60" t="str">
        <f ca="1">IF($C9="","",VLOOKUP($A9,'Issue Prioritization'!$A$8:$AQ$38,42,FALSE))</f>
        <v/>
      </c>
      <c r="Q9" s="162"/>
      <c r="R9" s="60" t="str">
        <f ca="1">IF($C9="","",VLOOKUP($A9,'Issue Prioritization'!$A$8:$AQ$38,43,FALSE))</f>
        <v/>
      </c>
      <c r="S9" s="2"/>
      <c r="T9" s="60" t="str">
        <f ca="1">IFERROR(IF(AA9="Keep",INDEX('Ranked Table'!G:G,MATCH(Heatmap!$A9,'Ranked Table'!$A:$A,0)),""),"")</f>
        <v/>
      </c>
      <c r="U9" s="60" t="str">
        <f ca="1">IFERROR(IF(AA9="Keep",INDEX('Ranked Table'!H:H,MATCH(Heatmap!$A9,'Ranked Table'!$A:$A,0)),""),"")</f>
        <v/>
      </c>
      <c r="V9" s="60" t="str">
        <f ca="1">IFERROR(IF(AA9="Keep",INDEX('Ranked Table'!I:I,MATCH(Heatmap!$A9,'Ranked Table'!$A:$A,0)),""),"")</f>
        <v/>
      </c>
      <c r="W9" s="60" t="str">
        <f ca="1">IFERROR(IF(AA9="Keep",INDEX('Ranked Table'!J:J,MATCH(Heatmap!$A9,'Ranked Table'!$A:$A,0)),""),"")</f>
        <v/>
      </c>
      <c r="X9" s="60" t="str">
        <f ca="1">IFERROR(IF(AA9="Keep",INDEX('Ranked Table'!K:K,MATCH(Heatmap!$A9,'Ranked Table'!$A:$A,0)),""),"")</f>
        <v/>
      </c>
      <c r="Y9" s="60" t="str">
        <f ca="1">IFERROR(IF(AA9="Keep",INDEX('Ranked Table'!L:L,MATCH(Heatmap!$A9,'Ranked Table'!$A:$A,0)),""),"")</f>
        <v/>
      </c>
      <c r="Z9" s="2"/>
      <c r="AA9" s="289" t="str">
        <f ca="1">+IFERROR(IF(C9="","",INDEX('Issue Prioritization'!AX:AX,MATCH(Heatmap!$B9,'Issue Prioritization'!$BC:$BC,0))),"")</f>
        <v/>
      </c>
    </row>
    <row r="10" spans="1:27" ht="42" customHeight="1" x14ac:dyDescent="0.2">
      <c r="A10" s="403" t="str">
        <f t="shared" ca="1" si="0"/>
        <v/>
      </c>
      <c r="B10" s="403">
        <f t="shared" si="4"/>
        <v>3</v>
      </c>
      <c r="C10" s="158" t="str">
        <f ca="1">IFERROR(IF(INDEX('Issue Prioritization'!AX:AX,MATCH(Heatmap!$B10,'Issue Prioritization'!$BC:$BC,0))="Remove","",INDEX('Issue Prioritization'!D:D,MATCH(Heatmap!$B10,'Issue Prioritization'!$BC:$BC,0))),"")</f>
        <v/>
      </c>
      <c r="D10" s="159" t="str">
        <f ca="1">IFERROR(IF(INDEX('Issue Prioritization'!AX:AX,MATCH(Heatmap!$B10,'Issue Prioritization'!$BC:$BC,0))="Remove","",INDEX('Issue Prioritization'!E:E,MATCH(Heatmap!$B10,'Issue Prioritization'!$BC:$BC,0))),"")</f>
        <v/>
      </c>
      <c r="E10" s="151"/>
      <c r="F10" s="160" t="str">
        <f t="shared" ca="1" si="1"/>
        <v/>
      </c>
      <c r="G10" s="160" t="str">
        <f t="shared" ca="1" si="2"/>
        <v/>
      </c>
      <c r="H10" s="160" t="str">
        <f t="shared" ca="1" si="3"/>
        <v/>
      </c>
      <c r="I10" s="12"/>
      <c r="J10" s="161" t="str">
        <f ca="1">IF($C10="","",VLOOKUP($A10,'Issue Prioritization'!$A$8:$AQ$38,36,FALSE))</f>
        <v/>
      </c>
      <c r="K10" s="161" t="str">
        <f ca="1">IF($C10="","",VLOOKUP($A10,'Issue Prioritization'!$A$8:$AQ$38,37,FALSE))</f>
        <v/>
      </c>
      <c r="L10" s="161" t="str">
        <f ca="1">IF($C10="","",VLOOKUP($A10,'Issue Prioritization'!$A$8:$AQ$38,38,FALSE))</f>
        <v/>
      </c>
      <c r="M10" s="161" t="str">
        <f ca="1">IF($C10="","",VLOOKUP($A10,'Issue Prioritization'!$A$8:$AQ$38,39,FALSE))</f>
        <v/>
      </c>
      <c r="N10" s="60" t="str">
        <f ca="1">IF($C10="","",VLOOKUP($A10,'Issue Prioritization'!$A$8:$AQ$38,40,FALSE))</f>
        <v/>
      </c>
      <c r="O10" s="60" t="str">
        <f ca="1">IF($C10="","",VLOOKUP($A10,'Issue Prioritization'!$A$8:$AQ$38,41,FALSE))</f>
        <v/>
      </c>
      <c r="P10" s="60" t="str">
        <f ca="1">IF($C10="","",VLOOKUP($A10,'Issue Prioritization'!$A$8:$AQ$38,42,FALSE))</f>
        <v/>
      </c>
      <c r="Q10" s="162"/>
      <c r="R10" s="60" t="str">
        <f ca="1">IF($C10="","",VLOOKUP($A10,'Issue Prioritization'!$A$8:$AQ$38,43,FALSE))</f>
        <v/>
      </c>
      <c r="S10" s="2"/>
      <c r="T10" s="60" t="str">
        <f ca="1">IFERROR(IF(AA10="Keep",INDEX('Ranked Table'!G:G,MATCH(Heatmap!$A10,'Ranked Table'!$A:$A,0)),""),"")</f>
        <v/>
      </c>
      <c r="U10" s="60" t="str">
        <f ca="1">IFERROR(IF(AA10="Keep",INDEX('Ranked Table'!H:H,MATCH(Heatmap!$A10,'Ranked Table'!$A:$A,0)),""),"")</f>
        <v/>
      </c>
      <c r="V10" s="60" t="str">
        <f ca="1">IFERROR(IF(AA10="Keep",INDEX('Ranked Table'!I:I,MATCH(Heatmap!$A10,'Ranked Table'!$A:$A,0)),""),"")</f>
        <v/>
      </c>
      <c r="W10" s="60" t="str">
        <f ca="1">IFERROR(IF(AA10="Keep",INDEX('Ranked Table'!J:J,MATCH(Heatmap!$A10,'Ranked Table'!$A:$A,0)),""),"")</f>
        <v/>
      </c>
      <c r="X10" s="60" t="str">
        <f ca="1">IFERROR(IF(AA10="Keep",INDEX('Ranked Table'!K:K,MATCH(Heatmap!$A10,'Ranked Table'!$A:$A,0)),""),"")</f>
        <v/>
      </c>
      <c r="Y10" s="60" t="str">
        <f ca="1">IFERROR(IF(AA10="Keep",INDEX('Ranked Table'!L:L,MATCH(Heatmap!$A10,'Ranked Table'!$A:$A,0)),""),"")</f>
        <v/>
      </c>
      <c r="Z10" s="2"/>
      <c r="AA10" s="289" t="str">
        <f ca="1">+IFERROR(IF(C10="","",INDEX('Issue Prioritization'!AX:AX,MATCH(Heatmap!$B10,'Issue Prioritization'!$BC:$BC,0))),"")</f>
        <v/>
      </c>
    </row>
    <row r="11" spans="1:27" ht="42" customHeight="1" x14ac:dyDescent="0.2">
      <c r="A11" s="403" t="str">
        <f t="shared" ca="1" si="0"/>
        <v/>
      </c>
      <c r="B11" s="403">
        <f t="shared" si="4"/>
        <v>4</v>
      </c>
      <c r="C11" s="158" t="str">
        <f ca="1">IFERROR(IF(INDEX('Issue Prioritization'!AX:AX,MATCH(Heatmap!$B11,'Issue Prioritization'!$BC:$BC,0))="Remove","",INDEX('Issue Prioritization'!D:D,MATCH(Heatmap!$B11,'Issue Prioritization'!$BC:$BC,0))),"")</f>
        <v/>
      </c>
      <c r="D11" s="159" t="str">
        <f ca="1">IFERROR(IF(INDEX('Issue Prioritization'!AX:AX,MATCH(Heatmap!$B11,'Issue Prioritization'!$BC:$BC,0))="Remove","",INDEX('Issue Prioritization'!E:E,MATCH(Heatmap!$B11,'Issue Prioritization'!$BC:$BC,0))),"")</f>
        <v/>
      </c>
      <c r="E11" s="151"/>
      <c r="F11" s="160" t="str">
        <f t="shared" ca="1" si="1"/>
        <v/>
      </c>
      <c r="G11" s="160" t="str">
        <f t="shared" ca="1" si="2"/>
        <v/>
      </c>
      <c r="H11" s="160" t="str">
        <f t="shared" ca="1" si="3"/>
        <v/>
      </c>
      <c r="I11" s="12"/>
      <c r="J11" s="161" t="str">
        <f ca="1">IF($C11="","",VLOOKUP($A11,'Issue Prioritization'!$A$8:$AQ$38,36,FALSE))</f>
        <v/>
      </c>
      <c r="K11" s="161" t="str">
        <f ca="1">IF($C11="","",VLOOKUP($A11,'Issue Prioritization'!$A$8:$AQ$38,37,FALSE))</f>
        <v/>
      </c>
      <c r="L11" s="161" t="str">
        <f ca="1">IF($C11="","",VLOOKUP($A11,'Issue Prioritization'!$A$8:$AQ$38,38,FALSE))</f>
        <v/>
      </c>
      <c r="M11" s="161" t="str">
        <f ca="1">IF($C11="","",VLOOKUP($A11,'Issue Prioritization'!$A$8:$AQ$38,39,FALSE))</f>
        <v/>
      </c>
      <c r="N11" s="60" t="str">
        <f ca="1">IF($C11="","",VLOOKUP($A11,'Issue Prioritization'!$A$8:$AQ$38,40,FALSE))</f>
        <v/>
      </c>
      <c r="O11" s="60" t="str">
        <f ca="1">IF($C11="","",VLOOKUP($A11,'Issue Prioritization'!$A$8:$AQ$38,41,FALSE))</f>
        <v/>
      </c>
      <c r="P11" s="60" t="str">
        <f ca="1">IF($C11="","",VLOOKUP($A11,'Issue Prioritization'!$A$8:$AQ$38,42,FALSE))</f>
        <v/>
      </c>
      <c r="Q11" s="162"/>
      <c r="R11" s="60" t="str">
        <f ca="1">IF($C11="","",VLOOKUP($A11,'Issue Prioritization'!$A$8:$AQ$38,43,FALSE))</f>
        <v/>
      </c>
      <c r="S11" s="2"/>
      <c r="T11" s="60" t="str">
        <f ca="1">IFERROR(IF(AA11="Keep",INDEX('Ranked Table'!G:G,MATCH(Heatmap!$A11,'Ranked Table'!$A:$A,0)),""),"")</f>
        <v/>
      </c>
      <c r="U11" s="60" t="str">
        <f ca="1">IFERROR(IF(AA11="Keep",INDEX('Ranked Table'!H:H,MATCH(Heatmap!$A11,'Ranked Table'!$A:$A,0)),""),"")</f>
        <v/>
      </c>
      <c r="V11" s="60" t="str">
        <f ca="1">IFERROR(IF(AA11="Keep",INDEX('Ranked Table'!I:I,MATCH(Heatmap!$A11,'Ranked Table'!$A:$A,0)),""),"")</f>
        <v/>
      </c>
      <c r="W11" s="60" t="str">
        <f ca="1">IFERROR(IF(AA11="Keep",INDEX('Ranked Table'!J:J,MATCH(Heatmap!$A11,'Ranked Table'!$A:$A,0)),""),"")</f>
        <v/>
      </c>
      <c r="X11" s="60" t="str">
        <f ca="1">IFERROR(IF(AA11="Keep",INDEX('Ranked Table'!K:K,MATCH(Heatmap!$A11,'Ranked Table'!$A:$A,0)),""),"")</f>
        <v/>
      </c>
      <c r="Y11" s="60" t="str">
        <f ca="1">IFERROR(IF(AA11="Keep",INDEX('Ranked Table'!L:L,MATCH(Heatmap!$A11,'Ranked Table'!$A:$A,0)),""),"")</f>
        <v/>
      </c>
      <c r="Z11" s="2"/>
      <c r="AA11" s="289" t="str">
        <f ca="1">+IFERROR(IF(C11="","",INDEX('Issue Prioritization'!AX:AX,MATCH(Heatmap!$B11,'Issue Prioritization'!$BC:$BC,0))),"")</f>
        <v/>
      </c>
    </row>
    <row r="12" spans="1:27" ht="42" customHeight="1" x14ac:dyDescent="0.2">
      <c r="A12" s="403" t="str">
        <f t="shared" ca="1" si="0"/>
        <v/>
      </c>
      <c r="B12" s="403">
        <f t="shared" si="4"/>
        <v>5</v>
      </c>
      <c r="C12" s="158" t="str">
        <f ca="1">IFERROR(IF(INDEX('Issue Prioritization'!AX:AX,MATCH(Heatmap!$B12,'Issue Prioritization'!$BC:$BC,0))="Remove","",INDEX('Issue Prioritization'!D:D,MATCH(Heatmap!$B12,'Issue Prioritization'!$BC:$BC,0))),"")</f>
        <v/>
      </c>
      <c r="D12" s="159" t="str">
        <f ca="1">IFERROR(IF(INDEX('Issue Prioritization'!AX:AX,MATCH(Heatmap!$B12,'Issue Prioritization'!$BC:$BC,0))="Remove","",INDEX('Issue Prioritization'!E:E,MATCH(Heatmap!$B12,'Issue Prioritization'!$BC:$BC,0))),"")</f>
        <v/>
      </c>
      <c r="E12" s="151"/>
      <c r="F12" s="160" t="str">
        <f t="shared" ca="1" si="1"/>
        <v/>
      </c>
      <c r="G12" s="160" t="str">
        <f t="shared" ca="1" si="2"/>
        <v/>
      </c>
      <c r="H12" s="160" t="str">
        <f t="shared" ca="1" si="3"/>
        <v/>
      </c>
      <c r="I12" s="12"/>
      <c r="J12" s="161" t="str">
        <f ca="1">IF($C12="","",VLOOKUP($A12,'Issue Prioritization'!$A$8:$AQ$38,36,FALSE))</f>
        <v/>
      </c>
      <c r="K12" s="161" t="str">
        <f ca="1">IF($C12="","",VLOOKUP($A12,'Issue Prioritization'!$A$8:$AQ$38,37,FALSE))</f>
        <v/>
      </c>
      <c r="L12" s="161" t="str">
        <f ca="1">IF($C12="","",VLOOKUP($A12,'Issue Prioritization'!$A$8:$AQ$38,38,FALSE))</f>
        <v/>
      </c>
      <c r="M12" s="161" t="str">
        <f ca="1">IF($C12="","",VLOOKUP($A12,'Issue Prioritization'!$A$8:$AQ$38,39,FALSE))</f>
        <v/>
      </c>
      <c r="N12" s="60" t="str">
        <f ca="1">IF($C12="","",VLOOKUP($A12,'Issue Prioritization'!$A$8:$AQ$38,40,FALSE))</f>
        <v/>
      </c>
      <c r="O12" s="60" t="str">
        <f ca="1">IF($C12="","",VLOOKUP($A12,'Issue Prioritization'!$A$8:$AQ$38,41,FALSE))</f>
        <v/>
      </c>
      <c r="P12" s="60" t="str">
        <f ca="1">IF($C12="","",VLOOKUP($A12,'Issue Prioritization'!$A$8:$AQ$38,42,FALSE))</f>
        <v/>
      </c>
      <c r="Q12" s="162"/>
      <c r="R12" s="60" t="str">
        <f ca="1">IF($C12="","",VLOOKUP($A12,'Issue Prioritization'!$A$8:$AQ$38,43,FALSE))</f>
        <v/>
      </c>
      <c r="S12" s="2"/>
      <c r="T12" s="60" t="str">
        <f ca="1">IFERROR(IF(AA12="Keep",INDEX('Ranked Table'!G:G,MATCH(Heatmap!$A12,'Ranked Table'!$A:$A,0)),""),"")</f>
        <v/>
      </c>
      <c r="U12" s="60" t="str">
        <f ca="1">IFERROR(IF(AA12="Keep",INDEX('Ranked Table'!H:H,MATCH(Heatmap!$A12,'Ranked Table'!$A:$A,0)),""),"")</f>
        <v/>
      </c>
      <c r="V12" s="60" t="str">
        <f ca="1">IFERROR(IF(AA12="Keep",INDEX('Ranked Table'!I:I,MATCH(Heatmap!$A12,'Ranked Table'!$A:$A,0)),""),"")</f>
        <v/>
      </c>
      <c r="W12" s="60" t="str">
        <f ca="1">IFERROR(IF(AA12="Keep",INDEX('Ranked Table'!J:J,MATCH(Heatmap!$A12,'Ranked Table'!$A:$A,0)),""),"")</f>
        <v/>
      </c>
      <c r="X12" s="60" t="str">
        <f ca="1">IFERROR(IF(AA12="Keep",INDEX('Ranked Table'!K:K,MATCH(Heatmap!$A12,'Ranked Table'!$A:$A,0)),""),"")</f>
        <v/>
      </c>
      <c r="Y12" s="60" t="str">
        <f ca="1">IFERROR(IF(AA12="Keep",INDEX('Ranked Table'!L:L,MATCH(Heatmap!$A12,'Ranked Table'!$A:$A,0)),""),"")</f>
        <v/>
      </c>
      <c r="Z12" s="2"/>
      <c r="AA12" s="289" t="str">
        <f ca="1">+IFERROR(IF(C12="","",INDEX('Issue Prioritization'!AX:AX,MATCH(Heatmap!$B12,'Issue Prioritization'!$BC:$BC,0))),"")</f>
        <v/>
      </c>
    </row>
    <row r="13" spans="1:27" ht="42" customHeight="1" x14ac:dyDescent="0.2">
      <c r="A13" s="403" t="str">
        <f t="shared" ca="1" si="0"/>
        <v/>
      </c>
      <c r="B13" s="403">
        <f t="shared" si="4"/>
        <v>6</v>
      </c>
      <c r="C13" s="158" t="str">
        <f ca="1">IFERROR(IF(INDEX('Issue Prioritization'!AX:AX,MATCH(Heatmap!$B13,'Issue Prioritization'!$BC:$BC,0))="Remove","",INDEX('Issue Prioritization'!D:D,MATCH(Heatmap!$B13,'Issue Prioritization'!$BC:$BC,0))),"")</f>
        <v/>
      </c>
      <c r="D13" s="159" t="str">
        <f ca="1">IFERROR(IF(INDEX('Issue Prioritization'!AX:AX,MATCH(Heatmap!$B13,'Issue Prioritization'!$BC:$BC,0))="Remove","",INDEX('Issue Prioritization'!E:E,MATCH(Heatmap!$B13,'Issue Prioritization'!$BC:$BC,0))),"")</f>
        <v/>
      </c>
      <c r="E13" s="151"/>
      <c r="F13" s="160" t="str">
        <f t="shared" ca="1" si="1"/>
        <v/>
      </c>
      <c r="G13" s="160" t="str">
        <f t="shared" ca="1" si="2"/>
        <v/>
      </c>
      <c r="H13" s="160" t="str">
        <f t="shared" ca="1" si="3"/>
        <v/>
      </c>
      <c r="I13" s="12"/>
      <c r="J13" s="161" t="str">
        <f ca="1">IF($C13="","",VLOOKUP($A13,'Issue Prioritization'!$A$8:$AQ$38,36,FALSE))</f>
        <v/>
      </c>
      <c r="K13" s="161" t="str">
        <f ca="1">IF($C13="","",VLOOKUP($A13,'Issue Prioritization'!$A$8:$AQ$38,37,FALSE))</f>
        <v/>
      </c>
      <c r="L13" s="161" t="str">
        <f ca="1">IF($C13="","",VLOOKUP($A13,'Issue Prioritization'!$A$8:$AQ$38,38,FALSE))</f>
        <v/>
      </c>
      <c r="M13" s="161" t="str">
        <f ca="1">IF($C13="","",VLOOKUP($A13,'Issue Prioritization'!$A$8:$AQ$38,39,FALSE))</f>
        <v/>
      </c>
      <c r="N13" s="60" t="str">
        <f ca="1">IF($C13="","",VLOOKUP($A13,'Issue Prioritization'!$A$8:$AQ$38,40,FALSE))</f>
        <v/>
      </c>
      <c r="O13" s="60" t="str">
        <f ca="1">IF($C13="","",VLOOKUP($A13,'Issue Prioritization'!$A$8:$AQ$38,41,FALSE))</f>
        <v/>
      </c>
      <c r="P13" s="60" t="str">
        <f ca="1">IF($C13="","",VLOOKUP($A13,'Issue Prioritization'!$A$8:$AQ$38,42,FALSE))</f>
        <v/>
      </c>
      <c r="Q13" s="162"/>
      <c r="R13" s="60" t="str">
        <f ca="1">IF($C13="","",VLOOKUP($A13,'Issue Prioritization'!$A$8:$AQ$38,43,FALSE))</f>
        <v/>
      </c>
      <c r="S13" s="2"/>
      <c r="T13" s="60" t="str">
        <f ca="1">IFERROR(IF(AA13="Keep",INDEX('Ranked Table'!G:G,MATCH(Heatmap!$A13,'Ranked Table'!$A:$A,0)),""),"")</f>
        <v/>
      </c>
      <c r="U13" s="60" t="str">
        <f ca="1">IFERROR(IF(AA13="Keep",INDEX('Ranked Table'!H:H,MATCH(Heatmap!$A13,'Ranked Table'!$A:$A,0)),""),"")</f>
        <v/>
      </c>
      <c r="V13" s="60" t="str">
        <f ca="1">IFERROR(IF(AA13="Keep",INDEX('Ranked Table'!I:I,MATCH(Heatmap!$A13,'Ranked Table'!$A:$A,0)),""),"")</f>
        <v/>
      </c>
      <c r="W13" s="60" t="str">
        <f ca="1">IFERROR(IF(AA13="Keep",INDEX('Ranked Table'!J:J,MATCH(Heatmap!$A13,'Ranked Table'!$A:$A,0)),""),"")</f>
        <v/>
      </c>
      <c r="X13" s="60" t="str">
        <f ca="1">IFERROR(IF(AA13="Keep",INDEX('Ranked Table'!K:K,MATCH(Heatmap!$A13,'Ranked Table'!$A:$A,0)),""),"")</f>
        <v/>
      </c>
      <c r="Y13" s="60" t="str">
        <f ca="1">IFERROR(IF(AA13="Keep",INDEX('Ranked Table'!L:L,MATCH(Heatmap!$A13,'Ranked Table'!$A:$A,0)),""),"")</f>
        <v/>
      </c>
      <c r="Z13" s="2"/>
      <c r="AA13" s="289" t="str">
        <f ca="1">+IFERROR(IF(C13="","",INDEX('Issue Prioritization'!AX:AX,MATCH(Heatmap!$B13,'Issue Prioritization'!$BC:$BC,0))),"")</f>
        <v/>
      </c>
    </row>
    <row r="14" spans="1:27" ht="42" customHeight="1" x14ac:dyDescent="0.2">
      <c r="A14" s="403" t="str">
        <f t="shared" ca="1" si="0"/>
        <v/>
      </c>
      <c r="B14" s="403">
        <f t="shared" si="4"/>
        <v>7</v>
      </c>
      <c r="C14" s="158" t="str">
        <f ca="1">IFERROR(IF(INDEX('Issue Prioritization'!AX:AX,MATCH(Heatmap!$B14,'Issue Prioritization'!$BC:$BC,0))="Remove","",INDEX('Issue Prioritization'!D:D,MATCH(Heatmap!$B14,'Issue Prioritization'!$BC:$BC,0))),"")</f>
        <v/>
      </c>
      <c r="D14" s="159" t="str">
        <f ca="1">IFERROR(IF(INDEX('Issue Prioritization'!AX:AX,MATCH(Heatmap!$B14,'Issue Prioritization'!$BC:$BC,0))="Remove","",INDEX('Issue Prioritization'!E:E,MATCH(Heatmap!$B14,'Issue Prioritization'!$BC:$BC,0))),"")</f>
        <v/>
      </c>
      <c r="E14" s="151"/>
      <c r="F14" s="160" t="str">
        <f t="shared" ca="1" si="1"/>
        <v/>
      </c>
      <c r="G14" s="160" t="str">
        <f t="shared" ca="1" si="2"/>
        <v/>
      </c>
      <c r="H14" s="160" t="str">
        <f t="shared" ca="1" si="3"/>
        <v/>
      </c>
      <c r="I14" s="12"/>
      <c r="J14" s="161" t="str">
        <f ca="1">IF($C14="","",VLOOKUP($A14,'Issue Prioritization'!$A$8:$AQ$38,36,FALSE))</f>
        <v/>
      </c>
      <c r="K14" s="161" t="str">
        <f ca="1">IF($C14="","",VLOOKUP($A14,'Issue Prioritization'!$A$8:$AQ$38,37,FALSE))</f>
        <v/>
      </c>
      <c r="L14" s="161" t="str">
        <f ca="1">IF($C14="","",VLOOKUP($A14,'Issue Prioritization'!$A$8:$AQ$38,38,FALSE))</f>
        <v/>
      </c>
      <c r="M14" s="161" t="str">
        <f ca="1">IF($C14="","",VLOOKUP($A14,'Issue Prioritization'!$A$8:$AQ$38,39,FALSE))</f>
        <v/>
      </c>
      <c r="N14" s="60" t="str">
        <f ca="1">IF($C14="","",VLOOKUP($A14,'Issue Prioritization'!$A$8:$AQ$38,40,FALSE))</f>
        <v/>
      </c>
      <c r="O14" s="60" t="str">
        <f ca="1">IF($C14="","",VLOOKUP($A14,'Issue Prioritization'!$A$8:$AQ$38,41,FALSE))</f>
        <v/>
      </c>
      <c r="P14" s="60" t="str">
        <f ca="1">IF($C14="","",VLOOKUP($A14,'Issue Prioritization'!$A$8:$AQ$38,42,FALSE))</f>
        <v/>
      </c>
      <c r="Q14" s="162"/>
      <c r="R14" s="60" t="str">
        <f ca="1">IF($C14="","",VLOOKUP($A14,'Issue Prioritization'!$A$8:$AQ$38,43,FALSE))</f>
        <v/>
      </c>
      <c r="S14" s="2"/>
      <c r="T14" s="60" t="str">
        <f ca="1">IFERROR(IF(AA14="Keep",INDEX('Ranked Table'!G:G,MATCH(Heatmap!$A14,'Ranked Table'!$A:$A,0)),""),"")</f>
        <v/>
      </c>
      <c r="U14" s="60" t="str">
        <f ca="1">IFERROR(IF(AA14="Keep",INDEX('Ranked Table'!H:H,MATCH(Heatmap!$A14,'Ranked Table'!$A:$A,0)),""),"")</f>
        <v/>
      </c>
      <c r="V14" s="60" t="str">
        <f ca="1">IFERROR(IF(AA14="Keep",INDEX('Ranked Table'!I:I,MATCH(Heatmap!$A14,'Ranked Table'!$A:$A,0)),""),"")</f>
        <v/>
      </c>
      <c r="W14" s="60" t="str">
        <f ca="1">IFERROR(IF(AA14="Keep",INDEX('Ranked Table'!J:J,MATCH(Heatmap!$A14,'Ranked Table'!$A:$A,0)),""),"")</f>
        <v/>
      </c>
      <c r="X14" s="60" t="str">
        <f ca="1">IFERROR(IF(AA14="Keep",INDEX('Ranked Table'!K:K,MATCH(Heatmap!$A14,'Ranked Table'!$A:$A,0)),""),"")</f>
        <v/>
      </c>
      <c r="Y14" s="60" t="str">
        <f ca="1">IFERROR(IF(AA14="Keep",INDEX('Ranked Table'!L:L,MATCH(Heatmap!$A14,'Ranked Table'!$A:$A,0)),""),"")</f>
        <v/>
      </c>
      <c r="Z14" s="2"/>
      <c r="AA14" s="289" t="str">
        <f ca="1">+IFERROR(IF(C14="","",INDEX('Issue Prioritization'!AX:AX,MATCH(Heatmap!$B14,'Issue Prioritization'!$BC:$BC,0))),"")</f>
        <v/>
      </c>
    </row>
    <row r="15" spans="1:27" ht="42" customHeight="1" x14ac:dyDescent="0.2">
      <c r="A15" s="403" t="str">
        <f t="shared" ca="1" si="0"/>
        <v/>
      </c>
      <c r="B15" s="403">
        <f t="shared" si="4"/>
        <v>8</v>
      </c>
      <c r="C15" s="158" t="str">
        <f ca="1">IFERROR(IF(INDEX('Issue Prioritization'!AX:AX,MATCH(Heatmap!$B15,'Issue Prioritization'!$BC:$BC,0))="Remove","",INDEX('Issue Prioritization'!D:D,MATCH(Heatmap!$B15,'Issue Prioritization'!$BC:$BC,0))),"")</f>
        <v/>
      </c>
      <c r="D15" s="159" t="str">
        <f ca="1">IFERROR(IF(INDEX('Issue Prioritization'!AX:AX,MATCH(Heatmap!$B15,'Issue Prioritization'!$BC:$BC,0))="Remove","",INDEX('Issue Prioritization'!E:E,MATCH(Heatmap!$B15,'Issue Prioritization'!$BC:$BC,0))),"")</f>
        <v/>
      </c>
      <c r="E15" s="151"/>
      <c r="F15" s="160" t="str">
        <f t="shared" ca="1" si="1"/>
        <v/>
      </c>
      <c r="G15" s="160" t="str">
        <f t="shared" ca="1" si="2"/>
        <v/>
      </c>
      <c r="H15" s="160" t="str">
        <f t="shared" ca="1" si="3"/>
        <v/>
      </c>
      <c r="I15" s="12"/>
      <c r="J15" s="161" t="str">
        <f ca="1">IF($C15="","",VLOOKUP($A15,'Issue Prioritization'!$A$8:$AQ$38,36,FALSE))</f>
        <v/>
      </c>
      <c r="K15" s="161" t="str">
        <f ca="1">IF($C15="","",VLOOKUP($A15,'Issue Prioritization'!$A$8:$AQ$38,37,FALSE))</f>
        <v/>
      </c>
      <c r="L15" s="161" t="str">
        <f ca="1">IF($C15="","",VLOOKUP($A15,'Issue Prioritization'!$A$8:$AQ$38,38,FALSE))</f>
        <v/>
      </c>
      <c r="M15" s="161" t="str">
        <f ca="1">IF($C15="","",VLOOKUP($A15,'Issue Prioritization'!$A$8:$AQ$38,39,FALSE))</f>
        <v/>
      </c>
      <c r="N15" s="60" t="str">
        <f ca="1">IF($C15="","",VLOOKUP($A15,'Issue Prioritization'!$A$8:$AQ$38,40,FALSE))</f>
        <v/>
      </c>
      <c r="O15" s="60" t="str">
        <f ca="1">IF($C15="","",VLOOKUP($A15,'Issue Prioritization'!$A$8:$AQ$38,41,FALSE))</f>
        <v/>
      </c>
      <c r="P15" s="60" t="str">
        <f ca="1">IF($C15="","",VLOOKUP($A15,'Issue Prioritization'!$A$8:$AQ$38,42,FALSE))</f>
        <v/>
      </c>
      <c r="Q15" s="162"/>
      <c r="R15" s="60" t="str">
        <f ca="1">IF($C15="","",VLOOKUP($A15,'Issue Prioritization'!$A$8:$AQ$38,43,FALSE))</f>
        <v/>
      </c>
      <c r="S15" s="2"/>
      <c r="T15" s="60" t="str">
        <f ca="1">IFERROR(IF(AA15="Keep",INDEX('Ranked Table'!G:G,MATCH(Heatmap!$A15,'Ranked Table'!$A:$A,0)),""),"")</f>
        <v/>
      </c>
      <c r="U15" s="60" t="str">
        <f ca="1">IFERROR(IF(AA15="Keep",INDEX('Ranked Table'!H:H,MATCH(Heatmap!$A15,'Ranked Table'!$A:$A,0)),""),"")</f>
        <v/>
      </c>
      <c r="V15" s="60" t="str">
        <f ca="1">IFERROR(IF(AA15="Keep",INDEX('Ranked Table'!I:I,MATCH(Heatmap!$A15,'Ranked Table'!$A:$A,0)),""),"")</f>
        <v/>
      </c>
      <c r="W15" s="60" t="str">
        <f ca="1">IFERROR(IF(AA15="Keep",INDEX('Ranked Table'!J:J,MATCH(Heatmap!$A15,'Ranked Table'!$A:$A,0)),""),"")</f>
        <v/>
      </c>
      <c r="X15" s="60" t="str">
        <f ca="1">IFERROR(IF(AA15="Keep",INDEX('Ranked Table'!K:K,MATCH(Heatmap!$A15,'Ranked Table'!$A:$A,0)),""),"")</f>
        <v/>
      </c>
      <c r="Y15" s="60" t="str">
        <f ca="1">IFERROR(IF(AA15="Keep",INDEX('Ranked Table'!L:L,MATCH(Heatmap!$A15,'Ranked Table'!$A:$A,0)),""),"")</f>
        <v/>
      </c>
      <c r="Z15" s="2"/>
      <c r="AA15" s="289" t="str">
        <f ca="1">+IFERROR(IF(C15="","",INDEX('Issue Prioritization'!AX:AX,MATCH(Heatmap!$B15,'Issue Prioritization'!$BC:$BC,0))),"")</f>
        <v/>
      </c>
    </row>
    <row r="16" spans="1:27" ht="42" customHeight="1" x14ac:dyDescent="0.2">
      <c r="A16" s="403" t="str">
        <f t="shared" ca="1" si="0"/>
        <v/>
      </c>
      <c r="B16" s="403">
        <f t="shared" si="4"/>
        <v>9</v>
      </c>
      <c r="C16" s="158" t="str">
        <f ca="1">IFERROR(IF(INDEX('Issue Prioritization'!AX:AX,MATCH(Heatmap!$B16,'Issue Prioritization'!$BC:$BC,0))="Remove","",INDEX('Issue Prioritization'!D:D,MATCH(Heatmap!$B16,'Issue Prioritization'!$BC:$BC,0))),"")</f>
        <v/>
      </c>
      <c r="D16" s="159" t="str">
        <f ca="1">IFERROR(IF(INDEX('Issue Prioritization'!AX:AX,MATCH(Heatmap!$B16,'Issue Prioritization'!$BC:$BC,0))="Remove","",INDEX('Issue Prioritization'!E:E,MATCH(Heatmap!$B16,'Issue Prioritization'!$BC:$BC,0))),"")</f>
        <v/>
      </c>
      <c r="E16" s="151"/>
      <c r="F16" s="160" t="str">
        <f t="shared" ca="1" si="1"/>
        <v/>
      </c>
      <c r="G16" s="160" t="str">
        <f t="shared" ca="1" si="2"/>
        <v/>
      </c>
      <c r="H16" s="160" t="str">
        <f t="shared" ca="1" si="3"/>
        <v/>
      </c>
      <c r="I16" s="12"/>
      <c r="J16" s="161" t="str">
        <f ca="1">IF($C16="","",VLOOKUP($A16,'Issue Prioritization'!$A$8:$AQ$38,36,FALSE))</f>
        <v/>
      </c>
      <c r="K16" s="161" t="str">
        <f ca="1">IF($C16="","",VLOOKUP($A16,'Issue Prioritization'!$A$8:$AQ$38,37,FALSE))</f>
        <v/>
      </c>
      <c r="L16" s="161" t="str">
        <f ca="1">IF($C16="","",VLOOKUP($A16,'Issue Prioritization'!$A$8:$AQ$38,38,FALSE))</f>
        <v/>
      </c>
      <c r="M16" s="161" t="str">
        <f ca="1">IF($C16="","",VLOOKUP($A16,'Issue Prioritization'!$A$8:$AQ$38,39,FALSE))</f>
        <v/>
      </c>
      <c r="N16" s="60" t="str">
        <f ca="1">IF($C16="","",VLOOKUP($A16,'Issue Prioritization'!$A$8:$AQ$38,40,FALSE))</f>
        <v/>
      </c>
      <c r="O16" s="60" t="str">
        <f ca="1">IF($C16="","",VLOOKUP($A16,'Issue Prioritization'!$A$8:$AQ$38,41,FALSE))</f>
        <v/>
      </c>
      <c r="P16" s="60" t="str">
        <f ca="1">IF($C16="","",VLOOKUP($A16,'Issue Prioritization'!$A$8:$AQ$38,42,FALSE))</f>
        <v/>
      </c>
      <c r="Q16" s="162"/>
      <c r="R16" s="60" t="str">
        <f ca="1">IF($C16="","",VLOOKUP($A16,'Issue Prioritization'!$A$8:$AQ$38,43,FALSE))</f>
        <v/>
      </c>
      <c r="S16" s="2"/>
      <c r="T16" s="60" t="str">
        <f ca="1">IFERROR(IF(AA16="Keep",INDEX('Ranked Table'!G:G,MATCH(Heatmap!$A16,'Ranked Table'!$A:$A,0)),""),"")</f>
        <v/>
      </c>
      <c r="U16" s="60" t="str">
        <f ca="1">IFERROR(IF(AA16="Keep",INDEX('Ranked Table'!H:H,MATCH(Heatmap!$A16,'Ranked Table'!$A:$A,0)),""),"")</f>
        <v/>
      </c>
      <c r="V16" s="60" t="str">
        <f ca="1">IFERROR(IF(AA16="Keep",INDEX('Ranked Table'!I:I,MATCH(Heatmap!$A16,'Ranked Table'!$A:$A,0)),""),"")</f>
        <v/>
      </c>
      <c r="W16" s="60" t="str">
        <f ca="1">IFERROR(IF(AA16="Keep",INDEX('Ranked Table'!J:J,MATCH(Heatmap!$A16,'Ranked Table'!$A:$A,0)),""),"")</f>
        <v/>
      </c>
      <c r="X16" s="60" t="str">
        <f ca="1">IFERROR(IF(AA16="Keep",INDEX('Ranked Table'!K:K,MATCH(Heatmap!$A16,'Ranked Table'!$A:$A,0)),""),"")</f>
        <v/>
      </c>
      <c r="Y16" s="60" t="str">
        <f ca="1">IFERROR(IF(AA16="Keep",INDEX('Ranked Table'!L:L,MATCH(Heatmap!$A16,'Ranked Table'!$A:$A,0)),""),"")</f>
        <v/>
      </c>
      <c r="Z16" s="2"/>
      <c r="AA16" s="289" t="str">
        <f ca="1">+IFERROR(IF(C16="","",INDEX('Issue Prioritization'!AX:AX,MATCH(Heatmap!$B16,'Issue Prioritization'!$BC:$BC,0))),"")</f>
        <v/>
      </c>
    </row>
    <row r="17" spans="1:27" ht="42" customHeight="1" x14ac:dyDescent="0.2">
      <c r="A17" s="403" t="str">
        <f t="shared" ca="1" si="0"/>
        <v/>
      </c>
      <c r="B17" s="403">
        <f t="shared" si="4"/>
        <v>10</v>
      </c>
      <c r="C17" s="158" t="str">
        <f ca="1">IFERROR(IF(INDEX('Issue Prioritization'!AX:AX,MATCH(Heatmap!$B17,'Issue Prioritization'!$BC:$BC,0))="Remove","",INDEX('Issue Prioritization'!D:D,MATCH(Heatmap!$B17,'Issue Prioritization'!$BC:$BC,0))),"")</f>
        <v/>
      </c>
      <c r="D17" s="159" t="str">
        <f ca="1">IFERROR(IF(INDEX('Issue Prioritization'!AX:AX,MATCH(Heatmap!$B17,'Issue Prioritization'!$BC:$BC,0))="Remove","",INDEX('Issue Prioritization'!E:E,MATCH(Heatmap!$B17,'Issue Prioritization'!$BC:$BC,0))),"")</f>
        <v/>
      </c>
      <c r="E17" s="151"/>
      <c r="F17" s="160" t="str">
        <f t="shared" ca="1" si="1"/>
        <v/>
      </c>
      <c r="G17" s="160" t="str">
        <f t="shared" ca="1" si="2"/>
        <v/>
      </c>
      <c r="H17" s="160" t="str">
        <f t="shared" ca="1" si="3"/>
        <v/>
      </c>
      <c r="I17" s="12"/>
      <c r="J17" s="161" t="str">
        <f ca="1">IF($C17="","",VLOOKUP($A17,'Issue Prioritization'!$A$8:$AQ$38,36,FALSE))</f>
        <v/>
      </c>
      <c r="K17" s="161" t="str">
        <f ca="1">IF($C17="","",VLOOKUP($A17,'Issue Prioritization'!$A$8:$AQ$38,37,FALSE))</f>
        <v/>
      </c>
      <c r="L17" s="161" t="str">
        <f ca="1">IF($C17="","",VLOOKUP($A17,'Issue Prioritization'!$A$8:$AQ$38,38,FALSE))</f>
        <v/>
      </c>
      <c r="M17" s="161" t="str">
        <f ca="1">IF($C17="","",VLOOKUP($A17,'Issue Prioritization'!$A$8:$AQ$38,39,FALSE))</f>
        <v/>
      </c>
      <c r="N17" s="60" t="str">
        <f ca="1">IF($C17="","",VLOOKUP($A17,'Issue Prioritization'!$A$8:$AQ$38,40,FALSE))</f>
        <v/>
      </c>
      <c r="O17" s="60" t="str">
        <f ca="1">IF($C17="","",VLOOKUP($A17,'Issue Prioritization'!$A$8:$AQ$38,41,FALSE))</f>
        <v/>
      </c>
      <c r="P17" s="60" t="str">
        <f ca="1">IF($C17="","",VLOOKUP($A17,'Issue Prioritization'!$A$8:$AQ$38,42,FALSE))</f>
        <v/>
      </c>
      <c r="Q17" s="162"/>
      <c r="R17" s="60" t="str">
        <f ca="1">IF($C17="","",VLOOKUP($A17,'Issue Prioritization'!$A$8:$AQ$38,43,FALSE))</f>
        <v/>
      </c>
      <c r="S17" s="2"/>
      <c r="T17" s="60" t="str">
        <f ca="1">IFERROR(IF(AA17="Keep",INDEX('Ranked Table'!G:G,MATCH(Heatmap!$A17,'Ranked Table'!$A:$A,0)),""),"")</f>
        <v/>
      </c>
      <c r="U17" s="60" t="str">
        <f ca="1">IFERROR(IF(AA17="Keep",INDEX('Ranked Table'!H:H,MATCH(Heatmap!$A17,'Ranked Table'!$A:$A,0)),""),"")</f>
        <v/>
      </c>
      <c r="V17" s="60" t="str">
        <f ca="1">IFERROR(IF(AA17="Keep",INDEX('Ranked Table'!I:I,MATCH(Heatmap!$A17,'Ranked Table'!$A:$A,0)),""),"")</f>
        <v/>
      </c>
      <c r="W17" s="60" t="str">
        <f ca="1">IFERROR(IF(AA17="Keep",INDEX('Ranked Table'!J:J,MATCH(Heatmap!$A17,'Ranked Table'!$A:$A,0)),""),"")</f>
        <v/>
      </c>
      <c r="X17" s="60" t="str">
        <f ca="1">IFERROR(IF(AA17="Keep",INDEX('Ranked Table'!K:K,MATCH(Heatmap!$A17,'Ranked Table'!$A:$A,0)),""),"")</f>
        <v/>
      </c>
      <c r="Y17" s="60" t="str">
        <f ca="1">IFERROR(IF(AA17="Keep",INDEX('Ranked Table'!L:L,MATCH(Heatmap!$A17,'Ranked Table'!$A:$A,0)),""),"")</f>
        <v/>
      </c>
      <c r="Z17" s="2"/>
      <c r="AA17" s="289" t="str">
        <f ca="1">+IFERROR(IF(C17="","",INDEX('Issue Prioritization'!AX:AX,MATCH(Heatmap!$B17,'Issue Prioritization'!$BC:$BC,0))),"")</f>
        <v/>
      </c>
    </row>
    <row r="18" spans="1:27" ht="42" customHeight="1" x14ac:dyDescent="0.2">
      <c r="A18" s="403" t="str">
        <f t="shared" ca="1" si="0"/>
        <v/>
      </c>
      <c r="B18" s="403">
        <f t="shared" si="4"/>
        <v>11</v>
      </c>
      <c r="C18" s="158" t="str">
        <f ca="1">IFERROR(IF(INDEX('Issue Prioritization'!AX:AX,MATCH(Heatmap!$B18,'Issue Prioritization'!$BC:$BC,0))="Remove","",INDEX('Issue Prioritization'!D:D,MATCH(Heatmap!$B18,'Issue Prioritization'!$BC:$BC,0))),"")</f>
        <v/>
      </c>
      <c r="D18" s="159" t="str">
        <f ca="1">IFERROR(IF(INDEX('Issue Prioritization'!AX:AX,MATCH(Heatmap!$B18,'Issue Prioritization'!$BC:$BC,0))="Remove","",INDEX('Issue Prioritization'!E:E,MATCH(Heatmap!$B18,'Issue Prioritization'!$BC:$BC,0))),"")</f>
        <v/>
      </c>
      <c r="E18" s="151"/>
      <c r="F18" s="160" t="str">
        <f t="shared" ca="1" si="1"/>
        <v/>
      </c>
      <c r="G18" s="160" t="str">
        <f t="shared" ca="1" si="2"/>
        <v/>
      </c>
      <c r="H18" s="160" t="str">
        <f t="shared" ca="1" si="3"/>
        <v/>
      </c>
      <c r="I18" s="12"/>
      <c r="J18" s="161" t="str">
        <f ca="1">IF($C18="","",VLOOKUP($A18,'Issue Prioritization'!$A$8:$AQ$38,36,FALSE))</f>
        <v/>
      </c>
      <c r="K18" s="161" t="str">
        <f ca="1">IF($C18="","",VLOOKUP($A18,'Issue Prioritization'!$A$8:$AQ$38,37,FALSE))</f>
        <v/>
      </c>
      <c r="L18" s="161" t="str">
        <f ca="1">IF($C18="","",VLOOKUP($A18,'Issue Prioritization'!$A$8:$AQ$38,38,FALSE))</f>
        <v/>
      </c>
      <c r="M18" s="161" t="str">
        <f ca="1">IF($C18="","",VLOOKUP($A18,'Issue Prioritization'!$A$8:$AQ$38,39,FALSE))</f>
        <v/>
      </c>
      <c r="N18" s="60" t="str">
        <f ca="1">IF($C18="","",VLOOKUP($A18,'Issue Prioritization'!$A$8:$AQ$38,40,FALSE))</f>
        <v/>
      </c>
      <c r="O18" s="60" t="str">
        <f ca="1">IF($C18="","",VLOOKUP($A18,'Issue Prioritization'!$A$8:$AQ$38,41,FALSE))</f>
        <v/>
      </c>
      <c r="P18" s="60" t="str">
        <f ca="1">IF($C18="","",VLOOKUP($A18,'Issue Prioritization'!$A$8:$AQ$38,42,FALSE))</f>
        <v/>
      </c>
      <c r="Q18" s="162"/>
      <c r="R18" s="60" t="str">
        <f ca="1">IF($C18="","",VLOOKUP($A18,'Issue Prioritization'!$A$8:$AQ$38,43,FALSE))</f>
        <v/>
      </c>
      <c r="S18" s="2"/>
      <c r="T18" s="60" t="str">
        <f ca="1">IFERROR(IF(AA18="Keep",INDEX('Ranked Table'!G:G,MATCH(Heatmap!$A18,'Ranked Table'!$A:$A,0)),""),"")</f>
        <v/>
      </c>
      <c r="U18" s="60" t="str">
        <f ca="1">IFERROR(IF(AA18="Keep",INDEX('Ranked Table'!H:H,MATCH(Heatmap!$A18,'Ranked Table'!$A:$A,0)),""),"")</f>
        <v/>
      </c>
      <c r="V18" s="60" t="str">
        <f ca="1">IFERROR(IF(AA18="Keep",INDEX('Ranked Table'!I:I,MATCH(Heatmap!$A18,'Ranked Table'!$A:$A,0)),""),"")</f>
        <v/>
      </c>
      <c r="W18" s="60" t="str">
        <f ca="1">IFERROR(IF(AA18="Keep",INDEX('Ranked Table'!J:J,MATCH(Heatmap!$A18,'Ranked Table'!$A:$A,0)),""),"")</f>
        <v/>
      </c>
      <c r="X18" s="60" t="str">
        <f ca="1">IFERROR(IF(AA18="Keep",INDEX('Ranked Table'!K:K,MATCH(Heatmap!$A18,'Ranked Table'!$A:$A,0)),""),"")</f>
        <v/>
      </c>
      <c r="Y18" s="60" t="str">
        <f ca="1">IFERROR(IF(AA18="Keep",INDEX('Ranked Table'!L:L,MATCH(Heatmap!$A18,'Ranked Table'!$A:$A,0)),""),"")</f>
        <v/>
      </c>
      <c r="Z18" s="2"/>
      <c r="AA18" s="289" t="str">
        <f ca="1">+IFERROR(IF(C18="","",INDEX('Issue Prioritization'!AX:AX,MATCH(Heatmap!$B18,'Issue Prioritization'!$BC:$BC,0))),"")</f>
        <v/>
      </c>
    </row>
    <row r="19" spans="1:27" ht="42" customHeight="1" x14ac:dyDescent="0.2">
      <c r="A19" s="403" t="str">
        <f t="shared" ca="1" si="0"/>
        <v/>
      </c>
      <c r="B19" s="403">
        <f t="shared" si="4"/>
        <v>12</v>
      </c>
      <c r="C19" s="158" t="str">
        <f ca="1">IFERROR(IF(INDEX('Issue Prioritization'!AX:AX,MATCH(Heatmap!$B19,'Issue Prioritization'!$BC:$BC,0))="Remove","",INDEX('Issue Prioritization'!D:D,MATCH(Heatmap!$B19,'Issue Prioritization'!$BC:$BC,0))),"")</f>
        <v/>
      </c>
      <c r="D19" s="159" t="str">
        <f ca="1">IFERROR(IF(INDEX('Issue Prioritization'!AX:AX,MATCH(Heatmap!$B19,'Issue Prioritization'!$BC:$BC,0))="Remove","",INDEX('Issue Prioritization'!E:E,MATCH(Heatmap!$B19,'Issue Prioritization'!$BC:$BC,0))),"")</f>
        <v/>
      </c>
      <c r="E19" s="151"/>
      <c r="F19" s="160" t="str">
        <f t="shared" ca="1" si="1"/>
        <v/>
      </c>
      <c r="G19" s="160" t="str">
        <f t="shared" ca="1" si="2"/>
        <v/>
      </c>
      <c r="H19" s="160" t="str">
        <f t="shared" ca="1" si="3"/>
        <v/>
      </c>
      <c r="I19" s="12"/>
      <c r="J19" s="161" t="str">
        <f ca="1">IF($C19="","",VLOOKUP($A19,'Issue Prioritization'!$A$8:$AQ$38,36,FALSE))</f>
        <v/>
      </c>
      <c r="K19" s="161" t="str">
        <f ca="1">IF($C19="","",VLOOKUP($A19,'Issue Prioritization'!$A$8:$AQ$38,37,FALSE))</f>
        <v/>
      </c>
      <c r="L19" s="161" t="str">
        <f ca="1">IF($C19="","",VLOOKUP($A19,'Issue Prioritization'!$A$8:$AQ$38,38,FALSE))</f>
        <v/>
      </c>
      <c r="M19" s="161" t="str">
        <f ca="1">IF($C19="","",VLOOKUP($A19,'Issue Prioritization'!$A$8:$AQ$38,39,FALSE))</f>
        <v/>
      </c>
      <c r="N19" s="60" t="str">
        <f ca="1">IF($C19="","",VLOOKUP($A19,'Issue Prioritization'!$A$8:$AQ$38,40,FALSE))</f>
        <v/>
      </c>
      <c r="O19" s="60" t="str">
        <f ca="1">IF($C19="","",VLOOKUP($A19,'Issue Prioritization'!$A$8:$AQ$38,41,FALSE))</f>
        <v/>
      </c>
      <c r="P19" s="60" t="str">
        <f ca="1">IF($C19="","",VLOOKUP($A19,'Issue Prioritization'!$A$8:$AQ$38,42,FALSE))</f>
        <v/>
      </c>
      <c r="Q19" s="162"/>
      <c r="R19" s="60" t="str">
        <f ca="1">IF($C19="","",VLOOKUP($A19,'Issue Prioritization'!$A$8:$AQ$38,43,FALSE))</f>
        <v/>
      </c>
      <c r="S19" s="2"/>
      <c r="T19" s="60" t="str">
        <f ca="1">IFERROR(IF(AA19="Keep",INDEX('Ranked Table'!G:G,MATCH(Heatmap!$A19,'Ranked Table'!$A:$A,0)),""),"")</f>
        <v/>
      </c>
      <c r="U19" s="60" t="str">
        <f ca="1">IFERROR(IF(AA19="Keep",INDEX('Ranked Table'!H:H,MATCH(Heatmap!$A19,'Ranked Table'!$A:$A,0)),""),"")</f>
        <v/>
      </c>
      <c r="V19" s="60" t="str">
        <f ca="1">IFERROR(IF(AA19="Keep",INDEX('Ranked Table'!I:I,MATCH(Heatmap!$A19,'Ranked Table'!$A:$A,0)),""),"")</f>
        <v/>
      </c>
      <c r="W19" s="60" t="str">
        <f ca="1">IFERROR(IF(AA19="Keep",INDEX('Ranked Table'!J:J,MATCH(Heatmap!$A19,'Ranked Table'!$A:$A,0)),""),"")</f>
        <v/>
      </c>
      <c r="X19" s="60" t="str">
        <f ca="1">IFERROR(IF(AA19="Keep",INDEX('Ranked Table'!K:K,MATCH(Heatmap!$A19,'Ranked Table'!$A:$A,0)),""),"")</f>
        <v/>
      </c>
      <c r="Y19" s="60" t="str">
        <f ca="1">IFERROR(IF(AA19="Keep",INDEX('Ranked Table'!L:L,MATCH(Heatmap!$A19,'Ranked Table'!$A:$A,0)),""),"")</f>
        <v/>
      </c>
      <c r="Z19" s="2"/>
      <c r="AA19" s="289" t="str">
        <f ca="1">+IFERROR(IF(C19="","",INDEX('Issue Prioritization'!AX:AX,MATCH(Heatmap!$B19,'Issue Prioritization'!$BC:$BC,0))),"")</f>
        <v/>
      </c>
    </row>
    <row r="20" spans="1:27" ht="42" customHeight="1" x14ac:dyDescent="0.2">
      <c r="A20" s="403" t="str">
        <f t="shared" ca="1" si="0"/>
        <v/>
      </c>
      <c r="B20" s="403">
        <f t="shared" si="4"/>
        <v>13</v>
      </c>
      <c r="C20" s="158" t="str">
        <f ca="1">IFERROR(IF(INDEX('Issue Prioritization'!AX:AX,MATCH(Heatmap!$B20,'Issue Prioritization'!$BC:$BC,0))="Remove","",INDEX('Issue Prioritization'!D:D,MATCH(Heatmap!$B20,'Issue Prioritization'!$BC:$BC,0))),"")</f>
        <v/>
      </c>
      <c r="D20" s="159" t="str">
        <f ca="1">IFERROR(IF(INDEX('Issue Prioritization'!AX:AX,MATCH(Heatmap!$B20,'Issue Prioritization'!$BC:$BC,0))="Remove","",INDEX('Issue Prioritization'!E:E,MATCH(Heatmap!$B20,'Issue Prioritization'!$BC:$BC,0))),"")</f>
        <v/>
      </c>
      <c r="E20" s="151"/>
      <c r="F20" s="160" t="str">
        <f t="shared" ca="1" si="1"/>
        <v/>
      </c>
      <c r="G20" s="160" t="str">
        <f t="shared" ca="1" si="2"/>
        <v/>
      </c>
      <c r="H20" s="160" t="str">
        <f t="shared" ca="1" si="3"/>
        <v/>
      </c>
      <c r="I20" s="12"/>
      <c r="J20" s="161" t="str">
        <f ca="1">IF($C20="","",VLOOKUP($A20,'Issue Prioritization'!$A$8:$AQ$38,36,FALSE))</f>
        <v/>
      </c>
      <c r="K20" s="161" t="str">
        <f ca="1">IF($C20="","",VLOOKUP($A20,'Issue Prioritization'!$A$8:$AQ$38,37,FALSE))</f>
        <v/>
      </c>
      <c r="L20" s="161" t="str">
        <f ca="1">IF($C20="","",VLOOKUP($A20,'Issue Prioritization'!$A$8:$AQ$38,38,FALSE))</f>
        <v/>
      </c>
      <c r="M20" s="161" t="str">
        <f ca="1">IF($C20="","",VLOOKUP($A20,'Issue Prioritization'!$A$8:$AQ$38,39,FALSE))</f>
        <v/>
      </c>
      <c r="N20" s="60" t="str">
        <f ca="1">IF($C20="","",VLOOKUP($A20,'Issue Prioritization'!$A$8:$AQ$38,40,FALSE))</f>
        <v/>
      </c>
      <c r="O20" s="60" t="str">
        <f ca="1">IF($C20="","",VLOOKUP($A20,'Issue Prioritization'!$A$8:$AQ$38,41,FALSE))</f>
        <v/>
      </c>
      <c r="P20" s="60" t="str">
        <f ca="1">IF($C20="","",VLOOKUP($A20,'Issue Prioritization'!$A$8:$AQ$38,42,FALSE))</f>
        <v/>
      </c>
      <c r="Q20" s="162"/>
      <c r="R20" s="60" t="str">
        <f ca="1">IF($C20="","",VLOOKUP($A20,'Issue Prioritization'!$A$8:$AQ$38,43,FALSE))</f>
        <v/>
      </c>
      <c r="S20" s="2"/>
      <c r="T20" s="60" t="str">
        <f ca="1">IFERROR(IF(AA20="Keep",INDEX('Ranked Table'!G:G,MATCH(Heatmap!$A20,'Ranked Table'!$A:$A,0)),""),"")</f>
        <v/>
      </c>
      <c r="U20" s="60" t="str">
        <f ca="1">IFERROR(IF(AA20="Keep",INDEX('Ranked Table'!H:H,MATCH(Heatmap!$A20,'Ranked Table'!$A:$A,0)),""),"")</f>
        <v/>
      </c>
      <c r="V20" s="60" t="str">
        <f ca="1">IFERROR(IF(AA20="Keep",INDEX('Ranked Table'!I:I,MATCH(Heatmap!$A20,'Ranked Table'!$A:$A,0)),""),"")</f>
        <v/>
      </c>
      <c r="W20" s="60" t="str">
        <f ca="1">IFERROR(IF(AA20="Keep",INDEX('Ranked Table'!J:J,MATCH(Heatmap!$A20,'Ranked Table'!$A:$A,0)),""),"")</f>
        <v/>
      </c>
      <c r="X20" s="60" t="str">
        <f ca="1">IFERROR(IF(AA20="Keep",INDEX('Ranked Table'!K:K,MATCH(Heatmap!$A20,'Ranked Table'!$A:$A,0)),""),"")</f>
        <v/>
      </c>
      <c r="Y20" s="60" t="str">
        <f ca="1">IFERROR(IF(AA20="Keep",INDEX('Ranked Table'!L:L,MATCH(Heatmap!$A20,'Ranked Table'!$A:$A,0)),""),"")</f>
        <v/>
      </c>
      <c r="Z20" s="2"/>
      <c r="AA20" s="289" t="str">
        <f ca="1">+IFERROR(IF(C20="","",INDEX('Issue Prioritization'!AX:AX,MATCH(Heatmap!$B20,'Issue Prioritization'!$BC:$BC,0))),"")</f>
        <v/>
      </c>
    </row>
    <row r="21" spans="1:27" ht="42" customHeight="1" x14ac:dyDescent="0.2">
      <c r="A21" s="403" t="str">
        <f t="shared" ca="1" si="0"/>
        <v/>
      </c>
      <c r="B21" s="403">
        <f t="shared" si="4"/>
        <v>14</v>
      </c>
      <c r="C21" s="158" t="str">
        <f ca="1">IFERROR(IF(INDEX('Issue Prioritization'!AX:AX,MATCH(Heatmap!$B21,'Issue Prioritization'!$BC:$BC,0))="Remove","",INDEX('Issue Prioritization'!D:D,MATCH(Heatmap!$B21,'Issue Prioritization'!$BC:$BC,0))),"")</f>
        <v/>
      </c>
      <c r="D21" s="159" t="str">
        <f ca="1">IFERROR(IF(INDEX('Issue Prioritization'!AX:AX,MATCH(Heatmap!$B21,'Issue Prioritization'!$BC:$BC,0))="Remove","",INDEX('Issue Prioritization'!E:E,MATCH(Heatmap!$B21,'Issue Prioritization'!$BC:$BC,0))),"")</f>
        <v/>
      </c>
      <c r="E21" s="151"/>
      <c r="F21" s="160" t="str">
        <f t="shared" ca="1" si="1"/>
        <v/>
      </c>
      <c r="G21" s="160" t="str">
        <f t="shared" ca="1" si="2"/>
        <v/>
      </c>
      <c r="H21" s="160" t="str">
        <f t="shared" ca="1" si="3"/>
        <v/>
      </c>
      <c r="I21" s="12"/>
      <c r="J21" s="161" t="str">
        <f ca="1">IF($C21="","",VLOOKUP($A21,'Issue Prioritization'!$A$8:$AQ$38,36,FALSE))</f>
        <v/>
      </c>
      <c r="K21" s="161" t="str">
        <f ca="1">IF($C21="","",VLOOKUP($A21,'Issue Prioritization'!$A$8:$AQ$38,37,FALSE))</f>
        <v/>
      </c>
      <c r="L21" s="161" t="str">
        <f ca="1">IF($C21="","",VLOOKUP($A21,'Issue Prioritization'!$A$8:$AQ$38,38,FALSE))</f>
        <v/>
      </c>
      <c r="M21" s="161" t="str">
        <f ca="1">IF($C21="","",VLOOKUP($A21,'Issue Prioritization'!$A$8:$AQ$38,39,FALSE))</f>
        <v/>
      </c>
      <c r="N21" s="60" t="str">
        <f ca="1">IF($C21="","",VLOOKUP($A21,'Issue Prioritization'!$A$8:$AQ$38,40,FALSE))</f>
        <v/>
      </c>
      <c r="O21" s="60" t="str">
        <f ca="1">IF($C21="","",VLOOKUP($A21,'Issue Prioritization'!$A$8:$AQ$38,41,FALSE))</f>
        <v/>
      </c>
      <c r="P21" s="60" t="str">
        <f ca="1">IF($C21="","",VLOOKUP($A21,'Issue Prioritization'!$A$8:$AQ$38,42,FALSE))</f>
        <v/>
      </c>
      <c r="Q21" s="162"/>
      <c r="R21" s="60" t="str">
        <f ca="1">IF($C21="","",VLOOKUP($A21,'Issue Prioritization'!$A$8:$AQ$38,43,FALSE))</f>
        <v/>
      </c>
      <c r="S21" s="2"/>
      <c r="T21" s="60" t="str">
        <f ca="1">IFERROR(IF(AA21="Keep",INDEX('Ranked Table'!G:G,MATCH(Heatmap!$A21,'Ranked Table'!$A:$A,0)),""),"")</f>
        <v/>
      </c>
      <c r="U21" s="60" t="str">
        <f ca="1">IFERROR(IF(AA21="Keep",INDEX('Ranked Table'!H:H,MATCH(Heatmap!$A21,'Ranked Table'!$A:$A,0)),""),"")</f>
        <v/>
      </c>
      <c r="V21" s="60" t="str">
        <f ca="1">IFERROR(IF(AA21="Keep",INDEX('Ranked Table'!I:I,MATCH(Heatmap!$A21,'Ranked Table'!$A:$A,0)),""),"")</f>
        <v/>
      </c>
      <c r="W21" s="60" t="str">
        <f ca="1">IFERROR(IF(AA21="Keep",INDEX('Ranked Table'!J:J,MATCH(Heatmap!$A21,'Ranked Table'!$A:$A,0)),""),"")</f>
        <v/>
      </c>
      <c r="X21" s="60" t="str">
        <f ca="1">IFERROR(IF(AA21="Keep",INDEX('Ranked Table'!K:K,MATCH(Heatmap!$A21,'Ranked Table'!$A:$A,0)),""),"")</f>
        <v/>
      </c>
      <c r="Y21" s="60" t="str">
        <f ca="1">IFERROR(IF(AA21="Keep",INDEX('Ranked Table'!L:L,MATCH(Heatmap!$A21,'Ranked Table'!$A:$A,0)),""),"")</f>
        <v/>
      </c>
      <c r="Z21" s="2"/>
      <c r="AA21" s="289" t="str">
        <f ca="1">+IFERROR(IF(C21="","",INDEX('Issue Prioritization'!AX:AX,MATCH(Heatmap!$B21,'Issue Prioritization'!$BC:$BC,0))),"")</f>
        <v/>
      </c>
    </row>
    <row r="22" spans="1:27" ht="42" customHeight="1" x14ac:dyDescent="0.2">
      <c r="A22" s="403" t="str">
        <f t="shared" ca="1" si="0"/>
        <v/>
      </c>
      <c r="B22" s="403">
        <f t="shared" si="4"/>
        <v>15</v>
      </c>
      <c r="C22" s="158" t="str">
        <f ca="1">IFERROR(IF(INDEX('Issue Prioritization'!AX:AX,MATCH(Heatmap!$B22,'Issue Prioritization'!$BC:$BC,0))="Remove","",INDEX('Issue Prioritization'!D:D,MATCH(Heatmap!$B22,'Issue Prioritization'!$BC:$BC,0))),"")</f>
        <v/>
      </c>
      <c r="D22" s="159" t="str">
        <f ca="1">IFERROR(IF(INDEX('Issue Prioritization'!AX:AX,MATCH(Heatmap!$B22,'Issue Prioritization'!$BC:$BC,0))="Remove","",INDEX('Issue Prioritization'!E:E,MATCH(Heatmap!$B22,'Issue Prioritization'!$BC:$BC,0))),"")</f>
        <v/>
      </c>
      <c r="E22" s="151"/>
      <c r="F22" s="160" t="str">
        <f t="shared" ca="1" si="1"/>
        <v/>
      </c>
      <c r="G22" s="160" t="str">
        <f t="shared" ca="1" si="2"/>
        <v/>
      </c>
      <c r="H22" s="160" t="str">
        <f t="shared" ca="1" si="3"/>
        <v/>
      </c>
      <c r="I22" s="12"/>
      <c r="J22" s="161" t="str">
        <f ca="1">IF($C22="","",VLOOKUP($A22,'Issue Prioritization'!$A$8:$AQ$38,36,FALSE))</f>
        <v/>
      </c>
      <c r="K22" s="161" t="str">
        <f ca="1">IF($C22="","",VLOOKUP($A22,'Issue Prioritization'!$A$8:$AQ$38,37,FALSE))</f>
        <v/>
      </c>
      <c r="L22" s="161" t="str">
        <f ca="1">IF($C22="","",VLOOKUP($A22,'Issue Prioritization'!$A$8:$AQ$38,38,FALSE))</f>
        <v/>
      </c>
      <c r="M22" s="161" t="str">
        <f ca="1">IF($C22="","",VLOOKUP($A22,'Issue Prioritization'!$A$8:$AQ$38,39,FALSE))</f>
        <v/>
      </c>
      <c r="N22" s="60" t="str">
        <f ca="1">IF($C22="","",VLOOKUP($A22,'Issue Prioritization'!$A$8:$AQ$38,40,FALSE))</f>
        <v/>
      </c>
      <c r="O22" s="60" t="str">
        <f ca="1">IF($C22="","",VLOOKUP($A22,'Issue Prioritization'!$A$8:$AQ$38,41,FALSE))</f>
        <v/>
      </c>
      <c r="P22" s="60" t="str">
        <f ca="1">IF($C22="","",VLOOKUP($A22,'Issue Prioritization'!$A$8:$AQ$38,42,FALSE))</f>
        <v/>
      </c>
      <c r="Q22" s="162"/>
      <c r="R22" s="60" t="str">
        <f ca="1">IF($C22="","",VLOOKUP($A22,'Issue Prioritization'!$A$8:$AQ$38,43,FALSE))</f>
        <v/>
      </c>
      <c r="S22" s="2"/>
      <c r="T22" s="60" t="str">
        <f ca="1">IFERROR(IF(AA22="Keep",INDEX('Ranked Table'!G:G,MATCH(Heatmap!$A22,'Ranked Table'!$A:$A,0)),""),"")</f>
        <v/>
      </c>
      <c r="U22" s="60" t="str">
        <f ca="1">IFERROR(IF(AA22="Keep",INDEX('Ranked Table'!H:H,MATCH(Heatmap!$A22,'Ranked Table'!$A:$A,0)),""),"")</f>
        <v/>
      </c>
      <c r="V22" s="60" t="str">
        <f ca="1">IFERROR(IF(AA22="Keep",INDEX('Ranked Table'!I:I,MATCH(Heatmap!$A22,'Ranked Table'!$A:$A,0)),""),"")</f>
        <v/>
      </c>
      <c r="W22" s="60" t="str">
        <f ca="1">IFERROR(IF(AA22="Keep",INDEX('Ranked Table'!J:J,MATCH(Heatmap!$A22,'Ranked Table'!$A:$A,0)),""),"")</f>
        <v/>
      </c>
      <c r="X22" s="60" t="str">
        <f ca="1">IFERROR(IF(AA22="Keep",INDEX('Ranked Table'!K:K,MATCH(Heatmap!$A22,'Ranked Table'!$A:$A,0)),""),"")</f>
        <v/>
      </c>
      <c r="Y22" s="60" t="str">
        <f ca="1">IFERROR(IF(AA22="Keep",INDEX('Ranked Table'!L:L,MATCH(Heatmap!$A22,'Ranked Table'!$A:$A,0)),""),"")</f>
        <v/>
      </c>
      <c r="Z22" s="2"/>
      <c r="AA22" s="289" t="str">
        <f ca="1">+IFERROR(IF(C22="","",INDEX('Issue Prioritization'!AX:AX,MATCH(Heatmap!$B22,'Issue Prioritization'!$BC:$BC,0))),"")</f>
        <v/>
      </c>
    </row>
    <row r="23" spans="1:27" ht="42" customHeight="1" x14ac:dyDescent="0.2">
      <c r="A23" s="403" t="str">
        <f t="shared" ca="1" si="0"/>
        <v/>
      </c>
      <c r="B23" s="403">
        <f t="shared" si="4"/>
        <v>16</v>
      </c>
      <c r="C23" s="158" t="str">
        <f ca="1">IFERROR(IF(INDEX('Issue Prioritization'!AX:AX,MATCH(Heatmap!$B23,'Issue Prioritization'!$BC:$BC,0))="Remove","",INDEX('Issue Prioritization'!D:D,MATCH(Heatmap!$B23,'Issue Prioritization'!$BC:$BC,0))),"")</f>
        <v/>
      </c>
      <c r="D23" s="159" t="str">
        <f ca="1">IFERROR(IF(INDEX('Issue Prioritization'!AX:AX,MATCH(Heatmap!$B23,'Issue Prioritization'!$BC:$BC,0))="Remove","",INDEX('Issue Prioritization'!E:E,MATCH(Heatmap!$B23,'Issue Prioritization'!$BC:$BC,0))),"")</f>
        <v/>
      </c>
      <c r="E23" s="151"/>
      <c r="F23" s="160" t="str">
        <f t="shared" ca="1" si="1"/>
        <v/>
      </c>
      <c r="G23" s="160" t="str">
        <f t="shared" ca="1" si="2"/>
        <v/>
      </c>
      <c r="H23" s="160" t="str">
        <f t="shared" ca="1" si="3"/>
        <v/>
      </c>
      <c r="I23" s="12"/>
      <c r="J23" s="161" t="str">
        <f ca="1">IF($C23="","",VLOOKUP($A23,'Issue Prioritization'!$A$8:$AQ$38,36,FALSE))</f>
        <v/>
      </c>
      <c r="K23" s="161" t="str">
        <f ca="1">IF($C23="","",VLOOKUP($A23,'Issue Prioritization'!$A$8:$AQ$38,37,FALSE))</f>
        <v/>
      </c>
      <c r="L23" s="161" t="str">
        <f ca="1">IF($C23="","",VLOOKUP($A23,'Issue Prioritization'!$A$8:$AQ$38,38,FALSE))</f>
        <v/>
      </c>
      <c r="M23" s="161" t="str">
        <f ca="1">IF($C23="","",VLOOKUP($A23,'Issue Prioritization'!$A$8:$AQ$38,39,FALSE))</f>
        <v/>
      </c>
      <c r="N23" s="60" t="str">
        <f ca="1">IF($C23="","",VLOOKUP($A23,'Issue Prioritization'!$A$8:$AQ$38,40,FALSE))</f>
        <v/>
      </c>
      <c r="O23" s="60" t="str">
        <f ca="1">IF($C23="","",VLOOKUP($A23,'Issue Prioritization'!$A$8:$AQ$38,41,FALSE))</f>
        <v/>
      </c>
      <c r="P23" s="60" t="str">
        <f ca="1">IF($C23="","",VLOOKUP($A23,'Issue Prioritization'!$A$8:$AQ$38,42,FALSE))</f>
        <v/>
      </c>
      <c r="Q23" s="162"/>
      <c r="R23" s="60" t="str">
        <f ca="1">IF($C23="","",VLOOKUP($A23,'Issue Prioritization'!$A$8:$AQ$38,43,FALSE))</f>
        <v/>
      </c>
      <c r="S23" s="2"/>
      <c r="T23" s="60" t="str">
        <f ca="1">IFERROR(IF(AA23="Keep",INDEX('Ranked Table'!G:G,MATCH(Heatmap!$A23,'Ranked Table'!$A:$A,0)),""),"")</f>
        <v/>
      </c>
      <c r="U23" s="60" t="str">
        <f ca="1">IFERROR(IF(AA23="Keep",INDEX('Ranked Table'!H:H,MATCH(Heatmap!$A23,'Ranked Table'!$A:$A,0)),""),"")</f>
        <v/>
      </c>
      <c r="V23" s="60" t="str">
        <f ca="1">IFERROR(IF(AA23="Keep",INDEX('Ranked Table'!I:I,MATCH(Heatmap!$A23,'Ranked Table'!$A:$A,0)),""),"")</f>
        <v/>
      </c>
      <c r="W23" s="60" t="str">
        <f ca="1">IFERROR(IF(AA23="Keep",INDEX('Ranked Table'!J:J,MATCH(Heatmap!$A23,'Ranked Table'!$A:$A,0)),""),"")</f>
        <v/>
      </c>
      <c r="X23" s="60" t="str">
        <f ca="1">IFERROR(IF(AA23="Keep",INDEX('Ranked Table'!K:K,MATCH(Heatmap!$A23,'Ranked Table'!$A:$A,0)),""),"")</f>
        <v/>
      </c>
      <c r="Y23" s="60" t="str">
        <f ca="1">IFERROR(IF(AA23="Keep",INDEX('Ranked Table'!L:L,MATCH(Heatmap!$A23,'Ranked Table'!$A:$A,0)),""),"")</f>
        <v/>
      </c>
      <c r="Z23" s="2"/>
      <c r="AA23" s="289" t="str">
        <f ca="1">+IFERROR(IF(C23="","",INDEX('Issue Prioritization'!AX:AX,MATCH(Heatmap!$B23,'Issue Prioritization'!$BC:$BC,0))),"")</f>
        <v/>
      </c>
    </row>
    <row r="24" spans="1:27" ht="42" customHeight="1" x14ac:dyDescent="0.2">
      <c r="A24" s="403" t="str">
        <f t="shared" ca="1" si="0"/>
        <v/>
      </c>
      <c r="B24" s="403">
        <f t="shared" si="4"/>
        <v>17</v>
      </c>
      <c r="C24" s="158" t="str">
        <f ca="1">IFERROR(IF(INDEX('Issue Prioritization'!AX:AX,MATCH(Heatmap!$B24,'Issue Prioritization'!$BC:$BC,0))="Remove","",INDEX('Issue Prioritization'!D:D,MATCH(Heatmap!$B24,'Issue Prioritization'!$BC:$BC,0))),"")</f>
        <v/>
      </c>
      <c r="D24" s="159" t="str">
        <f ca="1">IFERROR(IF(INDEX('Issue Prioritization'!AX:AX,MATCH(Heatmap!$B24,'Issue Prioritization'!$BC:$BC,0))="Remove","",INDEX('Issue Prioritization'!E:E,MATCH(Heatmap!$B24,'Issue Prioritization'!$BC:$BC,0))),"")</f>
        <v/>
      </c>
      <c r="E24" s="151"/>
      <c r="F24" s="160" t="str">
        <f t="shared" ca="1" si="1"/>
        <v/>
      </c>
      <c r="G24" s="160" t="str">
        <f t="shared" ca="1" si="2"/>
        <v/>
      </c>
      <c r="H24" s="160" t="str">
        <f t="shared" ca="1" si="3"/>
        <v/>
      </c>
      <c r="I24" s="12"/>
      <c r="J24" s="161" t="str">
        <f ca="1">IF($C24="","",VLOOKUP($A24,'Issue Prioritization'!$A$8:$AQ$38,36,FALSE))</f>
        <v/>
      </c>
      <c r="K24" s="161" t="str">
        <f ca="1">IF($C24="","",VLOOKUP($A24,'Issue Prioritization'!$A$8:$AQ$38,37,FALSE))</f>
        <v/>
      </c>
      <c r="L24" s="161" t="str">
        <f ca="1">IF($C24="","",VLOOKUP($A24,'Issue Prioritization'!$A$8:$AQ$38,38,FALSE))</f>
        <v/>
      </c>
      <c r="M24" s="161" t="str">
        <f ca="1">IF($C24="","",VLOOKUP($A24,'Issue Prioritization'!$A$8:$AQ$38,39,FALSE))</f>
        <v/>
      </c>
      <c r="N24" s="60" t="str">
        <f ca="1">IF($C24="","",VLOOKUP($A24,'Issue Prioritization'!$A$8:$AQ$38,40,FALSE))</f>
        <v/>
      </c>
      <c r="O24" s="60" t="str">
        <f ca="1">IF($C24="","",VLOOKUP($A24,'Issue Prioritization'!$A$8:$AQ$38,41,FALSE))</f>
        <v/>
      </c>
      <c r="P24" s="60" t="str">
        <f ca="1">IF($C24="","",VLOOKUP($A24,'Issue Prioritization'!$A$8:$AQ$38,42,FALSE))</f>
        <v/>
      </c>
      <c r="Q24" s="162"/>
      <c r="R24" s="60" t="str">
        <f ca="1">IF($C24="","",VLOOKUP($A24,'Issue Prioritization'!$A$8:$AQ$38,43,FALSE))</f>
        <v/>
      </c>
      <c r="S24" s="2"/>
      <c r="T24" s="60" t="str">
        <f ca="1">IFERROR(IF(AA24="Keep",INDEX('Ranked Table'!G:G,MATCH(Heatmap!$A24,'Ranked Table'!$A:$A,0)),""),"")</f>
        <v/>
      </c>
      <c r="U24" s="60" t="str">
        <f ca="1">IFERROR(IF(AA24="Keep",INDEX('Ranked Table'!H:H,MATCH(Heatmap!$A24,'Ranked Table'!$A:$A,0)),""),"")</f>
        <v/>
      </c>
      <c r="V24" s="60" t="str">
        <f ca="1">IFERROR(IF(AA24="Keep",INDEX('Ranked Table'!I:I,MATCH(Heatmap!$A24,'Ranked Table'!$A:$A,0)),""),"")</f>
        <v/>
      </c>
      <c r="W24" s="60" t="str">
        <f ca="1">IFERROR(IF(AA24="Keep",INDEX('Ranked Table'!J:J,MATCH(Heatmap!$A24,'Ranked Table'!$A:$A,0)),""),"")</f>
        <v/>
      </c>
      <c r="X24" s="60" t="str">
        <f ca="1">IFERROR(IF(AA24="Keep",INDEX('Ranked Table'!K:K,MATCH(Heatmap!$A24,'Ranked Table'!$A:$A,0)),""),"")</f>
        <v/>
      </c>
      <c r="Y24" s="60" t="str">
        <f ca="1">IFERROR(IF(AA24="Keep",INDEX('Ranked Table'!L:L,MATCH(Heatmap!$A24,'Ranked Table'!$A:$A,0)),""),"")</f>
        <v/>
      </c>
      <c r="Z24" s="2"/>
      <c r="AA24" s="289" t="str">
        <f ca="1">+IFERROR(IF(C24="","",INDEX('Issue Prioritization'!AX:AX,MATCH(Heatmap!$B24,'Issue Prioritization'!$BC:$BC,0))),"")</f>
        <v/>
      </c>
    </row>
    <row r="25" spans="1:27" ht="42" customHeight="1" x14ac:dyDescent="0.2">
      <c r="A25" s="403" t="str">
        <f t="shared" ca="1" si="0"/>
        <v/>
      </c>
      <c r="B25" s="403">
        <f t="shared" si="4"/>
        <v>18</v>
      </c>
      <c r="C25" s="158" t="str">
        <f ca="1">IFERROR(IF(INDEX('Issue Prioritization'!AX:AX,MATCH(Heatmap!$B25,'Issue Prioritization'!$BC:$BC,0))="Remove","",INDEX('Issue Prioritization'!D:D,MATCH(Heatmap!$B25,'Issue Prioritization'!$BC:$BC,0))),"")</f>
        <v/>
      </c>
      <c r="D25" s="159" t="str">
        <f ca="1">IFERROR(IF(INDEX('Issue Prioritization'!AX:AX,MATCH(Heatmap!$B25,'Issue Prioritization'!$BC:$BC,0))="Remove","",INDEX('Issue Prioritization'!E:E,MATCH(Heatmap!$B25,'Issue Prioritization'!$BC:$BC,0))),"")</f>
        <v/>
      </c>
      <c r="E25" s="151"/>
      <c r="F25" s="160" t="str">
        <f t="shared" ca="1" si="1"/>
        <v/>
      </c>
      <c r="G25" s="160" t="str">
        <f t="shared" ca="1" si="2"/>
        <v/>
      </c>
      <c r="H25" s="160" t="str">
        <f t="shared" ca="1" si="3"/>
        <v/>
      </c>
      <c r="I25" s="12"/>
      <c r="J25" s="161" t="str">
        <f ca="1">IF($C25="","",VLOOKUP($A25,'Issue Prioritization'!$A$8:$AQ$38,36,FALSE))</f>
        <v/>
      </c>
      <c r="K25" s="161" t="str">
        <f ca="1">IF($C25="","",VLOOKUP($A25,'Issue Prioritization'!$A$8:$AQ$38,37,FALSE))</f>
        <v/>
      </c>
      <c r="L25" s="161" t="str">
        <f ca="1">IF($C25="","",VLOOKUP($A25,'Issue Prioritization'!$A$8:$AQ$38,38,FALSE))</f>
        <v/>
      </c>
      <c r="M25" s="161" t="str">
        <f ca="1">IF($C25="","",VLOOKUP($A25,'Issue Prioritization'!$A$8:$AQ$38,39,FALSE))</f>
        <v/>
      </c>
      <c r="N25" s="60" t="str">
        <f ca="1">IF($C25="","",VLOOKUP($A25,'Issue Prioritization'!$A$8:$AQ$38,40,FALSE))</f>
        <v/>
      </c>
      <c r="O25" s="60" t="str">
        <f ca="1">IF($C25="","",VLOOKUP($A25,'Issue Prioritization'!$A$8:$AQ$38,41,FALSE))</f>
        <v/>
      </c>
      <c r="P25" s="60" t="str">
        <f ca="1">IF($C25="","",VLOOKUP($A25,'Issue Prioritization'!$A$8:$AQ$38,42,FALSE))</f>
        <v/>
      </c>
      <c r="Q25" s="162"/>
      <c r="R25" s="60" t="str">
        <f ca="1">IF($C25="","",VLOOKUP($A25,'Issue Prioritization'!$A$8:$AQ$38,43,FALSE))</f>
        <v/>
      </c>
      <c r="S25" s="2"/>
      <c r="T25" s="60" t="str">
        <f ca="1">IFERROR(IF(AA25="Keep",INDEX('Ranked Table'!G:G,MATCH(Heatmap!$A25,'Ranked Table'!$A:$A,0)),""),"")</f>
        <v/>
      </c>
      <c r="U25" s="60" t="str">
        <f ca="1">IFERROR(IF(AA25="Keep",INDEX('Ranked Table'!H:H,MATCH(Heatmap!$A25,'Ranked Table'!$A:$A,0)),""),"")</f>
        <v/>
      </c>
      <c r="V25" s="60" t="str">
        <f ca="1">IFERROR(IF(AA25="Keep",INDEX('Ranked Table'!I:I,MATCH(Heatmap!$A25,'Ranked Table'!$A:$A,0)),""),"")</f>
        <v/>
      </c>
      <c r="W25" s="60" t="str">
        <f ca="1">IFERROR(IF(AA25="Keep",INDEX('Ranked Table'!J:J,MATCH(Heatmap!$A25,'Ranked Table'!$A:$A,0)),""),"")</f>
        <v/>
      </c>
      <c r="X25" s="60" t="str">
        <f ca="1">IFERROR(IF(AA25="Keep",INDEX('Ranked Table'!K:K,MATCH(Heatmap!$A25,'Ranked Table'!$A:$A,0)),""),"")</f>
        <v/>
      </c>
      <c r="Y25" s="60" t="str">
        <f ca="1">IFERROR(IF(AA25="Keep",INDEX('Ranked Table'!L:L,MATCH(Heatmap!$A25,'Ranked Table'!$A:$A,0)),""),"")</f>
        <v/>
      </c>
      <c r="Z25" s="2"/>
      <c r="AA25" s="289" t="str">
        <f ca="1">+IFERROR(IF(C25="","",INDEX('Issue Prioritization'!AX:AX,MATCH(Heatmap!$B25,'Issue Prioritization'!$BC:$BC,0))),"")</f>
        <v/>
      </c>
    </row>
    <row r="26" spans="1:27" ht="42" customHeight="1" x14ac:dyDescent="0.2">
      <c r="A26" s="403" t="str">
        <f t="shared" ca="1" si="0"/>
        <v/>
      </c>
      <c r="B26" s="403">
        <f t="shared" si="4"/>
        <v>19</v>
      </c>
      <c r="C26" s="158" t="str">
        <f ca="1">IFERROR(IF(INDEX('Issue Prioritization'!AX:AX,MATCH(Heatmap!$B26,'Issue Prioritization'!$BC:$BC,0))="Remove","",INDEX('Issue Prioritization'!D:D,MATCH(Heatmap!$B26,'Issue Prioritization'!$BC:$BC,0))),"")</f>
        <v/>
      </c>
      <c r="D26" s="159" t="str">
        <f ca="1">IFERROR(IF(INDEX('Issue Prioritization'!AX:AX,MATCH(Heatmap!$B26,'Issue Prioritization'!$BC:$BC,0))="Remove","",INDEX('Issue Prioritization'!E:E,MATCH(Heatmap!$B26,'Issue Prioritization'!$BC:$BC,0))),"")</f>
        <v/>
      </c>
      <c r="E26" s="151"/>
      <c r="F26" s="160" t="str">
        <f t="shared" ca="1" si="1"/>
        <v/>
      </c>
      <c r="G26" s="160" t="str">
        <f t="shared" ca="1" si="2"/>
        <v/>
      </c>
      <c r="H26" s="160" t="str">
        <f t="shared" ca="1" si="3"/>
        <v/>
      </c>
      <c r="I26" s="12"/>
      <c r="J26" s="161" t="str">
        <f ca="1">IF($C26="","",VLOOKUP($A26,'Issue Prioritization'!$A$8:$AQ$38,36,FALSE))</f>
        <v/>
      </c>
      <c r="K26" s="161" t="str">
        <f ca="1">IF($C26="","",VLOOKUP($A26,'Issue Prioritization'!$A$8:$AQ$38,37,FALSE))</f>
        <v/>
      </c>
      <c r="L26" s="161" t="str">
        <f ca="1">IF($C26="","",VLOOKUP($A26,'Issue Prioritization'!$A$8:$AQ$38,38,FALSE))</f>
        <v/>
      </c>
      <c r="M26" s="161" t="str">
        <f ca="1">IF($C26="","",VLOOKUP($A26,'Issue Prioritization'!$A$8:$AQ$38,39,FALSE))</f>
        <v/>
      </c>
      <c r="N26" s="60" t="str">
        <f ca="1">IF($C26="","",VLOOKUP($A26,'Issue Prioritization'!$A$8:$AQ$38,40,FALSE))</f>
        <v/>
      </c>
      <c r="O26" s="60" t="str">
        <f ca="1">IF($C26="","",VLOOKUP($A26,'Issue Prioritization'!$A$8:$AQ$38,41,FALSE))</f>
        <v/>
      </c>
      <c r="P26" s="60" t="str">
        <f ca="1">IF($C26="","",VLOOKUP($A26,'Issue Prioritization'!$A$8:$AQ$38,42,FALSE))</f>
        <v/>
      </c>
      <c r="Q26" s="162"/>
      <c r="R26" s="60" t="str">
        <f ca="1">IF($C26="","",VLOOKUP($A26,'Issue Prioritization'!$A$8:$AQ$38,43,FALSE))</f>
        <v/>
      </c>
      <c r="S26" s="2"/>
      <c r="T26" s="60" t="str">
        <f ca="1">IFERROR(IF(AA26="Keep",INDEX('Ranked Table'!G:G,MATCH(Heatmap!$A26,'Ranked Table'!$A:$A,0)),""),"")</f>
        <v/>
      </c>
      <c r="U26" s="60" t="str">
        <f ca="1">IFERROR(IF(AA26="Keep",INDEX('Ranked Table'!H:H,MATCH(Heatmap!$A26,'Ranked Table'!$A:$A,0)),""),"")</f>
        <v/>
      </c>
      <c r="V26" s="60" t="str">
        <f ca="1">IFERROR(IF(AA26="Keep",INDEX('Ranked Table'!I:I,MATCH(Heatmap!$A26,'Ranked Table'!$A:$A,0)),""),"")</f>
        <v/>
      </c>
      <c r="W26" s="60" t="str">
        <f ca="1">IFERROR(IF(AA26="Keep",INDEX('Ranked Table'!J:J,MATCH(Heatmap!$A26,'Ranked Table'!$A:$A,0)),""),"")</f>
        <v/>
      </c>
      <c r="X26" s="60" t="str">
        <f ca="1">IFERROR(IF(AA26="Keep",INDEX('Ranked Table'!K:K,MATCH(Heatmap!$A26,'Ranked Table'!$A:$A,0)),""),"")</f>
        <v/>
      </c>
      <c r="Y26" s="60" t="str">
        <f ca="1">IFERROR(IF(AA26="Keep",INDEX('Ranked Table'!L:L,MATCH(Heatmap!$A26,'Ranked Table'!$A:$A,0)),""),"")</f>
        <v/>
      </c>
      <c r="Z26" s="2"/>
      <c r="AA26" s="289" t="str">
        <f ca="1">+IFERROR(IF(C26="","",INDEX('Issue Prioritization'!AX:AX,MATCH(Heatmap!$B26,'Issue Prioritization'!$BC:$BC,0))),"")</f>
        <v/>
      </c>
    </row>
    <row r="27" spans="1:27" ht="42" customHeight="1" x14ac:dyDescent="0.2">
      <c r="A27" s="403" t="str">
        <f t="shared" ca="1" si="0"/>
        <v/>
      </c>
      <c r="B27" s="403">
        <f t="shared" si="4"/>
        <v>20</v>
      </c>
      <c r="C27" s="158" t="str">
        <f ca="1">IFERROR(IF(INDEX('Issue Prioritization'!AX:AX,MATCH(Heatmap!$B27,'Issue Prioritization'!$BC:$BC,0))="Remove","",INDEX('Issue Prioritization'!D:D,MATCH(Heatmap!$B27,'Issue Prioritization'!$BC:$BC,0))),"")</f>
        <v/>
      </c>
      <c r="D27" s="159" t="str">
        <f ca="1">IFERROR(IF(INDEX('Issue Prioritization'!AX:AX,MATCH(Heatmap!$B27,'Issue Prioritization'!$BC:$BC,0))="Remove","",INDEX('Issue Prioritization'!E:E,MATCH(Heatmap!$B27,'Issue Prioritization'!$BC:$BC,0))),"")</f>
        <v/>
      </c>
      <c r="E27" s="151"/>
      <c r="F27" s="160" t="str">
        <f t="shared" ca="1" si="1"/>
        <v/>
      </c>
      <c r="G27" s="160" t="str">
        <f t="shared" ca="1" si="2"/>
        <v/>
      </c>
      <c r="H27" s="160" t="str">
        <f t="shared" ca="1" si="3"/>
        <v/>
      </c>
      <c r="I27" s="12"/>
      <c r="J27" s="161" t="str">
        <f ca="1">IF($C27="","",VLOOKUP($A27,'Issue Prioritization'!$A$8:$AQ$38,36,FALSE))</f>
        <v/>
      </c>
      <c r="K27" s="161" t="str">
        <f ca="1">IF($C27="","",VLOOKUP($A27,'Issue Prioritization'!$A$8:$AQ$38,37,FALSE))</f>
        <v/>
      </c>
      <c r="L27" s="161" t="str">
        <f ca="1">IF($C27="","",VLOOKUP($A27,'Issue Prioritization'!$A$8:$AQ$38,38,FALSE))</f>
        <v/>
      </c>
      <c r="M27" s="161" t="str">
        <f ca="1">IF($C27="","",VLOOKUP($A27,'Issue Prioritization'!$A$8:$AQ$38,39,FALSE))</f>
        <v/>
      </c>
      <c r="N27" s="60" t="str">
        <f ca="1">IF($C27="","",VLOOKUP($A27,'Issue Prioritization'!$A$8:$AQ$38,40,FALSE))</f>
        <v/>
      </c>
      <c r="O27" s="60" t="str">
        <f ca="1">IF($C27="","",VLOOKUP($A27,'Issue Prioritization'!$A$8:$AQ$38,41,FALSE))</f>
        <v/>
      </c>
      <c r="P27" s="60" t="str">
        <f ca="1">IF($C27="","",VLOOKUP($A27,'Issue Prioritization'!$A$8:$AQ$38,42,FALSE))</f>
        <v/>
      </c>
      <c r="Q27" s="163"/>
      <c r="R27" s="60" t="str">
        <f ca="1">IF($C27="","",VLOOKUP($A27,'Issue Prioritization'!$A$8:$AQ$38,43,FALSE))</f>
        <v/>
      </c>
      <c r="S27" s="2"/>
      <c r="T27" s="60" t="str">
        <f ca="1">IFERROR(IF(AA27="Keep",INDEX('Ranked Table'!G:G,MATCH(Heatmap!$A27,'Ranked Table'!$A:$A,0)),""),"")</f>
        <v/>
      </c>
      <c r="U27" s="60" t="str">
        <f ca="1">IFERROR(IF(AA27="Keep",INDEX('Ranked Table'!H:H,MATCH(Heatmap!$A27,'Ranked Table'!$A:$A,0)),""),"")</f>
        <v/>
      </c>
      <c r="V27" s="60" t="str">
        <f ca="1">IFERROR(IF(AA27="Keep",INDEX('Ranked Table'!I:I,MATCH(Heatmap!$A27,'Ranked Table'!$A:$A,0)),""),"")</f>
        <v/>
      </c>
      <c r="W27" s="60" t="str">
        <f ca="1">IFERROR(IF(AA27="Keep",INDEX('Ranked Table'!J:J,MATCH(Heatmap!$A27,'Ranked Table'!$A:$A,0)),""),"")</f>
        <v/>
      </c>
      <c r="X27" s="60" t="str">
        <f ca="1">IFERROR(IF(AA27="Keep",INDEX('Ranked Table'!K:K,MATCH(Heatmap!$A27,'Ranked Table'!$A:$A,0)),""),"")</f>
        <v/>
      </c>
      <c r="Y27" s="60" t="str">
        <f ca="1">IFERROR(IF(AA27="Keep",INDEX('Ranked Table'!L:L,MATCH(Heatmap!$A27,'Ranked Table'!$A:$A,0)),""),"")</f>
        <v/>
      </c>
      <c r="Z27" s="2"/>
      <c r="AA27" s="289" t="str">
        <f ca="1">+IFERROR(IF(C27="","",INDEX('Issue Prioritization'!AX:AX,MATCH(Heatmap!$B27,'Issue Prioritization'!$BC:$BC,0))),"")</f>
        <v/>
      </c>
    </row>
    <row r="28" spans="1:27" ht="42" customHeight="1" x14ac:dyDescent="0.2">
      <c r="A28" s="403" t="str">
        <f t="shared" ca="1" si="0"/>
        <v/>
      </c>
      <c r="B28" s="403">
        <f t="shared" si="4"/>
        <v>21</v>
      </c>
      <c r="C28" s="158" t="str">
        <f ca="1">IFERROR(IF(INDEX('Issue Prioritization'!AX:AX,MATCH(Heatmap!$B28,'Issue Prioritization'!$BC:$BC,0))="Remove","",INDEX('Issue Prioritization'!D:D,MATCH(Heatmap!$B28,'Issue Prioritization'!$BC:$BC,0))),"")</f>
        <v/>
      </c>
      <c r="D28" s="159" t="str">
        <f ca="1">IFERROR(IF(INDEX('Issue Prioritization'!AX:AX,MATCH(Heatmap!$B28,'Issue Prioritization'!$BC:$BC,0))="Remove","",INDEX('Issue Prioritization'!E:E,MATCH(Heatmap!$B28,'Issue Prioritization'!$BC:$BC,0))),"")</f>
        <v/>
      </c>
      <c r="E28" s="151"/>
      <c r="F28" s="160" t="str">
        <f t="shared" ca="1" si="1"/>
        <v/>
      </c>
      <c r="G28" s="160" t="str">
        <f t="shared" ca="1" si="2"/>
        <v/>
      </c>
      <c r="H28" s="160" t="str">
        <f t="shared" ca="1" si="3"/>
        <v/>
      </c>
      <c r="I28" s="12"/>
      <c r="J28" s="161" t="str">
        <f ca="1">IF($C28="","",VLOOKUP($A28,'Issue Prioritization'!$A$8:$AQ$38,36,FALSE))</f>
        <v/>
      </c>
      <c r="K28" s="161" t="str">
        <f ca="1">IF($C28="","",VLOOKUP($A28,'Issue Prioritization'!$A$8:$AQ$38,37,FALSE))</f>
        <v/>
      </c>
      <c r="L28" s="161" t="str">
        <f ca="1">IF($C28="","",VLOOKUP($A28,'Issue Prioritization'!$A$8:$AQ$38,38,FALSE))</f>
        <v/>
      </c>
      <c r="M28" s="161" t="str">
        <f ca="1">IF($C28="","",VLOOKUP($A28,'Issue Prioritization'!$A$8:$AQ$38,39,FALSE))</f>
        <v/>
      </c>
      <c r="N28" s="60" t="str">
        <f ca="1">IF($C28="","",VLOOKUP($A28,'Issue Prioritization'!$A$8:$AQ$38,40,FALSE))</f>
        <v/>
      </c>
      <c r="O28" s="60" t="str">
        <f ca="1">IF($C28="","",VLOOKUP($A28,'Issue Prioritization'!$A$8:$AQ$38,41,FALSE))</f>
        <v/>
      </c>
      <c r="P28" s="60" t="str">
        <f ca="1">IF($C28="","",VLOOKUP($A28,'Issue Prioritization'!$A$8:$AQ$38,42,FALSE))</f>
        <v/>
      </c>
      <c r="Q28" s="163"/>
      <c r="R28" s="60" t="str">
        <f ca="1">IF($C28="","",VLOOKUP($A28,'Issue Prioritization'!$A$8:$AQ$38,43,FALSE))</f>
        <v/>
      </c>
      <c r="S28" s="2"/>
      <c r="T28" s="60" t="str">
        <f ca="1">IFERROR(IF(AA28="Keep",INDEX('Ranked Table'!G:G,MATCH(Heatmap!$A28,'Ranked Table'!$A:$A,0)),""),"")</f>
        <v/>
      </c>
      <c r="U28" s="60" t="str">
        <f ca="1">IFERROR(IF(AA28="Keep",INDEX('Ranked Table'!H:H,MATCH(Heatmap!$A28,'Ranked Table'!$A:$A,0)),""),"")</f>
        <v/>
      </c>
      <c r="V28" s="60" t="str">
        <f ca="1">IFERROR(IF(AA28="Keep",INDEX('Ranked Table'!I:I,MATCH(Heatmap!$A28,'Ranked Table'!$A:$A,0)),""),"")</f>
        <v/>
      </c>
      <c r="W28" s="60" t="str">
        <f ca="1">IFERROR(IF(AA28="Keep",INDEX('Ranked Table'!J:J,MATCH(Heatmap!$A28,'Ranked Table'!$A:$A,0)),""),"")</f>
        <v/>
      </c>
      <c r="X28" s="60" t="str">
        <f ca="1">IFERROR(IF(AA28="Keep",INDEX('Ranked Table'!K:K,MATCH(Heatmap!$A28,'Ranked Table'!$A:$A,0)),""),"")</f>
        <v/>
      </c>
      <c r="Y28" s="60" t="str">
        <f ca="1">IFERROR(IF(AA28="Keep",INDEX('Ranked Table'!L:L,MATCH(Heatmap!$A28,'Ranked Table'!$A:$A,0)),""),"")</f>
        <v/>
      </c>
      <c r="Z28" s="2"/>
      <c r="AA28" s="289" t="str">
        <f ca="1">+IFERROR(IF(C28="","",INDEX('Issue Prioritization'!AX:AX,MATCH(Heatmap!$B28,'Issue Prioritization'!$BC:$BC,0))),"")</f>
        <v/>
      </c>
    </row>
    <row r="29" spans="1:27" ht="42" customHeight="1" x14ac:dyDescent="0.2">
      <c r="A29" s="403" t="str">
        <f t="shared" ca="1" si="0"/>
        <v/>
      </c>
      <c r="B29" s="403">
        <f t="shared" si="4"/>
        <v>22</v>
      </c>
      <c r="C29" s="158" t="str">
        <f ca="1">IFERROR(IF(INDEX('Issue Prioritization'!AX:AX,MATCH(Heatmap!$B29,'Issue Prioritization'!$BC:$BC,0))="Remove","",INDEX('Issue Prioritization'!D:D,MATCH(Heatmap!$B29,'Issue Prioritization'!$BC:$BC,0))),"")</f>
        <v/>
      </c>
      <c r="D29" s="159" t="str">
        <f ca="1">IFERROR(IF(INDEX('Issue Prioritization'!AX:AX,MATCH(Heatmap!$B29,'Issue Prioritization'!$BC:$BC,0))="Remove","",INDEX('Issue Prioritization'!E:E,MATCH(Heatmap!$B29,'Issue Prioritization'!$BC:$BC,0))),"")</f>
        <v/>
      </c>
      <c r="E29" s="151"/>
      <c r="F29" s="160" t="str">
        <f t="shared" ca="1" si="1"/>
        <v/>
      </c>
      <c r="G29" s="160" t="str">
        <f t="shared" ca="1" si="2"/>
        <v/>
      </c>
      <c r="H29" s="160" t="str">
        <f t="shared" ca="1" si="3"/>
        <v/>
      </c>
      <c r="I29" s="12"/>
      <c r="J29" s="161" t="str">
        <f ca="1">IF($C29="","",VLOOKUP($A29,'Issue Prioritization'!$A$8:$AQ$38,36,FALSE))</f>
        <v/>
      </c>
      <c r="K29" s="161" t="str">
        <f ca="1">IF($C29="","",VLOOKUP($A29,'Issue Prioritization'!$A$8:$AQ$38,37,FALSE))</f>
        <v/>
      </c>
      <c r="L29" s="161" t="str">
        <f ca="1">IF($C29="","",VLOOKUP($A29,'Issue Prioritization'!$A$8:$AQ$38,38,FALSE))</f>
        <v/>
      </c>
      <c r="M29" s="161" t="str">
        <f ca="1">IF($C29="","",VLOOKUP($A29,'Issue Prioritization'!$A$8:$AQ$38,39,FALSE))</f>
        <v/>
      </c>
      <c r="N29" s="60" t="str">
        <f ca="1">IF($C29="","",VLOOKUP($A29,'Issue Prioritization'!$A$8:$AQ$38,40,FALSE))</f>
        <v/>
      </c>
      <c r="O29" s="60" t="str">
        <f ca="1">IF($C29="","",VLOOKUP($A29,'Issue Prioritization'!$A$8:$AQ$38,41,FALSE))</f>
        <v/>
      </c>
      <c r="P29" s="60" t="str">
        <f ca="1">IF($C29="","",VLOOKUP($A29,'Issue Prioritization'!$A$8:$AQ$38,42,FALSE))</f>
        <v/>
      </c>
      <c r="Q29" s="163"/>
      <c r="R29" s="60" t="str">
        <f ca="1">IF($C29="","",VLOOKUP($A29,'Issue Prioritization'!$A$8:$AQ$38,43,FALSE))</f>
        <v/>
      </c>
      <c r="S29" s="2"/>
      <c r="T29" s="60" t="str">
        <f ca="1">IFERROR(IF(AA29="Keep",INDEX('Ranked Table'!G:G,MATCH(Heatmap!$A29,'Ranked Table'!$A:$A,0)),""),"")</f>
        <v/>
      </c>
      <c r="U29" s="60" t="str">
        <f ca="1">IFERROR(IF(AA29="Keep",INDEX('Ranked Table'!H:H,MATCH(Heatmap!$A29,'Ranked Table'!$A:$A,0)),""),"")</f>
        <v/>
      </c>
      <c r="V29" s="60" t="str">
        <f ca="1">IFERROR(IF(AA29="Keep",INDEX('Ranked Table'!I:I,MATCH(Heatmap!$A29,'Ranked Table'!$A:$A,0)),""),"")</f>
        <v/>
      </c>
      <c r="W29" s="60" t="str">
        <f ca="1">IFERROR(IF(AA29="Keep",INDEX('Ranked Table'!J:J,MATCH(Heatmap!$A29,'Ranked Table'!$A:$A,0)),""),"")</f>
        <v/>
      </c>
      <c r="X29" s="60" t="str">
        <f ca="1">IFERROR(IF(AA29="Keep",INDEX('Ranked Table'!K:K,MATCH(Heatmap!$A29,'Ranked Table'!$A:$A,0)),""),"")</f>
        <v/>
      </c>
      <c r="Y29" s="60" t="str">
        <f ca="1">IFERROR(IF(AA29="Keep",INDEX('Ranked Table'!L:L,MATCH(Heatmap!$A29,'Ranked Table'!$A:$A,0)),""),"")</f>
        <v/>
      </c>
      <c r="Z29" s="2"/>
      <c r="AA29" s="289" t="str">
        <f ca="1">+IFERROR(IF(C29="","",INDEX('Issue Prioritization'!AX:AX,MATCH(Heatmap!$B29,'Issue Prioritization'!$BC:$BC,0))),"")</f>
        <v/>
      </c>
    </row>
    <row r="30" spans="1:27" ht="42" customHeight="1" x14ac:dyDescent="0.2">
      <c r="A30" s="403" t="str">
        <f t="shared" ca="1" si="0"/>
        <v/>
      </c>
      <c r="B30" s="403">
        <f t="shared" si="4"/>
        <v>23</v>
      </c>
      <c r="C30" s="158" t="str">
        <f ca="1">IFERROR(IF(INDEX('Issue Prioritization'!AX:AX,MATCH(Heatmap!$B30,'Issue Prioritization'!$BC:$BC,0))="Remove","",INDEX('Issue Prioritization'!D:D,MATCH(Heatmap!$B30,'Issue Prioritization'!$BC:$BC,0))),"")</f>
        <v/>
      </c>
      <c r="D30" s="159" t="str">
        <f ca="1">IFERROR(IF(INDEX('Issue Prioritization'!AX:AX,MATCH(Heatmap!$B30,'Issue Prioritization'!$BC:$BC,0))="Remove","",INDEX('Issue Prioritization'!E:E,MATCH(Heatmap!$B30,'Issue Prioritization'!$BC:$BC,0))),"")</f>
        <v/>
      </c>
      <c r="E30" s="151"/>
      <c r="F30" s="160" t="str">
        <f t="shared" ca="1" si="1"/>
        <v/>
      </c>
      <c r="G30" s="160" t="str">
        <f t="shared" ca="1" si="2"/>
        <v/>
      </c>
      <c r="H30" s="160" t="str">
        <f t="shared" ca="1" si="3"/>
        <v/>
      </c>
      <c r="I30" s="12"/>
      <c r="J30" s="161" t="str">
        <f ca="1">IF($C30="","",VLOOKUP($A30,'Issue Prioritization'!$A$8:$AQ$38,36,FALSE))</f>
        <v/>
      </c>
      <c r="K30" s="161" t="str">
        <f ca="1">IF($C30="","",VLOOKUP($A30,'Issue Prioritization'!$A$8:$AQ$38,37,FALSE))</f>
        <v/>
      </c>
      <c r="L30" s="161" t="str">
        <f ca="1">IF($C30="","",VLOOKUP($A30,'Issue Prioritization'!$A$8:$AQ$38,38,FALSE))</f>
        <v/>
      </c>
      <c r="M30" s="161" t="str">
        <f ca="1">IF($C30="","",VLOOKUP($A30,'Issue Prioritization'!$A$8:$AQ$38,39,FALSE))</f>
        <v/>
      </c>
      <c r="N30" s="60" t="str">
        <f ca="1">IF($C30="","",VLOOKUP($A30,'Issue Prioritization'!$A$8:$AQ$38,40,FALSE))</f>
        <v/>
      </c>
      <c r="O30" s="60" t="str">
        <f ca="1">IF($C30="","",VLOOKUP($A30,'Issue Prioritization'!$A$8:$AQ$38,41,FALSE))</f>
        <v/>
      </c>
      <c r="P30" s="60" t="str">
        <f ca="1">IF($C30="","",VLOOKUP($A30,'Issue Prioritization'!$A$8:$AQ$38,42,FALSE))</f>
        <v/>
      </c>
      <c r="Q30" s="163"/>
      <c r="R30" s="60" t="str">
        <f ca="1">IF($C30="","",VLOOKUP($A30,'Issue Prioritization'!$A$8:$AQ$38,43,FALSE))</f>
        <v/>
      </c>
      <c r="S30" s="2"/>
      <c r="T30" s="60" t="str">
        <f ca="1">IFERROR(IF(AA30="Keep",INDEX('Ranked Table'!G:G,MATCH(Heatmap!$A30,'Ranked Table'!$A:$A,0)),""),"")</f>
        <v/>
      </c>
      <c r="U30" s="60" t="str">
        <f ca="1">IFERROR(IF(AA30="Keep",INDEX('Ranked Table'!H:H,MATCH(Heatmap!$A30,'Ranked Table'!$A:$A,0)),""),"")</f>
        <v/>
      </c>
      <c r="V30" s="60" t="str">
        <f ca="1">IFERROR(IF(AA30="Keep",INDEX('Ranked Table'!I:I,MATCH(Heatmap!$A30,'Ranked Table'!$A:$A,0)),""),"")</f>
        <v/>
      </c>
      <c r="W30" s="60" t="str">
        <f ca="1">IFERROR(IF(AA30="Keep",INDEX('Ranked Table'!J:J,MATCH(Heatmap!$A30,'Ranked Table'!$A:$A,0)),""),"")</f>
        <v/>
      </c>
      <c r="X30" s="60" t="str">
        <f ca="1">IFERROR(IF(AA30="Keep",INDEX('Ranked Table'!K:K,MATCH(Heatmap!$A30,'Ranked Table'!$A:$A,0)),""),"")</f>
        <v/>
      </c>
      <c r="Y30" s="60" t="str">
        <f ca="1">IFERROR(IF(AA30="Keep",INDEX('Ranked Table'!L:L,MATCH(Heatmap!$A30,'Ranked Table'!$A:$A,0)),""),"")</f>
        <v/>
      </c>
      <c r="Z30" s="2"/>
      <c r="AA30" s="289" t="str">
        <f ca="1">+IFERROR(IF(C30="","",INDEX('Issue Prioritization'!AX:AX,MATCH(Heatmap!$B30,'Issue Prioritization'!$BC:$BC,0))),"")</f>
        <v/>
      </c>
    </row>
    <row r="31" spans="1:27" ht="42" customHeight="1" x14ac:dyDescent="0.2">
      <c r="A31" s="403" t="str">
        <f t="shared" ca="1" si="0"/>
        <v/>
      </c>
      <c r="B31" s="403">
        <f t="shared" si="4"/>
        <v>24</v>
      </c>
      <c r="C31" s="158" t="str">
        <f ca="1">IFERROR(IF(INDEX('Issue Prioritization'!AX:AX,MATCH(Heatmap!$B31,'Issue Prioritization'!$BC:$BC,0))="Remove","",INDEX('Issue Prioritization'!D:D,MATCH(Heatmap!$B31,'Issue Prioritization'!$BC:$BC,0))),"")</f>
        <v/>
      </c>
      <c r="D31" s="159" t="str">
        <f ca="1">IFERROR(IF(INDEX('Issue Prioritization'!AX:AX,MATCH(Heatmap!$B31,'Issue Prioritization'!$BC:$BC,0))="Remove","",INDEX('Issue Prioritization'!E:E,MATCH(Heatmap!$B31,'Issue Prioritization'!$BC:$BC,0))),"")</f>
        <v/>
      </c>
      <c r="E31" s="151"/>
      <c r="F31" s="160" t="str">
        <f t="shared" ca="1" si="1"/>
        <v/>
      </c>
      <c r="G31" s="160" t="str">
        <f t="shared" ca="1" si="2"/>
        <v/>
      </c>
      <c r="H31" s="160" t="str">
        <f t="shared" ca="1" si="3"/>
        <v/>
      </c>
      <c r="I31" s="12"/>
      <c r="J31" s="161" t="str">
        <f ca="1">IF($C31="","",VLOOKUP($A31,'Issue Prioritization'!$A$8:$AQ$38,36,FALSE))</f>
        <v/>
      </c>
      <c r="K31" s="161" t="str">
        <f ca="1">IF($C31="","",VLOOKUP($A31,'Issue Prioritization'!$A$8:$AQ$38,37,FALSE))</f>
        <v/>
      </c>
      <c r="L31" s="161" t="str">
        <f ca="1">IF($C31="","",VLOOKUP($A31,'Issue Prioritization'!$A$8:$AQ$38,38,FALSE))</f>
        <v/>
      </c>
      <c r="M31" s="161" t="str">
        <f ca="1">IF($C31="","",VLOOKUP($A31,'Issue Prioritization'!$A$8:$AQ$38,39,FALSE))</f>
        <v/>
      </c>
      <c r="N31" s="60" t="str">
        <f ca="1">IF($C31="","",VLOOKUP($A31,'Issue Prioritization'!$A$8:$AQ$38,40,FALSE))</f>
        <v/>
      </c>
      <c r="O31" s="60" t="str">
        <f ca="1">IF($C31="","",VLOOKUP($A31,'Issue Prioritization'!$A$8:$AQ$38,41,FALSE))</f>
        <v/>
      </c>
      <c r="P31" s="60" t="str">
        <f ca="1">IF($C31="","",VLOOKUP($A31,'Issue Prioritization'!$A$8:$AQ$38,42,FALSE))</f>
        <v/>
      </c>
      <c r="Q31" s="163"/>
      <c r="R31" s="60" t="str">
        <f ca="1">IF($C31="","",VLOOKUP($A31,'Issue Prioritization'!$A$8:$AQ$38,43,FALSE))</f>
        <v/>
      </c>
      <c r="S31" s="2"/>
      <c r="T31" s="60" t="str">
        <f ca="1">IFERROR(IF(AA31="Keep",INDEX('Ranked Table'!G:G,MATCH(Heatmap!$A31,'Ranked Table'!$A:$A,0)),""),"")</f>
        <v/>
      </c>
      <c r="U31" s="60" t="str">
        <f ca="1">IFERROR(IF(AA31="Keep",INDEX('Ranked Table'!H:H,MATCH(Heatmap!$A31,'Ranked Table'!$A:$A,0)),""),"")</f>
        <v/>
      </c>
      <c r="V31" s="60" t="str">
        <f ca="1">IFERROR(IF(AA31="Keep",INDEX('Ranked Table'!I:I,MATCH(Heatmap!$A31,'Ranked Table'!$A:$A,0)),""),"")</f>
        <v/>
      </c>
      <c r="W31" s="60" t="str">
        <f ca="1">IFERROR(IF(AA31="Keep",INDEX('Ranked Table'!J:J,MATCH(Heatmap!$A31,'Ranked Table'!$A:$A,0)),""),"")</f>
        <v/>
      </c>
      <c r="X31" s="60" t="str">
        <f ca="1">IFERROR(IF(AA31="Keep",INDEX('Ranked Table'!K:K,MATCH(Heatmap!$A31,'Ranked Table'!$A:$A,0)),""),"")</f>
        <v/>
      </c>
      <c r="Y31" s="60" t="str">
        <f ca="1">IFERROR(IF(AA31="Keep",INDEX('Ranked Table'!L:L,MATCH(Heatmap!$A31,'Ranked Table'!$A:$A,0)),""),"")</f>
        <v/>
      </c>
      <c r="Z31" s="2"/>
      <c r="AA31" s="289" t="str">
        <f ca="1">+IFERROR(IF(C31="","",INDEX('Issue Prioritization'!AX:AX,MATCH(Heatmap!$B31,'Issue Prioritization'!$BC:$BC,0))),"")</f>
        <v/>
      </c>
    </row>
    <row r="32" spans="1:27" ht="42" customHeight="1" x14ac:dyDescent="0.2">
      <c r="A32" s="403" t="str">
        <f t="shared" ca="1" si="0"/>
        <v/>
      </c>
      <c r="B32" s="403">
        <f t="shared" si="4"/>
        <v>25</v>
      </c>
      <c r="C32" s="158" t="str">
        <f ca="1">IFERROR(IF(INDEX('Issue Prioritization'!AX:AX,MATCH(Heatmap!$B32,'Issue Prioritization'!$BC:$BC,0))="Remove","",INDEX('Issue Prioritization'!D:D,MATCH(Heatmap!$B32,'Issue Prioritization'!$BC:$BC,0))),"")</f>
        <v/>
      </c>
      <c r="D32" s="159" t="str">
        <f ca="1">IFERROR(IF(INDEX('Issue Prioritization'!AX:AX,MATCH(Heatmap!$B32,'Issue Prioritization'!$BC:$BC,0))="Remove","",INDEX('Issue Prioritization'!E:E,MATCH(Heatmap!$B32,'Issue Prioritization'!$BC:$BC,0))),"")</f>
        <v/>
      </c>
      <c r="E32" s="151"/>
      <c r="F32" s="160" t="str">
        <f t="shared" ca="1" si="1"/>
        <v/>
      </c>
      <c r="G32" s="160" t="str">
        <f t="shared" ca="1" si="2"/>
        <v/>
      </c>
      <c r="H32" s="160" t="str">
        <f t="shared" ca="1" si="3"/>
        <v/>
      </c>
      <c r="I32" s="12"/>
      <c r="J32" s="161" t="str">
        <f ca="1">IF($C32="","",VLOOKUP($A32,'Issue Prioritization'!$A$8:$AQ$38,36,FALSE))</f>
        <v/>
      </c>
      <c r="K32" s="161" t="str">
        <f ca="1">IF($C32="","",VLOOKUP($A32,'Issue Prioritization'!$A$8:$AQ$38,37,FALSE))</f>
        <v/>
      </c>
      <c r="L32" s="161" t="str">
        <f ca="1">IF($C32="","",VLOOKUP($A32,'Issue Prioritization'!$A$8:$AQ$38,38,FALSE))</f>
        <v/>
      </c>
      <c r="M32" s="161" t="str">
        <f ca="1">IF($C32="","",VLOOKUP($A32,'Issue Prioritization'!$A$8:$AQ$38,39,FALSE))</f>
        <v/>
      </c>
      <c r="N32" s="60" t="str">
        <f ca="1">IF($C32="","",VLOOKUP($A32,'Issue Prioritization'!$A$8:$AQ$38,40,FALSE))</f>
        <v/>
      </c>
      <c r="O32" s="60" t="str">
        <f ca="1">IF($C32="","",VLOOKUP($A32,'Issue Prioritization'!$A$8:$AQ$38,41,FALSE))</f>
        <v/>
      </c>
      <c r="P32" s="60" t="str">
        <f ca="1">IF($C32="","",VLOOKUP($A32,'Issue Prioritization'!$A$8:$AQ$38,42,FALSE))</f>
        <v/>
      </c>
      <c r="Q32" s="163"/>
      <c r="R32" s="60" t="str">
        <f ca="1">IF($C32="","",VLOOKUP($A32,'Issue Prioritization'!$A$8:$AQ$38,43,FALSE))</f>
        <v/>
      </c>
      <c r="S32" s="2"/>
      <c r="T32" s="60" t="str">
        <f ca="1">IFERROR(IF(AA32="Keep",INDEX('Ranked Table'!G:G,MATCH(Heatmap!$A32,'Ranked Table'!$A:$A,0)),""),"")</f>
        <v/>
      </c>
      <c r="U32" s="60" t="str">
        <f ca="1">IFERROR(IF(AA32="Keep",INDEX('Ranked Table'!H:H,MATCH(Heatmap!$A32,'Ranked Table'!$A:$A,0)),""),"")</f>
        <v/>
      </c>
      <c r="V32" s="60" t="str">
        <f ca="1">IFERROR(IF(AA32="Keep",INDEX('Ranked Table'!I:I,MATCH(Heatmap!$A32,'Ranked Table'!$A:$A,0)),""),"")</f>
        <v/>
      </c>
      <c r="W32" s="60" t="str">
        <f ca="1">IFERROR(IF(AA32="Keep",INDEX('Ranked Table'!J:J,MATCH(Heatmap!$A32,'Ranked Table'!$A:$A,0)),""),"")</f>
        <v/>
      </c>
      <c r="X32" s="60" t="str">
        <f ca="1">IFERROR(IF(AA32="Keep",INDEX('Ranked Table'!K:K,MATCH(Heatmap!$A32,'Ranked Table'!$A:$A,0)),""),"")</f>
        <v/>
      </c>
      <c r="Y32" s="60" t="str">
        <f ca="1">IFERROR(IF(AA32="Keep",INDEX('Ranked Table'!L:L,MATCH(Heatmap!$A32,'Ranked Table'!$A:$A,0)),""),"")</f>
        <v/>
      </c>
      <c r="Z32" s="2"/>
      <c r="AA32" s="289" t="str">
        <f ca="1">+IFERROR(IF(C32="","",INDEX('Issue Prioritization'!AX:AX,MATCH(Heatmap!$B32,'Issue Prioritization'!$BC:$BC,0))),"")</f>
        <v/>
      </c>
    </row>
    <row r="33" spans="1:27" ht="42" customHeight="1" x14ac:dyDescent="0.2">
      <c r="A33" s="403" t="str">
        <f t="shared" ca="1" si="0"/>
        <v/>
      </c>
      <c r="B33" s="403">
        <f t="shared" si="4"/>
        <v>26</v>
      </c>
      <c r="C33" s="158" t="str">
        <f ca="1">IFERROR(IF(INDEX('Issue Prioritization'!AX:AX,MATCH(Heatmap!$B33,'Issue Prioritization'!$BC:$BC,0))="Remove","",INDEX('Issue Prioritization'!D:D,MATCH(Heatmap!$B33,'Issue Prioritization'!$BC:$BC,0))),"")</f>
        <v/>
      </c>
      <c r="D33" s="159" t="str">
        <f ca="1">IFERROR(IF(INDEX('Issue Prioritization'!AX:AX,MATCH(Heatmap!$B33,'Issue Prioritization'!$BC:$BC,0))="Remove","",INDEX('Issue Prioritization'!E:E,MATCH(Heatmap!$B33,'Issue Prioritization'!$BC:$BC,0))),"")</f>
        <v/>
      </c>
      <c r="E33" s="151"/>
      <c r="F33" s="160" t="str">
        <f t="shared" ca="1" si="1"/>
        <v/>
      </c>
      <c r="G33" s="160" t="str">
        <f t="shared" ca="1" si="2"/>
        <v/>
      </c>
      <c r="H33" s="160" t="str">
        <f t="shared" ca="1" si="3"/>
        <v/>
      </c>
      <c r="I33" s="12"/>
      <c r="J33" s="161" t="str">
        <f ca="1">IF($C33="","",VLOOKUP($A33,'Issue Prioritization'!$A$8:$AQ$38,36,FALSE))</f>
        <v/>
      </c>
      <c r="K33" s="161" t="str">
        <f ca="1">IF($C33="","",VLOOKUP($A33,'Issue Prioritization'!$A$8:$AQ$38,37,FALSE))</f>
        <v/>
      </c>
      <c r="L33" s="161" t="str">
        <f ca="1">IF($C33="","",VLOOKUP($A33,'Issue Prioritization'!$A$8:$AQ$38,38,FALSE))</f>
        <v/>
      </c>
      <c r="M33" s="161" t="str">
        <f ca="1">IF($C33="","",VLOOKUP($A33,'Issue Prioritization'!$A$8:$AQ$38,39,FALSE))</f>
        <v/>
      </c>
      <c r="N33" s="60" t="str">
        <f ca="1">IF($C33="","",VLOOKUP($A33,'Issue Prioritization'!$A$8:$AQ$38,40,FALSE))</f>
        <v/>
      </c>
      <c r="O33" s="60" t="str">
        <f ca="1">IF($C33="","",VLOOKUP($A33,'Issue Prioritization'!$A$8:$AQ$38,41,FALSE))</f>
        <v/>
      </c>
      <c r="P33" s="60" t="str">
        <f ca="1">IF($C33="","",VLOOKUP($A33,'Issue Prioritization'!$A$8:$AQ$38,42,FALSE))</f>
        <v/>
      </c>
      <c r="Q33" s="163"/>
      <c r="R33" s="60" t="str">
        <f ca="1">IF($C33="","",VLOOKUP($A33,'Issue Prioritization'!$A$8:$AQ$38,43,FALSE))</f>
        <v/>
      </c>
      <c r="S33" s="2"/>
      <c r="T33" s="60" t="str">
        <f ca="1">IFERROR(IF(AA33="Keep",INDEX('Ranked Table'!G:G,MATCH(Heatmap!$A33,'Ranked Table'!$A:$A,0)),""),"")</f>
        <v/>
      </c>
      <c r="U33" s="60" t="str">
        <f ca="1">IFERROR(IF(AA33="Keep",INDEX('Ranked Table'!H:H,MATCH(Heatmap!$A33,'Ranked Table'!$A:$A,0)),""),"")</f>
        <v/>
      </c>
      <c r="V33" s="60" t="str">
        <f ca="1">IFERROR(IF(AA33="Keep",INDEX('Ranked Table'!I:I,MATCH(Heatmap!$A33,'Ranked Table'!$A:$A,0)),""),"")</f>
        <v/>
      </c>
      <c r="W33" s="60" t="str">
        <f ca="1">IFERROR(IF(AA33="Keep",INDEX('Ranked Table'!J:J,MATCH(Heatmap!$A33,'Ranked Table'!$A:$A,0)),""),"")</f>
        <v/>
      </c>
      <c r="X33" s="60" t="str">
        <f ca="1">IFERROR(IF(AA33="Keep",INDEX('Ranked Table'!K:K,MATCH(Heatmap!$A33,'Ranked Table'!$A:$A,0)),""),"")</f>
        <v/>
      </c>
      <c r="Y33" s="60" t="str">
        <f ca="1">IFERROR(IF(AA33="Keep",INDEX('Ranked Table'!L:L,MATCH(Heatmap!$A33,'Ranked Table'!$A:$A,0)),""),"")</f>
        <v/>
      </c>
      <c r="Z33" s="2"/>
      <c r="AA33" s="289" t="str">
        <f ca="1">+IFERROR(IF(C33="","",INDEX('Issue Prioritization'!AX:AX,MATCH(Heatmap!$B33,'Issue Prioritization'!$BC:$BC,0))),"")</f>
        <v/>
      </c>
    </row>
    <row r="34" spans="1:27" ht="42" customHeight="1" x14ac:dyDescent="0.2">
      <c r="A34" s="403" t="str">
        <f t="shared" ca="1" si="0"/>
        <v/>
      </c>
      <c r="B34" s="403">
        <f t="shared" si="4"/>
        <v>27</v>
      </c>
      <c r="C34" s="158" t="str">
        <f ca="1">IFERROR(IF(INDEX('Issue Prioritization'!AX:AX,MATCH(Heatmap!$B34,'Issue Prioritization'!$BC:$BC,0))="Remove","",INDEX('Issue Prioritization'!D:D,MATCH(Heatmap!$B34,'Issue Prioritization'!$BC:$BC,0))),"")</f>
        <v/>
      </c>
      <c r="D34" s="159" t="str">
        <f ca="1">IFERROR(IF(INDEX('Issue Prioritization'!AX:AX,MATCH(Heatmap!$B34,'Issue Prioritization'!$BC:$BC,0))="Remove","",INDEX('Issue Prioritization'!E:E,MATCH(Heatmap!$B34,'Issue Prioritization'!$BC:$BC,0))),"")</f>
        <v/>
      </c>
      <c r="E34" s="151"/>
      <c r="F34" s="160" t="str">
        <f t="shared" ca="1" si="1"/>
        <v/>
      </c>
      <c r="G34" s="160" t="str">
        <f t="shared" ca="1" si="2"/>
        <v/>
      </c>
      <c r="H34" s="160" t="str">
        <f t="shared" ca="1" si="3"/>
        <v/>
      </c>
      <c r="I34" s="12"/>
      <c r="J34" s="161" t="str">
        <f ca="1">IF($C34="","",VLOOKUP($A34,'Issue Prioritization'!$A$8:$AQ$38,36,FALSE))</f>
        <v/>
      </c>
      <c r="K34" s="161" t="str">
        <f ca="1">IF($C34="","",VLOOKUP($A34,'Issue Prioritization'!$A$8:$AQ$38,37,FALSE))</f>
        <v/>
      </c>
      <c r="L34" s="161" t="str">
        <f ca="1">IF($C34="","",VLOOKUP($A34,'Issue Prioritization'!$A$8:$AQ$38,38,FALSE))</f>
        <v/>
      </c>
      <c r="M34" s="161" t="str">
        <f ca="1">IF($C34="","",VLOOKUP($A34,'Issue Prioritization'!$A$8:$AQ$38,39,FALSE))</f>
        <v/>
      </c>
      <c r="N34" s="60" t="str">
        <f ca="1">IF($C34="","",VLOOKUP($A34,'Issue Prioritization'!$A$8:$AQ$38,40,FALSE))</f>
        <v/>
      </c>
      <c r="O34" s="60" t="str">
        <f ca="1">IF($C34="","",VLOOKUP($A34,'Issue Prioritization'!$A$8:$AQ$38,41,FALSE))</f>
        <v/>
      </c>
      <c r="P34" s="60" t="str">
        <f ca="1">IF($C34="","",VLOOKUP($A34,'Issue Prioritization'!$A$8:$AQ$38,42,FALSE))</f>
        <v/>
      </c>
      <c r="Q34" s="163"/>
      <c r="R34" s="60" t="str">
        <f ca="1">IF($C34="","",VLOOKUP($A34,'Issue Prioritization'!$A$8:$AQ$38,43,FALSE))</f>
        <v/>
      </c>
      <c r="S34" s="2"/>
      <c r="T34" s="60" t="str">
        <f ca="1">IFERROR(IF(AA34="Keep",INDEX('Ranked Table'!G:G,MATCH(Heatmap!$A34,'Ranked Table'!$A:$A,0)),""),"")</f>
        <v/>
      </c>
      <c r="U34" s="60" t="str">
        <f ca="1">IFERROR(IF(AA34="Keep",INDEX('Ranked Table'!H:H,MATCH(Heatmap!$A34,'Ranked Table'!$A:$A,0)),""),"")</f>
        <v/>
      </c>
      <c r="V34" s="60" t="str">
        <f ca="1">IFERROR(IF(AA34="Keep",INDEX('Ranked Table'!I:I,MATCH(Heatmap!$A34,'Ranked Table'!$A:$A,0)),""),"")</f>
        <v/>
      </c>
      <c r="W34" s="60" t="str">
        <f ca="1">IFERROR(IF(AA34="Keep",INDEX('Ranked Table'!J:J,MATCH(Heatmap!$A34,'Ranked Table'!$A:$A,0)),""),"")</f>
        <v/>
      </c>
      <c r="X34" s="60" t="str">
        <f ca="1">IFERROR(IF(AA34="Keep",INDEX('Ranked Table'!K:K,MATCH(Heatmap!$A34,'Ranked Table'!$A:$A,0)),""),"")</f>
        <v/>
      </c>
      <c r="Y34" s="60" t="str">
        <f ca="1">IFERROR(IF(AA34="Keep",INDEX('Ranked Table'!L:L,MATCH(Heatmap!$A34,'Ranked Table'!$A:$A,0)),""),"")</f>
        <v/>
      </c>
      <c r="Z34" s="2"/>
      <c r="AA34" s="289" t="str">
        <f ca="1">+IFERROR(IF(C34="","",INDEX('Issue Prioritization'!AX:AX,MATCH(Heatmap!$B34,'Issue Prioritization'!$BC:$BC,0))),"")</f>
        <v/>
      </c>
    </row>
    <row r="35" spans="1:27" ht="42" customHeight="1" x14ac:dyDescent="0.2">
      <c r="A35" s="403" t="str">
        <f t="shared" ca="1" si="0"/>
        <v/>
      </c>
      <c r="B35" s="403">
        <f t="shared" si="4"/>
        <v>28</v>
      </c>
      <c r="C35" s="158" t="str">
        <f ca="1">IFERROR(IF(INDEX('Issue Prioritization'!AX:AX,MATCH(Heatmap!$B35,'Issue Prioritization'!$BC:$BC,0))="Remove","",INDEX('Issue Prioritization'!D:D,MATCH(Heatmap!$B35,'Issue Prioritization'!$BC:$BC,0))),"")</f>
        <v/>
      </c>
      <c r="D35" s="159" t="str">
        <f ca="1">IFERROR(IF(INDEX('Issue Prioritization'!AX:AX,MATCH(Heatmap!$B35,'Issue Prioritization'!$BC:$BC,0))="Remove","",INDEX('Issue Prioritization'!E:E,MATCH(Heatmap!$B35,'Issue Prioritization'!$BC:$BC,0))),"")</f>
        <v/>
      </c>
      <c r="E35" s="151"/>
      <c r="F35" s="160" t="str">
        <f t="shared" ca="1" si="1"/>
        <v/>
      </c>
      <c r="G35" s="160" t="str">
        <f t="shared" ca="1" si="2"/>
        <v/>
      </c>
      <c r="H35" s="160" t="str">
        <f t="shared" ca="1" si="3"/>
        <v/>
      </c>
      <c r="I35" s="12"/>
      <c r="J35" s="161" t="str">
        <f ca="1">IF($C35="","",VLOOKUP($A35,'Issue Prioritization'!$A$8:$AQ$38,36,FALSE))</f>
        <v/>
      </c>
      <c r="K35" s="161" t="str">
        <f ca="1">IF($C35="","",VLOOKUP($A35,'Issue Prioritization'!$A$8:$AQ$38,37,FALSE))</f>
        <v/>
      </c>
      <c r="L35" s="161" t="str">
        <f ca="1">IF($C35="","",VLOOKUP($A35,'Issue Prioritization'!$A$8:$AQ$38,38,FALSE))</f>
        <v/>
      </c>
      <c r="M35" s="161" t="str">
        <f ca="1">IF($C35="","",VLOOKUP($A35,'Issue Prioritization'!$A$8:$AQ$38,39,FALSE))</f>
        <v/>
      </c>
      <c r="N35" s="60" t="str">
        <f ca="1">IF($C35="","",VLOOKUP($A35,'Issue Prioritization'!$A$8:$AQ$38,40,FALSE))</f>
        <v/>
      </c>
      <c r="O35" s="60" t="str">
        <f ca="1">IF($C35="","",VLOOKUP($A35,'Issue Prioritization'!$A$8:$AQ$38,41,FALSE))</f>
        <v/>
      </c>
      <c r="P35" s="60" t="str">
        <f ca="1">IF($C35="","",VLOOKUP($A35,'Issue Prioritization'!$A$8:$AQ$38,42,FALSE))</f>
        <v/>
      </c>
      <c r="Q35" s="163"/>
      <c r="R35" s="60" t="str">
        <f ca="1">IF($C35="","",VLOOKUP($A35,'Issue Prioritization'!$A$8:$AQ$38,43,FALSE))</f>
        <v/>
      </c>
      <c r="S35" s="2"/>
      <c r="T35" s="60" t="str">
        <f ca="1">IFERROR(IF(AA35="Keep",INDEX('Ranked Table'!G:G,MATCH(Heatmap!$A35,'Ranked Table'!$A:$A,0)),""),"")</f>
        <v/>
      </c>
      <c r="U35" s="60" t="str">
        <f ca="1">IFERROR(IF(AA35="Keep",INDEX('Ranked Table'!H:H,MATCH(Heatmap!$A35,'Ranked Table'!$A:$A,0)),""),"")</f>
        <v/>
      </c>
      <c r="V35" s="60" t="str">
        <f ca="1">IFERROR(IF(AA35="Keep",INDEX('Ranked Table'!I:I,MATCH(Heatmap!$A35,'Ranked Table'!$A:$A,0)),""),"")</f>
        <v/>
      </c>
      <c r="W35" s="60" t="str">
        <f ca="1">IFERROR(IF(AA35="Keep",INDEX('Ranked Table'!J:J,MATCH(Heatmap!$A35,'Ranked Table'!$A:$A,0)),""),"")</f>
        <v/>
      </c>
      <c r="X35" s="60" t="str">
        <f ca="1">IFERROR(IF(AA35="Keep",INDEX('Ranked Table'!K:K,MATCH(Heatmap!$A35,'Ranked Table'!$A:$A,0)),""),"")</f>
        <v/>
      </c>
      <c r="Y35" s="60" t="str">
        <f ca="1">IFERROR(IF(AA35="Keep",INDEX('Ranked Table'!L:L,MATCH(Heatmap!$A35,'Ranked Table'!$A:$A,0)),""),"")</f>
        <v/>
      </c>
      <c r="Z35" s="2"/>
      <c r="AA35" s="289" t="str">
        <f ca="1">+IFERROR(IF(C35="","",INDEX('Issue Prioritization'!AX:AX,MATCH(Heatmap!$B35,'Issue Prioritization'!$BC:$BC,0))),"")</f>
        <v/>
      </c>
    </row>
    <row r="36" spans="1:27" ht="42" customHeight="1" x14ac:dyDescent="0.2">
      <c r="A36" s="403" t="str">
        <f t="shared" ca="1" si="0"/>
        <v/>
      </c>
      <c r="B36" s="403">
        <f t="shared" si="4"/>
        <v>29</v>
      </c>
      <c r="C36" s="158" t="str">
        <f ca="1">IFERROR(IF(INDEX('Issue Prioritization'!AX:AX,MATCH(Heatmap!$B36,'Issue Prioritization'!$BC:$BC,0))="Remove","",INDEX('Issue Prioritization'!D:D,MATCH(Heatmap!$B36,'Issue Prioritization'!$BC:$BC,0))),"")</f>
        <v/>
      </c>
      <c r="D36" s="159" t="str">
        <f ca="1">IFERROR(IF(INDEX('Issue Prioritization'!AX:AX,MATCH(Heatmap!$B36,'Issue Prioritization'!$BC:$BC,0))="Remove","",INDEX('Issue Prioritization'!E:E,MATCH(Heatmap!$B36,'Issue Prioritization'!$BC:$BC,0))),"")</f>
        <v/>
      </c>
      <c r="E36" s="151"/>
      <c r="F36" s="160" t="str">
        <f t="shared" ca="1" si="1"/>
        <v/>
      </c>
      <c r="G36" s="160" t="str">
        <f t="shared" ca="1" si="2"/>
        <v/>
      </c>
      <c r="H36" s="160" t="str">
        <f t="shared" ca="1" si="3"/>
        <v/>
      </c>
      <c r="I36" s="12"/>
      <c r="J36" s="161" t="str">
        <f ca="1">IF($C36="","",VLOOKUP($A36,'Issue Prioritization'!$A$8:$AQ$38,36,FALSE))</f>
        <v/>
      </c>
      <c r="K36" s="161" t="str">
        <f ca="1">IF($C36="","",VLOOKUP($A36,'Issue Prioritization'!$A$8:$AQ$38,37,FALSE))</f>
        <v/>
      </c>
      <c r="L36" s="161" t="str">
        <f ca="1">IF($C36="","",VLOOKUP($A36,'Issue Prioritization'!$A$8:$AQ$38,38,FALSE))</f>
        <v/>
      </c>
      <c r="M36" s="161" t="str">
        <f ca="1">IF($C36="","",VLOOKUP($A36,'Issue Prioritization'!$A$8:$AQ$38,39,FALSE))</f>
        <v/>
      </c>
      <c r="N36" s="60" t="str">
        <f ca="1">IF($C36="","",VLOOKUP($A36,'Issue Prioritization'!$A$8:$AQ$38,40,FALSE))</f>
        <v/>
      </c>
      <c r="O36" s="60" t="str">
        <f ca="1">IF($C36="","",VLOOKUP($A36,'Issue Prioritization'!$A$8:$AQ$38,41,FALSE))</f>
        <v/>
      </c>
      <c r="P36" s="60" t="str">
        <f ca="1">IF($C36="","",VLOOKUP($A36,'Issue Prioritization'!$A$8:$AQ$38,42,FALSE))</f>
        <v/>
      </c>
      <c r="Q36" s="163"/>
      <c r="R36" s="60" t="str">
        <f ca="1">IF($C36="","",VLOOKUP($A36,'Issue Prioritization'!$A$8:$AQ$38,43,FALSE))</f>
        <v/>
      </c>
      <c r="S36" s="2"/>
      <c r="T36" s="60" t="str">
        <f ca="1">IFERROR(IF(AA36="Keep",INDEX('Ranked Table'!G:G,MATCH(Heatmap!$A36,'Ranked Table'!$A:$A,0)),""),"")</f>
        <v/>
      </c>
      <c r="U36" s="60" t="str">
        <f ca="1">IFERROR(IF(AA36="Keep",INDEX('Ranked Table'!H:H,MATCH(Heatmap!$A36,'Ranked Table'!$A:$A,0)),""),"")</f>
        <v/>
      </c>
      <c r="V36" s="60" t="str">
        <f ca="1">IFERROR(IF(AA36="Keep",INDEX('Ranked Table'!I:I,MATCH(Heatmap!$A36,'Ranked Table'!$A:$A,0)),""),"")</f>
        <v/>
      </c>
      <c r="W36" s="60" t="str">
        <f ca="1">IFERROR(IF(AA36="Keep",INDEX('Ranked Table'!J:J,MATCH(Heatmap!$A36,'Ranked Table'!$A:$A,0)),""),"")</f>
        <v/>
      </c>
      <c r="X36" s="60" t="str">
        <f ca="1">IFERROR(IF(AA36="Keep",INDEX('Ranked Table'!K:K,MATCH(Heatmap!$A36,'Ranked Table'!$A:$A,0)),""),"")</f>
        <v/>
      </c>
      <c r="Y36" s="60" t="str">
        <f ca="1">IFERROR(IF(AA36="Keep",INDEX('Ranked Table'!L:L,MATCH(Heatmap!$A36,'Ranked Table'!$A:$A,0)),""),"")</f>
        <v/>
      </c>
      <c r="Z36" s="2"/>
      <c r="AA36" s="289" t="str">
        <f ca="1">+IFERROR(IF(C36="","",INDEX('Issue Prioritization'!AX:AX,MATCH(Heatmap!$B36,'Issue Prioritization'!$BC:$BC,0))),"")</f>
        <v/>
      </c>
    </row>
    <row r="37" spans="1:27" ht="42" customHeight="1" x14ac:dyDescent="0.2">
      <c r="A37" s="403" t="str">
        <f t="shared" ca="1" si="0"/>
        <v/>
      </c>
      <c r="B37" s="403">
        <f t="shared" si="4"/>
        <v>30</v>
      </c>
      <c r="C37" s="158" t="str">
        <f ca="1">IFERROR(IF(INDEX('Issue Prioritization'!AX:AX,MATCH(Heatmap!$B37,'Issue Prioritization'!$BC:$BC,0))="Remove","",INDEX('Issue Prioritization'!D:D,MATCH(Heatmap!$B37,'Issue Prioritization'!$BC:$BC,0))),"")</f>
        <v/>
      </c>
      <c r="D37" s="159" t="str">
        <f ca="1">IFERROR(IF(INDEX('Issue Prioritization'!AX:AX,MATCH(Heatmap!$B37,'Issue Prioritization'!$BC:$BC,0))="Remove","",INDEX('Issue Prioritization'!E:E,MATCH(Heatmap!$B37,'Issue Prioritization'!$BC:$BC,0))),"")</f>
        <v/>
      </c>
      <c r="E37" s="151"/>
      <c r="F37" s="160" t="str">
        <f t="shared" ca="1" si="1"/>
        <v/>
      </c>
      <c r="G37" s="160" t="str">
        <f t="shared" ca="1" si="2"/>
        <v/>
      </c>
      <c r="H37" s="160" t="str">
        <f t="shared" ca="1" si="3"/>
        <v/>
      </c>
      <c r="I37" s="12"/>
      <c r="J37" s="161" t="str">
        <f ca="1">IF($C37="","",VLOOKUP($A37,'Issue Prioritization'!$A$8:$AQ$38,36,FALSE))</f>
        <v/>
      </c>
      <c r="K37" s="161" t="str">
        <f ca="1">IF($C37="","",VLOOKUP($A37,'Issue Prioritization'!$A$8:$AQ$38,37,FALSE))</f>
        <v/>
      </c>
      <c r="L37" s="161" t="str">
        <f ca="1">IF($C37="","",VLOOKUP($A37,'Issue Prioritization'!$A$8:$AQ$38,38,FALSE))</f>
        <v/>
      </c>
      <c r="M37" s="161" t="str">
        <f ca="1">IF($C37="","",VLOOKUP($A37,'Issue Prioritization'!$A$8:$AQ$38,39,FALSE))</f>
        <v/>
      </c>
      <c r="N37" s="60" t="str">
        <f ca="1">IF($C37="","",VLOOKUP($A37,'Issue Prioritization'!$A$8:$AQ$38,40,FALSE))</f>
        <v/>
      </c>
      <c r="O37" s="60" t="str">
        <f ca="1">IF($C37="","",VLOOKUP($A37,'Issue Prioritization'!$A$8:$AQ$38,41,FALSE))</f>
        <v/>
      </c>
      <c r="P37" s="60" t="str">
        <f ca="1">IF($C37="","",VLOOKUP($A37,'Issue Prioritization'!$A$8:$AQ$38,42,FALSE))</f>
        <v/>
      </c>
      <c r="Q37" s="163"/>
      <c r="R37" s="60" t="str">
        <f ca="1">IF($C37="","",VLOOKUP($A37,'Issue Prioritization'!$A$8:$AQ$38,43,FALSE))</f>
        <v/>
      </c>
      <c r="S37" s="2"/>
      <c r="T37" s="60" t="str">
        <f ca="1">IFERROR(IF(AA37="Keep",INDEX('Ranked Table'!G:G,MATCH(Heatmap!$A37,'Ranked Table'!$A:$A,0)),""),"")</f>
        <v/>
      </c>
      <c r="U37" s="60" t="str">
        <f ca="1">IFERROR(IF(AA37="Keep",INDEX('Ranked Table'!H:H,MATCH(Heatmap!$A37,'Ranked Table'!$A:$A,0)),""),"")</f>
        <v/>
      </c>
      <c r="V37" s="60" t="str">
        <f ca="1">IFERROR(IF(AA37="Keep",INDEX('Ranked Table'!I:I,MATCH(Heatmap!$A37,'Ranked Table'!$A:$A,0)),""),"")</f>
        <v/>
      </c>
      <c r="W37" s="60" t="str">
        <f ca="1">IFERROR(IF(AA37="Keep",INDEX('Ranked Table'!J:J,MATCH(Heatmap!$A37,'Ranked Table'!$A:$A,0)),""),"")</f>
        <v/>
      </c>
      <c r="X37" s="60" t="str">
        <f ca="1">IFERROR(IF(AA37="Keep",INDEX('Ranked Table'!K:K,MATCH(Heatmap!$A37,'Ranked Table'!$A:$A,0)),""),"")</f>
        <v/>
      </c>
      <c r="Y37" s="60" t="str">
        <f ca="1">IFERROR(IF(AA37="Keep",INDEX('Ranked Table'!L:L,MATCH(Heatmap!$A37,'Ranked Table'!$A:$A,0)),""),"")</f>
        <v/>
      </c>
      <c r="Z37" s="2"/>
      <c r="AA37" s="289" t="str">
        <f ca="1">+IFERROR(IF(C37="","",INDEX('Issue Prioritization'!AX:AX,MATCH(Heatmap!$B37,'Issue Prioritization'!$BC:$BC,0))),"")</f>
        <v/>
      </c>
    </row>
    <row r="38" spans="1:27" ht="42" customHeight="1" x14ac:dyDescent="0.2">
      <c r="A38" s="403" t="str">
        <f t="shared" ref="A38" ca="1" si="5">+C38&amp;D38</f>
        <v/>
      </c>
      <c r="B38" s="403">
        <f t="shared" si="4"/>
        <v>31</v>
      </c>
      <c r="C38" s="158" t="str">
        <f ca="1">IFERROR(IF(INDEX('Issue Prioritization'!AX:AX,MATCH(Heatmap!$B38,'Issue Prioritization'!$BC:$BC,0))="Remove","",INDEX('Issue Prioritization'!D:D,MATCH(Heatmap!$B38,'Issue Prioritization'!$BC:$BC,0))),"")</f>
        <v/>
      </c>
      <c r="D38" s="159" t="str">
        <f ca="1">IFERROR(IF(INDEX('Issue Prioritization'!AX:AX,MATCH(Heatmap!$B38,'Issue Prioritization'!$BC:$BC,0))="Remove","",INDEX('Issue Prioritization'!E:E,MATCH(Heatmap!$B38,'Issue Prioritization'!$BC:$BC,0))),"")</f>
        <v/>
      </c>
      <c r="E38" s="151"/>
      <c r="F38" s="160" t="str">
        <f t="shared" ref="F38" ca="1" si="6">+IF(SUM(J38:P38)=0,"",SUM(J38:P38))</f>
        <v/>
      </c>
      <c r="G38" s="160" t="str">
        <f t="shared" ref="G38" ca="1" si="7">+IF(SUM(J38:M38)=0,"",SUM(J38:M38))</f>
        <v/>
      </c>
      <c r="H38" s="160" t="str">
        <f t="shared" ref="H38" ca="1" si="8">+IF(SUM(N38:P38)=0,"",SUM(N38:P38))</f>
        <v/>
      </c>
      <c r="I38" s="12"/>
      <c r="J38" s="161" t="str">
        <f ca="1">IF($C38="","",VLOOKUP($A38,'Issue Prioritization'!$A$8:$AQ$38,36,FALSE))</f>
        <v/>
      </c>
      <c r="K38" s="161" t="str">
        <f ca="1">IF($C38="","",VLOOKUP($A38,'Issue Prioritization'!$A$8:$AQ$38,37,FALSE))</f>
        <v/>
      </c>
      <c r="L38" s="161" t="str">
        <f ca="1">IF($C38="","",VLOOKUP($A38,'Issue Prioritization'!$A$8:$AQ$38,38,FALSE))</f>
        <v/>
      </c>
      <c r="M38" s="161" t="str">
        <f ca="1">IF($C38="","",VLOOKUP($A38,'Issue Prioritization'!$A$8:$AQ$38,39,FALSE))</f>
        <v/>
      </c>
      <c r="N38" s="60" t="str">
        <f ca="1">IF($C38="","",VLOOKUP($A38,'Issue Prioritization'!$A$8:$AQ$38,40,FALSE))</f>
        <v/>
      </c>
      <c r="O38" s="60" t="str">
        <f ca="1">IF($C38="","",VLOOKUP($A38,'Issue Prioritization'!$A$8:$AQ$38,41,FALSE))</f>
        <v/>
      </c>
      <c r="P38" s="60" t="str">
        <f ca="1">IF($C38="","",VLOOKUP($A38,'Issue Prioritization'!$A$8:$AQ$38,42,FALSE))</f>
        <v/>
      </c>
      <c r="Q38" s="163"/>
      <c r="R38" s="60" t="str">
        <f ca="1">IF($C38="","",VLOOKUP($A38,'Issue Prioritization'!$A$8:$AQ$38,43,FALSE))</f>
        <v/>
      </c>
      <c r="S38" s="2"/>
      <c r="T38" s="60" t="str">
        <f ca="1">IFERROR(IF(AA38="Keep",INDEX('Ranked Table'!G:G,MATCH(Heatmap!$A38,'Ranked Table'!$A:$A,0)),""),"")</f>
        <v/>
      </c>
      <c r="U38" s="60" t="str">
        <f ca="1">IFERROR(IF(AA38="Keep",INDEX('Ranked Table'!H:H,MATCH(Heatmap!$A38,'Ranked Table'!$A:$A,0)),""),"")</f>
        <v/>
      </c>
      <c r="V38" s="60" t="str">
        <f ca="1">IFERROR(IF(AA38="Keep",INDEX('Ranked Table'!I:I,MATCH(Heatmap!$A38,'Ranked Table'!$A:$A,0)),""),"")</f>
        <v/>
      </c>
      <c r="W38" s="60" t="str">
        <f ca="1">IFERROR(IF(AA38="Keep",INDEX('Ranked Table'!J:J,MATCH(Heatmap!$A38,'Ranked Table'!$A:$A,0)),""),"")</f>
        <v/>
      </c>
      <c r="X38" s="60" t="str">
        <f ca="1">IFERROR(IF(AA38="Keep",INDEX('Ranked Table'!K:K,MATCH(Heatmap!$A38,'Ranked Table'!$A:$A,0)),""),"")</f>
        <v/>
      </c>
      <c r="Y38" s="60" t="str">
        <f ca="1">IFERROR(IF(AA38="Keep",INDEX('Ranked Table'!L:L,MATCH(Heatmap!$A38,'Ranked Table'!$A:$A,0)),""),"")</f>
        <v/>
      </c>
      <c r="Z38" s="2"/>
      <c r="AA38" s="289" t="str">
        <f ca="1">+IFERROR(IF(C38="","",INDEX('Issue Prioritization'!AX:AX,MATCH(Heatmap!$B38,'Issue Prioritization'!$BC:$BC,0))),"")</f>
        <v/>
      </c>
    </row>
    <row r="39" spans="1:27" ht="14.25" customHeight="1" x14ac:dyDescent="0.2">
      <c r="A39" s="34"/>
      <c r="B39" s="401"/>
      <c r="C39" s="2"/>
      <c r="D39" s="2"/>
      <c r="E39" s="2"/>
      <c r="F39" s="2"/>
      <c r="G39" s="2"/>
      <c r="H39" s="2"/>
      <c r="I39" s="2"/>
      <c r="J39" s="2"/>
      <c r="K39" s="2"/>
      <c r="L39" s="2"/>
      <c r="M39" s="2"/>
      <c r="N39" s="2"/>
      <c r="O39" s="2"/>
      <c r="P39" s="2"/>
      <c r="Q39" s="2"/>
      <c r="R39" s="2"/>
      <c r="S39" s="2"/>
      <c r="T39" s="2"/>
      <c r="U39" s="2"/>
      <c r="V39" s="2"/>
      <c r="W39" s="2"/>
      <c r="X39" s="2"/>
      <c r="Y39" s="2"/>
      <c r="Z39" s="2"/>
    </row>
    <row r="40" spans="1:27" ht="14.25" customHeight="1" x14ac:dyDescent="0.2">
      <c r="A40" s="34"/>
      <c r="B40" s="401"/>
      <c r="C40" s="2"/>
      <c r="D40" s="2"/>
      <c r="E40" s="2"/>
      <c r="F40" s="2"/>
      <c r="G40" s="2"/>
      <c r="H40" s="2"/>
      <c r="I40" s="2"/>
      <c r="J40" s="2"/>
      <c r="K40" s="2"/>
      <c r="L40" s="2"/>
      <c r="M40" s="2"/>
      <c r="N40" s="2"/>
      <c r="O40" s="2"/>
      <c r="P40" s="2"/>
      <c r="Q40" s="2"/>
      <c r="R40" s="2"/>
      <c r="S40" s="2"/>
      <c r="T40" s="2"/>
      <c r="U40" s="2"/>
      <c r="V40" s="2"/>
      <c r="W40" s="2"/>
      <c r="X40" s="2"/>
      <c r="Y40" s="2"/>
      <c r="Z40" s="2"/>
    </row>
    <row r="41" spans="1:27" ht="14.25" customHeight="1" x14ac:dyDescent="0.2">
      <c r="A41" s="34"/>
      <c r="B41" s="401"/>
      <c r="C41" s="2"/>
      <c r="D41" s="2"/>
      <c r="E41" s="2"/>
      <c r="F41" s="2"/>
      <c r="G41" s="2"/>
      <c r="H41" s="2"/>
      <c r="I41" s="2"/>
      <c r="J41" s="2"/>
      <c r="K41" s="2"/>
      <c r="L41" s="2"/>
      <c r="M41" s="2"/>
      <c r="N41" s="2"/>
      <c r="O41" s="2"/>
      <c r="P41" s="2"/>
      <c r="Q41" s="2"/>
      <c r="R41" s="2"/>
      <c r="S41" s="2"/>
      <c r="T41" s="2"/>
      <c r="U41" s="2"/>
      <c r="V41" s="2"/>
      <c r="W41" s="2"/>
      <c r="X41" s="2"/>
      <c r="Y41" s="2"/>
      <c r="Z41" s="2"/>
    </row>
    <row r="42" spans="1:27" ht="14.25" customHeight="1" x14ac:dyDescent="0.2">
      <c r="A42" s="34"/>
      <c r="B42" s="401"/>
      <c r="C42" s="2"/>
      <c r="D42" s="2"/>
      <c r="E42" s="2"/>
      <c r="F42" s="2"/>
      <c r="G42" s="2"/>
      <c r="H42" s="2"/>
      <c r="I42" s="2"/>
      <c r="J42" s="2"/>
      <c r="K42" s="2"/>
      <c r="L42" s="2"/>
      <c r="M42" s="2"/>
      <c r="N42" s="2"/>
      <c r="O42" s="2"/>
      <c r="P42" s="2"/>
      <c r="Q42" s="2"/>
      <c r="R42" s="2"/>
      <c r="S42" s="2"/>
      <c r="T42" s="2"/>
      <c r="U42" s="2"/>
      <c r="V42" s="2"/>
      <c r="W42" s="2"/>
      <c r="X42" s="2"/>
      <c r="Y42" s="2"/>
      <c r="Z42" s="2"/>
    </row>
    <row r="43" spans="1:27" ht="14.25" customHeight="1" x14ac:dyDescent="0.2">
      <c r="A43" s="34"/>
      <c r="B43" s="401"/>
      <c r="C43" s="2"/>
      <c r="D43" s="2"/>
      <c r="E43" s="2"/>
      <c r="F43" s="2"/>
      <c r="G43" s="2"/>
      <c r="H43" s="2"/>
      <c r="I43" s="2"/>
      <c r="J43" s="2"/>
      <c r="K43" s="2"/>
      <c r="L43" s="2"/>
      <c r="M43" s="2"/>
      <c r="N43" s="2"/>
      <c r="O43" s="2"/>
      <c r="P43" s="2"/>
      <c r="Q43" s="2"/>
      <c r="R43" s="2"/>
      <c r="S43" s="2"/>
      <c r="T43" s="2"/>
      <c r="U43" s="2"/>
      <c r="V43" s="2"/>
      <c r="W43" s="2"/>
      <c r="X43" s="2"/>
      <c r="Y43" s="2"/>
      <c r="Z43" s="2"/>
    </row>
    <row r="44" spans="1:27" ht="14.25" customHeight="1" x14ac:dyDescent="0.2">
      <c r="A44" s="34"/>
      <c r="B44" s="401"/>
      <c r="C44" s="2"/>
      <c r="D44" s="2"/>
      <c r="E44" s="2"/>
      <c r="F44" s="2"/>
      <c r="G44" s="2"/>
      <c r="H44" s="2"/>
      <c r="I44" s="2"/>
      <c r="J44" s="2"/>
      <c r="K44" s="2"/>
      <c r="L44" s="2"/>
      <c r="M44" s="2"/>
      <c r="N44" s="2"/>
      <c r="O44" s="2"/>
      <c r="P44" s="2"/>
      <c r="Q44" s="2"/>
      <c r="R44" s="2"/>
      <c r="S44" s="2"/>
      <c r="T44" s="2"/>
      <c r="U44" s="2"/>
      <c r="V44" s="2"/>
      <c r="W44" s="2"/>
      <c r="X44" s="2"/>
      <c r="Y44" s="2"/>
      <c r="Z44" s="2"/>
    </row>
    <row r="45" spans="1:27" ht="14.25" customHeight="1" x14ac:dyDescent="0.2">
      <c r="A45" s="34"/>
      <c r="B45" s="401"/>
      <c r="C45" s="2"/>
      <c r="D45" s="2"/>
      <c r="E45" s="2"/>
      <c r="F45" s="2"/>
      <c r="G45" s="2"/>
      <c r="H45" s="2"/>
      <c r="I45" s="2"/>
      <c r="J45" s="2"/>
      <c r="K45" s="2"/>
      <c r="L45" s="2"/>
      <c r="M45" s="2"/>
      <c r="N45" s="2"/>
      <c r="O45" s="2"/>
      <c r="P45" s="2"/>
      <c r="Q45" s="2"/>
      <c r="R45" s="2"/>
      <c r="S45" s="2"/>
      <c r="T45" s="2"/>
      <c r="U45" s="2"/>
      <c r="V45" s="2"/>
      <c r="W45" s="2"/>
      <c r="X45" s="2"/>
      <c r="Y45" s="2"/>
      <c r="Z45" s="2"/>
    </row>
    <row r="46" spans="1:27" ht="14.25" customHeight="1" x14ac:dyDescent="0.2">
      <c r="A46" s="34"/>
      <c r="B46" s="401"/>
      <c r="C46" s="2"/>
      <c r="D46" s="2"/>
      <c r="E46" s="2"/>
      <c r="F46" s="2"/>
      <c r="G46" s="2"/>
      <c r="H46" s="2"/>
      <c r="I46" s="2"/>
      <c r="J46" s="2"/>
      <c r="K46" s="2"/>
      <c r="L46" s="2"/>
      <c r="M46" s="2"/>
      <c r="N46" s="2"/>
      <c r="O46" s="2"/>
      <c r="P46" s="2"/>
      <c r="Q46" s="2"/>
      <c r="R46" s="2"/>
      <c r="S46" s="2"/>
      <c r="T46" s="2"/>
      <c r="U46" s="2"/>
      <c r="V46" s="2"/>
      <c r="W46" s="2"/>
      <c r="X46" s="2"/>
      <c r="Y46" s="2"/>
      <c r="Z46" s="2"/>
    </row>
    <row r="47" spans="1:27" ht="14.25" customHeight="1" x14ac:dyDescent="0.2">
      <c r="A47" s="34"/>
      <c r="B47" s="401"/>
      <c r="C47" s="2"/>
      <c r="D47" s="2"/>
      <c r="E47" s="2"/>
      <c r="F47" s="2"/>
      <c r="G47" s="2"/>
      <c r="H47" s="2"/>
      <c r="I47" s="2"/>
      <c r="J47" s="2"/>
      <c r="K47" s="2"/>
      <c r="L47" s="2"/>
      <c r="M47" s="2"/>
      <c r="N47" s="2"/>
      <c r="O47" s="2"/>
      <c r="P47" s="2"/>
      <c r="Q47" s="2"/>
      <c r="R47" s="2"/>
      <c r="S47" s="2"/>
      <c r="T47" s="2"/>
      <c r="U47" s="2"/>
      <c r="V47" s="2"/>
      <c r="W47" s="2"/>
      <c r="X47" s="2"/>
      <c r="Y47" s="2"/>
      <c r="Z47" s="2"/>
    </row>
    <row r="48" spans="1:27" ht="14.25" customHeight="1" x14ac:dyDescent="0.2">
      <c r="A48" s="34"/>
      <c r="B48" s="401"/>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34"/>
      <c r="B49" s="401"/>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34"/>
      <c r="B50" s="401"/>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34"/>
      <c r="B51" s="401"/>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34"/>
      <c r="B52" s="401"/>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34"/>
      <c r="B53" s="401"/>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34"/>
      <c r="B54" s="401"/>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34"/>
      <c r="B55" s="401"/>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34"/>
      <c r="B56" s="401"/>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34"/>
      <c r="B57" s="401"/>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34"/>
      <c r="B58" s="401"/>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34"/>
      <c r="B59" s="401"/>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34"/>
      <c r="B60" s="401"/>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34"/>
      <c r="B61" s="401"/>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34"/>
      <c r="B62" s="401"/>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34"/>
      <c r="B63" s="401"/>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34"/>
      <c r="B64" s="401"/>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34"/>
      <c r="B65" s="401"/>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34"/>
      <c r="B66" s="401"/>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34"/>
      <c r="B67" s="401"/>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34"/>
      <c r="B68" s="401"/>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34"/>
      <c r="B69" s="401"/>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34"/>
      <c r="B70" s="401"/>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34"/>
      <c r="B71" s="401"/>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34"/>
      <c r="B72" s="401"/>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34"/>
      <c r="B73" s="401"/>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34"/>
      <c r="B74" s="401"/>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34"/>
      <c r="B75" s="401"/>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34"/>
      <c r="B76" s="401"/>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34"/>
      <c r="B77" s="401"/>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34"/>
      <c r="B78" s="401"/>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34"/>
      <c r="B79" s="401"/>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34"/>
      <c r="B80" s="401"/>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34"/>
      <c r="B81" s="401"/>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34"/>
      <c r="B82" s="401"/>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34"/>
      <c r="B83" s="401"/>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34"/>
      <c r="B84" s="401"/>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34"/>
      <c r="B85" s="401"/>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34"/>
      <c r="B86" s="401"/>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34"/>
      <c r="B87" s="401"/>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34"/>
      <c r="B88" s="401"/>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34"/>
      <c r="B89" s="401"/>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34"/>
      <c r="B90" s="401"/>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34"/>
      <c r="B91" s="401"/>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34"/>
      <c r="B92" s="401"/>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34"/>
      <c r="B93" s="401"/>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34"/>
      <c r="B94" s="401"/>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34"/>
      <c r="B95" s="401"/>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34"/>
      <c r="B96" s="401"/>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34"/>
      <c r="B97" s="401"/>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34"/>
      <c r="B98" s="401"/>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34"/>
      <c r="B99" s="401"/>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34"/>
      <c r="B100" s="40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34"/>
      <c r="B101" s="40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34"/>
      <c r="B102" s="40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34"/>
      <c r="B103" s="40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34"/>
      <c r="B104" s="40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34"/>
      <c r="B105" s="40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34"/>
      <c r="B106" s="40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34"/>
      <c r="B107" s="40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34"/>
      <c r="B108" s="40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34"/>
      <c r="B109" s="40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34"/>
      <c r="B110" s="40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34"/>
      <c r="B111" s="40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34"/>
      <c r="B112" s="40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34"/>
      <c r="B113" s="40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34"/>
      <c r="B114" s="40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34"/>
      <c r="B115" s="40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34"/>
      <c r="B116" s="40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34"/>
      <c r="B117" s="40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34"/>
      <c r="B118" s="40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34"/>
      <c r="B119" s="40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34"/>
      <c r="B120" s="40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34"/>
      <c r="B121" s="40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34"/>
      <c r="B122" s="40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34"/>
      <c r="B123" s="40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34"/>
      <c r="B124" s="40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34"/>
      <c r="B125" s="40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34"/>
      <c r="B126" s="40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34"/>
      <c r="B127" s="40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34"/>
      <c r="B128" s="40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34"/>
      <c r="B129" s="40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34"/>
      <c r="B130" s="40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34"/>
      <c r="B131" s="40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34"/>
      <c r="B132" s="40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34"/>
      <c r="B133" s="40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34"/>
      <c r="B134" s="40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34"/>
      <c r="B135" s="40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34"/>
      <c r="B136" s="40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34"/>
      <c r="B137" s="40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34"/>
      <c r="B138" s="40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34"/>
      <c r="B139" s="40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34"/>
      <c r="B140" s="40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34"/>
      <c r="B141" s="40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34"/>
      <c r="B142" s="40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34"/>
      <c r="B143" s="40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34"/>
      <c r="B144" s="40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34"/>
      <c r="B145" s="40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34"/>
      <c r="B146" s="40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34"/>
      <c r="B147" s="40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34"/>
      <c r="B148" s="40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34"/>
      <c r="B149" s="40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34"/>
      <c r="B150" s="40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34"/>
      <c r="B151" s="40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34"/>
      <c r="B152" s="40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34"/>
      <c r="B153" s="40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34"/>
      <c r="B154" s="40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34"/>
      <c r="B155" s="40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34"/>
      <c r="B156" s="40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34"/>
      <c r="B157" s="40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34"/>
      <c r="B158" s="40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34"/>
      <c r="B159" s="40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34"/>
      <c r="B160" s="40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34"/>
      <c r="B161" s="40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34"/>
      <c r="B162" s="40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34"/>
      <c r="B163" s="40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34"/>
      <c r="B164" s="40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34"/>
      <c r="B165" s="40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34"/>
      <c r="B166" s="40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34"/>
      <c r="B167" s="40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34"/>
      <c r="B168" s="40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34"/>
      <c r="B169" s="40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34"/>
      <c r="B170" s="40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34"/>
      <c r="B171" s="40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34"/>
      <c r="B172" s="40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34"/>
      <c r="B173" s="40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34"/>
      <c r="B174" s="40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34"/>
      <c r="B175" s="40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34"/>
      <c r="B176" s="40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34"/>
      <c r="B177" s="40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34"/>
      <c r="B178" s="40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34"/>
      <c r="B179" s="40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34"/>
      <c r="B180" s="40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34"/>
      <c r="B181" s="40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34"/>
      <c r="B182" s="40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34"/>
      <c r="B183" s="40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34"/>
      <c r="B184" s="40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34"/>
      <c r="B185" s="40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34"/>
      <c r="B186" s="40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34"/>
      <c r="B187" s="40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34"/>
      <c r="B188" s="40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34"/>
      <c r="B189" s="40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34"/>
      <c r="B190" s="40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34"/>
      <c r="B191" s="40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34"/>
      <c r="B192" s="40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34"/>
      <c r="B193" s="40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34"/>
      <c r="B194" s="40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34"/>
      <c r="B195" s="40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34"/>
      <c r="B196" s="40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34"/>
      <c r="B197" s="40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34"/>
      <c r="B198" s="40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34"/>
      <c r="B199" s="40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34"/>
      <c r="B200" s="40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34"/>
      <c r="B201" s="40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34"/>
      <c r="B202" s="40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34"/>
      <c r="B203" s="40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34"/>
      <c r="B204" s="40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34"/>
      <c r="B205" s="40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34"/>
      <c r="B206" s="40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34"/>
      <c r="B207" s="40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34"/>
      <c r="B208" s="40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34"/>
      <c r="B209" s="40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34"/>
      <c r="B210" s="40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34"/>
      <c r="B211" s="40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34"/>
      <c r="B212" s="40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34"/>
      <c r="B213" s="40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34"/>
      <c r="B214" s="40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34"/>
      <c r="B215" s="40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34"/>
      <c r="B216" s="40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34"/>
      <c r="B217" s="40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34"/>
      <c r="B218" s="40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34"/>
      <c r="B219" s="40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34"/>
      <c r="B220" s="40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34"/>
      <c r="B221" s="40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34"/>
      <c r="B222" s="40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34"/>
      <c r="B223" s="40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34"/>
      <c r="B224" s="40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34"/>
      <c r="B225" s="40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34"/>
      <c r="B226" s="40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34"/>
      <c r="B227" s="40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34"/>
      <c r="B228" s="40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34"/>
      <c r="B229" s="40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34"/>
      <c r="B230" s="40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34"/>
      <c r="B231" s="40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34"/>
      <c r="B232" s="40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34"/>
      <c r="B233" s="40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34"/>
      <c r="B234" s="40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34"/>
      <c r="B235" s="40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34"/>
      <c r="B236" s="40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34"/>
      <c r="B237" s="40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34"/>
      <c r="B238" s="40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34"/>
      <c r="B239" s="40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34"/>
      <c r="B240" s="40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34"/>
      <c r="B241" s="40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34"/>
      <c r="B242" s="40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34"/>
      <c r="B243" s="40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34"/>
      <c r="B244" s="40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34"/>
      <c r="B245" s="40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34"/>
      <c r="B246" s="40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34"/>
      <c r="B247" s="40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34"/>
      <c r="B248" s="40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34"/>
      <c r="B249" s="40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34"/>
      <c r="B250" s="40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34"/>
      <c r="B251" s="40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34"/>
      <c r="B252" s="40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34"/>
      <c r="B253" s="40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34"/>
      <c r="B254" s="40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34"/>
      <c r="B255" s="40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34"/>
      <c r="B256" s="40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34"/>
      <c r="B257" s="40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34"/>
      <c r="B258" s="40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34"/>
      <c r="B259" s="40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34"/>
      <c r="B260" s="40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34"/>
      <c r="B261" s="40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34"/>
      <c r="B262" s="40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34"/>
      <c r="B263" s="40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34"/>
      <c r="B264" s="40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34"/>
      <c r="B265" s="40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34"/>
      <c r="B266" s="40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34"/>
      <c r="B267" s="40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34"/>
      <c r="B268" s="40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34"/>
      <c r="B269" s="40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34"/>
      <c r="B270" s="40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34"/>
      <c r="B271" s="40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34"/>
      <c r="B272" s="40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34"/>
      <c r="B273" s="40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34"/>
      <c r="B274" s="40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34"/>
      <c r="B275" s="40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34"/>
      <c r="B276" s="40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34"/>
      <c r="B277" s="40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34"/>
      <c r="B278" s="40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34"/>
      <c r="B279" s="40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34"/>
      <c r="B280" s="40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34"/>
      <c r="B281" s="40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34"/>
      <c r="B282" s="40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34"/>
      <c r="B283" s="40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34"/>
      <c r="B284" s="40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34"/>
      <c r="B285" s="40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34"/>
      <c r="B286" s="40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34"/>
      <c r="B287" s="40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34"/>
      <c r="B288" s="40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34"/>
      <c r="B289" s="40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34"/>
      <c r="B290" s="40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34"/>
      <c r="B291" s="40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34"/>
      <c r="B292" s="40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34"/>
      <c r="B293" s="40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34"/>
      <c r="B294" s="40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34"/>
      <c r="B295" s="40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34"/>
      <c r="B296" s="40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34"/>
      <c r="B297" s="40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34"/>
      <c r="B298" s="40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34"/>
      <c r="B299" s="40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34"/>
      <c r="B300" s="40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34"/>
      <c r="B301" s="40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34"/>
      <c r="B302" s="40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34"/>
      <c r="B303" s="40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34"/>
      <c r="B304" s="40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34"/>
      <c r="B305" s="40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34"/>
      <c r="B306" s="40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34"/>
      <c r="B307" s="40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34"/>
      <c r="B308" s="40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34"/>
      <c r="B309" s="40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34"/>
      <c r="B310" s="40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34"/>
      <c r="B311" s="40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34"/>
      <c r="B312" s="40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34"/>
      <c r="B313" s="40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34"/>
      <c r="B314" s="40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34"/>
      <c r="B315" s="40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34"/>
      <c r="B316" s="40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34"/>
      <c r="B317" s="40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34"/>
      <c r="B318" s="40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34"/>
      <c r="B319" s="40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34"/>
      <c r="B320" s="40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34"/>
      <c r="B321" s="40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34"/>
      <c r="B322" s="40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34"/>
      <c r="B323" s="40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34"/>
      <c r="B324" s="40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34"/>
      <c r="B325" s="40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34"/>
      <c r="B326" s="40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34"/>
      <c r="B327" s="40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34"/>
      <c r="B328" s="40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34"/>
      <c r="B329" s="40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34"/>
      <c r="B330" s="40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34"/>
      <c r="B331" s="40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34"/>
      <c r="B332" s="40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34"/>
      <c r="B333" s="40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34"/>
      <c r="B334" s="40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34"/>
      <c r="B335" s="40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34"/>
      <c r="B336" s="40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34"/>
      <c r="B337" s="40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34"/>
      <c r="B338" s="40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34"/>
      <c r="B339" s="40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34"/>
      <c r="B340" s="40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34"/>
      <c r="B341" s="40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34"/>
      <c r="B342" s="40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34"/>
      <c r="B343" s="40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34"/>
      <c r="B344" s="40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34"/>
      <c r="B345" s="40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34"/>
      <c r="B346" s="40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34"/>
      <c r="B347" s="40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34"/>
      <c r="B348" s="40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34"/>
      <c r="B349" s="40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34"/>
      <c r="B350" s="40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34"/>
      <c r="B351" s="40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34"/>
      <c r="B352" s="40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34"/>
      <c r="B353" s="40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34"/>
      <c r="B354" s="40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34"/>
      <c r="B355" s="40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34"/>
      <c r="B356" s="40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34"/>
      <c r="B357" s="40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34"/>
      <c r="B358" s="40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34"/>
      <c r="B359" s="40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34"/>
      <c r="B360" s="40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34"/>
      <c r="B361" s="40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34"/>
      <c r="B362" s="40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34"/>
      <c r="B363" s="40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34"/>
      <c r="B364" s="40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34"/>
      <c r="B365" s="40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34"/>
      <c r="B366" s="40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34"/>
      <c r="B367" s="40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34"/>
      <c r="B368" s="40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34"/>
      <c r="B369" s="40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34"/>
      <c r="B370" s="40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34"/>
      <c r="B371" s="40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34"/>
      <c r="B372" s="40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34"/>
      <c r="B373" s="40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34"/>
      <c r="B374" s="40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34"/>
      <c r="B375" s="40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34"/>
      <c r="B376" s="40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34"/>
      <c r="B377" s="40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34"/>
      <c r="B378" s="40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34"/>
      <c r="B379" s="40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34"/>
      <c r="B380" s="40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34"/>
      <c r="B381" s="40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34"/>
      <c r="B382" s="40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34"/>
      <c r="B383" s="40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34"/>
      <c r="B384" s="40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34"/>
      <c r="B385" s="40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34"/>
      <c r="B386" s="40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34"/>
      <c r="B387" s="40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34"/>
      <c r="B388" s="40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34"/>
      <c r="B389" s="40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34"/>
      <c r="B390" s="40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34"/>
      <c r="B391" s="40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34"/>
      <c r="B392" s="40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34"/>
      <c r="B393" s="40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34"/>
      <c r="B394" s="40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34"/>
      <c r="B395" s="40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34"/>
      <c r="B396" s="40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34"/>
      <c r="B397" s="40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34"/>
      <c r="B398" s="40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34"/>
      <c r="B399" s="40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34"/>
      <c r="B400" s="40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34"/>
      <c r="B401" s="40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34"/>
      <c r="B402" s="40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34"/>
      <c r="B403" s="40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34"/>
      <c r="B404" s="40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34"/>
      <c r="B405" s="40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34"/>
      <c r="B406" s="40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34"/>
      <c r="B407" s="40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34"/>
      <c r="B408" s="40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34"/>
      <c r="B409" s="40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34"/>
      <c r="B410" s="40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34"/>
      <c r="B411" s="40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34"/>
      <c r="B412" s="40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34"/>
      <c r="B413" s="40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34"/>
      <c r="B414" s="40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34"/>
      <c r="B415" s="40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34"/>
      <c r="B416" s="40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34"/>
      <c r="B417" s="40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34"/>
      <c r="B418" s="40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34"/>
      <c r="B419" s="40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34"/>
      <c r="B420" s="40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34"/>
      <c r="B421" s="40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34"/>
      <c r="B422" s="40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34"/>
      <c r="B423" s="40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34"/>
      <c r="B424" s="40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34"/>
      <c r="B425" s="40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34"/>
      <c r="B426" s="40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34"/>
      <c r="B427" s="40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34"/>
      <c r="B428" s="40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34"/>
      <c r="B429" s="40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34"/>
      <c r="B430" s="40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34"/>
      <c r="B431" s="40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34"/>
      <c r="B432" s="40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34"/>
      <c r="B433" s="40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34"/>
      <c r="B434" s="40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34"/>
      <c r="B435" s="40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34"/>
      <c r="B436" s="40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34"/>
      <c r="B437" s="40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34"/>
      <c r="B438" s="40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34"/>
      <c r="B439" s="40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34"/>
      <c r="B440" s="40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34"/>
      <c r="B441" s="40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34"/>
      <c r="B442" s="40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34"/>
      <c r="B443" s="40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34"/>
      <c r="B444" s="40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34"/>
      <c r="B445" s="40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34"/>
      <c r="B446" s="40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34"/>
      <c r="B447" s="40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34"/>
      <c r="B448" s="40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34"/>
      <c r="B449" s="40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34"/>
      <c r="B450" s="40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34"/>
      <c r="B451" s="40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34"/>
      <c r="B452" s="40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34"/>
      <c r="B453" s="40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34"/>
      <c r="B454" s="40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34"/>
      <c r="B455" s="40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34"/>
      <c r="B456" s="40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34"/>
      <c r="B457" s="40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34"/>
      <c r="B458" s="40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34"/>
      <c r="B459" s="40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34"/>
      <c r="B460" s="40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34"/>
      <c r="B461" s="40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34"/>
      <c r="B462" s="40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34"/>
      <c r="B463" s="40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34"/>
      <c r="B464" s="40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34"/>
      <c r="B465" s="40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34"/>
      <c r="B466" s="40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34"/>
      <c r="B467" s="40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34"/>
      <c r="B468" s="40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34"/>
      <c r="B469" s="40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34"/>
      <c r="B470" s="40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34"/>
      <c r="B471" s="40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34"/>
      <c r="B472" s="40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34"/>
      <c r="B473" s="40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34"/>
      <c r="B474" s="40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34"/>
      <c r="B475" s="40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34"/>
      <c r="B476" s="40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34"/>
      <c r="B477" s="40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34"/>
      <c r="B478" s="40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34"/>
      <c r="B479" s="40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34"/>
      <c r="B480" s="40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34"/>
      <c r="B481" s="40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34"/>
      <c r="B482" s="40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34"/>
      <c r="B483" s="40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34"/>
      <c r="B484" s="40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34"/>
      <c r="B485" s="40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34"/>
      <c r="B486" s="40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34"/>
      <c r="B487" s="40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34"/>
      <c r="B488" s="40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34"/>
      <c r="B489" s="40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34"/>
      <c r="B490" s="40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34"/>
      <c r="B491" s="40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34"/>
      <c r="B492" s="40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34"/>
      <c r="B493" s="40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34"/>
      <c r="B494" s="40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34"/>
      <c r="B495" s="40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34"/>
      <c r="B496" s="40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34"/>
      <c r="B497" s="40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34"/>
      <c r="B498" s="40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34"/>
      <c r="B499" s="40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34"/>
      <c r="B500" s="40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34"/>
      <c r="B501" s="40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34"/>
      <c r="B502" s="40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34"/>
      <c r="B503" s="40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34"/>
      <c r="B504" s="40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34"/>
      <c r="B505" s="40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34"/>
      <c r="B506" s="40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34"/>
      <c r="B507" s="40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34"/>
      <c r="B508" s="40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34"/>
      <c r="B509" s="40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34"/>
      <c r="B510" s="40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34"/>
      <c r="B511" s="40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34"/>
      <c r="B512" s="40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34"/>
      <c r="B513" s="40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34"/>
      <c r="B514" s="40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34"/>
      <c r="B515" s="40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34"/>
      <c r="B516" s="40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34"/>
      <c r="B517" s="40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34"/>
      <c r="B518" s="40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34"/>
      <c r="B519" s="40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34"/>
      <c r="B520" s="40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34"/>
      <c r="B521" s="40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34"/>
      <c r="B522" s="40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34"/>
      <c r="B523" s="40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34"/>
      <c r="B524" s="40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34"/>
      <c r="B525" s="40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34"/>
      <c r="B526" s="40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34"/>
      <c r="B527" s="40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34"/>
      <c r="B528" s="40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34"/>
      <c r="B529" s="40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34"/>
      <c r="B530" s="40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34"/>
      <c r="B531" s="40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34"/>
      <c r="B532" s="40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34"/>
      <c r="B533" s="40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34"/>
      <c r="B534" s="40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34"/>
      <c r="B535" s="40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34"/>
      <c r="B536" s="40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34"/>
      <c r="B537" s="40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34"/>
      <c r="B538" s="40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34"/>
      <c r="B539" s="40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34"/>
      <c r="B540" s="40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34"/>
      <c r="B541" s="40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34"/>
      <c r="B542" s="40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34"/>
      <c r="B543" s="40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34"/>
      <c r="B544" s="40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34"/>
      <c r="B545" s="40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34"/>
      <c r="B546" s="40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34"/>
      <c r="B547" s="40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34"/>
      <c r="B548" s="40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34"/>
      <c r="B549" s="40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34"/>
      <c r="B550" s="40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34"/>
      <c r="B551" s="40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34"/>
      <c r="B552" s="40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34"/>
      <c r="B553" s="40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34"/>
      <c r="B554" s="40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34"/>
      <c r="B555" s="40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34"/>
      <c r="B556" s="40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34"/>
      <c r="B557" s="40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34"/>
      <c r="B558" s="40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34"/>
      <c r="B559" s="40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34"/>
      <c r="B560" s="40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34"/>
      <c r="B561" s="40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34"/>
      <c r="B562" s="40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34"/>
      <c r="B563" s="40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34"/>
      <c r="B564" s="40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34"/>
      <c r="B565" s="40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34"/>
      <c r="B566" s="40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34"/>
      <c r="B567" s="40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34"/>
      <c r="B568" s="40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34"/>
      <c r="B569" s="40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34"/>
      <c r="B570" s="40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34"/>
      <c r="B571" s="40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34"/>
      <c r="B572" s="40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34"/>
      <c r="B573" s="40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34"/>
      <c r="B574" s="40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34"/>
      <c r="B575" s="40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34"/>
      <c r="B576" s="40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34"/>
      <c r="B577" s="40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34"/>
      <c r="B578" s="40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34"/>
      <c r="B579" s="40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34"/>
      <c r="B580" s="40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34"/>
      <c r="B581" s="40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34"/>
      <c r="B582" s="40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34"/>
      <c r="B583" s="40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34"/>
      <c r="B584" s="40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34"/>
      <c r="B585" s="40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34"/>
      <c r="B586" s="40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34"/>
      <c r="B587" s="40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34"/>
      <c r="B588" s="40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34"/>
      <c r="B589" s="40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34"/>
      <c r="B590" s="40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34"/>
      <c r="B591" s="40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34"/>
      <c r="B592" s="40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34"/>
      <c r="B593" s="40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34"/>
      <c r="B594" s="40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34"/>
      <c r="B595" s="40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34"/>
      <c r="B596" s="40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34"/>
      <c r="B597" s="40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34"/>
      <c r="B598" s="40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34"/>
      <c r="B599" s="40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34"/>
      <c r="B600" s="40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34"/>
      <c r="B601" s="40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34"/>
      <c r="B602" s="40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34"/>
      <c r="B603" s="40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34"/>
      <c r="B604" s="40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34"/>
      <c r="B605" s="40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34"/>
      <c r="B606" s="40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34"/>
      <c r="B607" s="40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34"/>
      <c r="B608" s="40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34"/>
      <c r="B609" s="40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34"/>
      <c r="B610" s="40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34"/>
      <c r="B611" s="40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34"/>
      <c r="B612" s="40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34"/>
      <c r="B613" s="40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34"/>
      <c r="B614" s="40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34"/>
      <c r="B615" s="40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34"/>
      <c r="B616" s="40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34"/>
      <c r="B617" s="40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34"/>
      <c r="B618" s="40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34"/>
      <c r="B619" s="40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34"/>
      <c r="B620" s="40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34"/>
      <c r="B621" s="40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34"/>
      <c r="B622" s="40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34"/>
      <c r="B623" s="40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34"/>
      <c r="B624" s="40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34"/>
      <c r="B625" s="40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34"/>
      <c r="B626" s="40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34"/>
      <c r="B627" s="40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34"/>
      <c r="B628" s="40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34"/>
      <c r="B629" s="40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34"/>
      <c r="B630" s="40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34"/>
      <c r="B631" s="40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34"/>
      <c r="B632" s="40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34"/>
      <c r="B633" s="40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34"/>
      <c r="B634" s="40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34"/>
      <c r="B635" s="40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34"/>
      <c r="B636" s="40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34"/>
      <c r="B637" s="40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34"/>
      <c r="B638" s="40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34"/>
      <c r="B639" s="40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34"/>
      <c r="B640" s="40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34"/>
      <c r="B641" s="40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34"/>
      <c r="B642" s="40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34"/>
      <c r="B643" s="40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34"/>
      <c r="B644" s="40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34"/>
      <c r="B645" s="40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34"/>
      <c r="B646" s="40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34"/>
      <c r="B647" s="40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34"/>
      <c r="B648" s="40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34"/>
      <c r="B649" s="40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34"/>
      <c r="B650" s="40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34"/>
      <c r="B651" s="40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34"/>
      <c r="B652" s="40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34"/>
      <c r="B653" s="40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34"/>
      <c r="B654" s="40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34"/>
      <c r="B655" s="40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34"/>
      <c r="B656" s="40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34"/>
      <c r="B657" s="40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34"/>
      <c r="B658" s="40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34"/>
      <c r="B659" s="40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34"/>
      <c r="B660" s="40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34"/>
      <c r="B661" s="40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34"/>
      <c r="B662" s="40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34"/>
      <c r="B663" s="40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34"/>
      <c r="B664" s="40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34"/>
      <c r="B665" s="40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34"/>
      <c r="B666" s="40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34"/>
      <c r="B667" s="40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34"/>
      <c r="B668" s="40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34"/>
      <c r="B669" s="40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34"/>
      <c r="B670" s="40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34"/>
      <c r="B671" s="40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34"/>
      <c r="B672" s="40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34"/>
      <c r="B673" s="40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34"/>
      <c r="B674" s="40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34"/>
      <c r="B675" s="40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34"/>
      <c r="B676" s="40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34"/>
      <c r="B677" s="40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34"/>
      <c r="B678" s="40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34"/>
      <c r="B679" s="40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34"/>
      <c r="B680" s="40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34"/>
      <c r="B681" s="40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34"/>
      <c r="B682" s="40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34"/>
      <c r="B683" s="40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34"/>
      <c r="B684" s="40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34"/>
      <c r="B685" s="40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34"/>
      <c r="B686" s="40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34"/>
      <c r="B687" s="40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34"/>
      <c r="B688" s="40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34"/>
      <c r="B689" s="40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34"/>
      <c r="B690" s="40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34"/>
      <c r="B691" s="40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34"/>
      <c r="B692" s="40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34"/>
      <c r="B693" s="40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34"/>
      <c r="B694" s="40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34"/>
      <c r="B695" s="40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34"/>
      <c r="B696" s="40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34"/>
      <c r="B697" s="40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34"/>
      <c r="B698" s="40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34"/>
      <c r="B699" s="40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34"/>
      <c r="B700" s="40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34"/>
      <c r="B701" s="40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34"/>
      <c r="B702" s="40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34"/>
      <c r="B703" s="40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34"/>
      <c r="B704" s="40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34"/>
      <c r="B705" s="40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34"/>
      <c r="B706" s="40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34"/>
      <c r="B707" s="40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34"/>
      <c r="B708" s="40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34"/>
      <c r="B709" s="40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34"/>
      <c r="B710" s="40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34"/>
      <c r="B711" s="40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34"/>
      <c r="B712" s="40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34"/>
      <c r="B713" s="40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34"/>
      <c r="B714" s="40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34"/>
      <c r="B715" s="40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34"/>
      <c r="B716" s="40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34"/>
      <c r="B717" s="40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34"/>
      <c r="B718" s="40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34"/>
      <c r="B719" s="40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34"/>
      <c r="B720" s="40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34"/>
      <c r="B721" s="40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34"/>
      <c r="B722" s="40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34"/>
      <c r="B723" s="40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34"/>
      <c r="B724" s="40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34"/>
      <c r="B725" s="40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34"/>
      <c r="B726" s="40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34"/>
      <c r="B727" s="40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34"/>
      <c r="B728" s="40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34"/>
      <c r="B729" s="40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34"/>
      <c r="B730" s="40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34"/>
      <c r="B731" s="40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34"/>
      <c r="B732" s="40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34"/>
      <c r="B733" s="40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34"/>
      <c r="B734" s="40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34"/>
      <c r="B735" s="40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34"/>
      <c r="B736" s="40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34"/>
      <c r="B737" s="40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34"/>
      <c r="B738" s="40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34"/>
      <c r="B739" s="40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34"/>
      <c r="B740" s="40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34"/>
      <c r="B741" s="40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34"/>
      <c r="B742" s="40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34"/>
      <c r="B743" s="40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34"/>
      <c r="B744" s="40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34"/>
      <c r="B745" s="40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34"/>
      <c r="B746" s="40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34"/>
      <c r="B747" s="40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34"/>
      <c r="B748" s="40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34"/>
      <c r="B749" s="40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34"/>
      <c r="B750" s="40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34"/>
      <c r="B751" s="40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34"/>
      <c r="B752" s="40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34"/>
      <c r="B753" s="40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34"/>
      <c r="B754" s="40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34"/>
      <c r="B755" s="40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34"/>
      <c r="B756" s="40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34"/>
      <c r="B757" s="40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34"/>
      <c r="B758" s="40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34"/>
      <c r="B759" s="40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34"/>
      <c r="B760" s="40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34"/>
      <c r="B761" s="40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34"/>
      <c r="B762" s="40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34"/>
      <c r="B763" s="40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34"/>
      <c r="B764" s="40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34"/>
      <c r="B765" s="40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34"/>
      <c r="B766" s="40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34"/>
      <c r="B767" s="40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34"/>
      <c r="B768" s="40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34"/>
      <c r="B769" s="40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34"/>
      <c r="B770" s="40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34"/>
      <c r="B771" s="40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34"/>
      <c r="B772" s="40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34"/>
      <c r="B773" s="40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34"/>
      <c r="B774" s="40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34"/>
      <c r="B775" s="40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34"/>
      <c r="B776" s="40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34"/>
      <c r="B777" s="40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34"/>
      <c r="B778" s="40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34"/>
      <c r="B779" s="40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34"/>
      <c r="B780" s="40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34"/>
      <c r="B781" s="40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34"/>
      <c r="B782" s="40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34"/>
      <c r="B783" s="40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34"/>
      <c r="B784" s="40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34"/>
      <c r="B785" s="40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34"/>
      <c r="B786" s="40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34"/>
      <c r="B787" s="40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34"/>
      <c r="B788" s="40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34"/>
      <c r="B789" s="40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34"/>
      <c r="B790" s="40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34"/>
      <c r="B791" s="40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34"/>
      <c r="B792" s="40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34"/>
      <c r="B793" s="40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34"/>
      <c r="B794" s="40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34"/>
      <c r="B795" s="40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34"/>
      <c r="B796" s="40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34"/>
      <c r="B797" s="40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34"/>
      <c r="B798" s="40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34"/>
      <c r="B799" s="40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34"/>
      <c r="B800" s="40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34"/>
      <c r="B801" s="40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34"/>
      <c r="B802" s="40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34"/>
      <c r="B803" s="40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34"/>
      <c r="B804" s="40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34"/>
      <c r="B805" s="40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34"/>
      <c r="B806" s="40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34"/>
      <c r="B807" s="40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34"/>
      <c r="B808" s="40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34"/>
      <c r="B809" s="40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34"/>
      <c r="B810" s="40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34"/>
      <c r="B811" s="40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34"/>
      <c r="B812" s="40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34"/>
      <c r="B813" s="40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34"/>
      <c r="B814" s="40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34"/>
      <c r="B815" s="40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34"/>
      <c r="B816" s="40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34"/>
      <c r="B817" s="40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34"/>
      <c r="B818" s="40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34"/>
      <c r="B819" s="40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34"/>
      <c r="B820" s="40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34"/>
      <c r="B821" s="40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34"/>
      <c r="B822" s="40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34"/>
      <c r="B823" s="40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34"/>
      <c r="B824" s="40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34"/>
      <c r="B825" s="40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34"/>
      <c r="B826" s="40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34"/>
      <c r="B827" s="40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34"/>
      <c r="B828" s="40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34"/>
      <c r="B829" s="40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34"/>
      <c r="B830" s="40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34"/>
      <c r="B831" s="40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34"/>
      <c r="B832" s="40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34"/>
      <c r="B833" s="40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34"/>
      <c r="B834" s="40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34"/>
      <c r="B835" s="40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34"/>
      <c r="B836" s="40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34"/>
      <c r="B837" s="40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34"/>
      <c r="B838" s="40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34"/>
      <c r="B839" s="40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34"/>
      <c r="B840" s="40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34"/>
      <c r="B841" s="40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34"/>
      <c r="B842" s="40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34"/>
      <c r="B843" s="40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34"/>
      <c r="B844" s="40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34"/>
      <c r="B845" s="40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34"/>
      <c r="B846" s="40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34"/>
      <c r="B847" s="40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34"/>
      <c r="B848" s="40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34"/>
      <c r="B849" s="40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34"/>
      <c r="B850" s="40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34"/>
      <c r="B851" s="40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34"/>
      <c r="B852" s="40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34"/>
      <c r="B853" s="40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34"/>
      <c r="B854" s="40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34"/>
      <c r="B855" s="40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34"/>
      <c r="B856" s="40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34"/>
      <c r="B857" s="40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34"/>
      <c r="B858" s="40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34"/>
      <c r="B859" s="40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34"/>
      <c r="B860" s="40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34"/>
      <c r="B861" s="40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34"/>
      <c r="B862" s="40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34"/>
      <c r="B863" s="40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34"/>
      <c r="B864" s="40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34"/>
      <c r="B865" s="40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34"/>
      <c r="B866" s="40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34"/>
      <c r="B867" s="40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34"/>
      <c r="B868" s="40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34"/>
      <c r="B869" s="40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34"/>
      <c r="B870" s="40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34"/>
      <c r="B871" s="40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34"/>
      <c r="B872" s="40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34"/>
      <c r="B873" s="40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34"/>
      <c r="B874" s="40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34"/>
      <c r="B875" s="40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34"/>
      <c r="B876" s="40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34"/>
      <c r="B877" s="40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34"/>
      <c r="B878" s="40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34"/>
      <c r="B879" s="40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34"/>
      <c r="B880" s="40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34"/>
      <c r="B881" s="40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34"/>
      <c r="B882" s="40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34"/>
      <c r="B883" s="40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34"/>
      <c r="B884" s="40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34"/>
      <c r="B885" s="40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34"/>
      <c r="B886" s="40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34"/>
      <c r="B887" s="40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34"/>
      <c r="B888" s="40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34"/>
      <c r="B889" s="40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34"/>
      <c r="B890" s="40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34"/>
      <c r="B891" s="40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34"/>
      <c r="B892" s="40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34"/>
      <c r="B893" s="40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34"/>
      <c r="B894" s="40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34"/>
      <c r="B895" s="40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34"/>
      <c r="B896" s="40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34"/>
      <c r="B897" s="40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34"/>
      <c r="B898" s="40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34"/>
      <c r="B899" s="40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34"/>
      <c r="B900" s="40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34"/>
      <c r="B901" s="40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34"/>
      <c r="B902" s="40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34"/>
      <c r="B903" s="40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34"/>
      <c r="B904" s="40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34"/>
      <c r="B905" s="40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34"/>
      <c r="B906" s="40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34"/>
      <c r="B907" s="40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34"/>
      <c r="B908" s="40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34"/>
      <c r="B909" s="40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34"/>
      <c r="B910" s="40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34"/>
      <c r="B911" s="40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34"/>
      <c r="B912" s="40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34"/>
      <c r="B913" s="40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34"/>
      <c r="B914" s="40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34"/>
      <c r="B915" s="40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34"/>
      <c r="B916" s="40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34"/>
      <c r="B917" s="40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34"/>
      <c r="B918" s="40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34"/>
      <c r="B919" s="40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34"/>
      <c r="B920" s="40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34"/>
      <c r="B921" s="40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34"/>
      <c r="B922" s="40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34"/>
      <c r="B923" s="40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34"/>
      <c r="B924" s="40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34"/>
      <c r="B925" s="40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34"/>
      <c r="B926" s="40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34"/>
      <c r="B927" s="40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34"/>
      <c r="B928" s="40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34"/>
      <c r="B929" s="40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34"/>
      <c r="B930" s="40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34"/>
      <c r="B931" s="40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34"/>
      <c r="B932" s="40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34"/>
      <c r="B933" s="40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34"/>
      <c r="B934" s="40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34"/>
      <c r="B935" s="40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34"/>
      <c r="B936" s="40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34"/>
      <c r="B937" s="40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34"/>
      <c r="B938" s="40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34"/>
      <c r="B939" s="40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34"/>
      <c r="B940" s="40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34"/>
      <c r="B941" s="40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34"/>
      <c r="B942" s="40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34"/>
      <c r="B943" s="40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34"/>
      <c r="B944" s="40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34"/>
      <c r="B945" s="40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34"/>
      <c r="B946" s="40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34"/>
      <c r="B947" s="40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34"/>
      <c r="B948" s="40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34"/>
      <c r="B949" s="40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34"/>
      <c r="B950" s="40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34"/>
      <c r="B951" s="40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34"/>
      <c r="B952" s="40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34"/>
      <c r="B953" s="40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34"/>
      <c r="B954" s="40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34"/>
      <c r="B955" s="40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34"/>
      <c r="B956" s="40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34"/>
      <c r="B957" s="40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34"/>
      <c r="B958" s="40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34"/>
      <c r="B959" s="40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34"/>
      <c r="B960" s="40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34"/>
      <c r="B961" s="40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34"/>
      <c r="B962" s="40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34"/>
      <c r="B963" s="40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34"/>
      <c r="B964" s="40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34"/>
      <c r="B965" s="40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34"/>
      <c r="B966" s="40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34"/>
      <c r="B967" s="40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34"/>
      <c r="B968" s="40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34"/>
      <c r="B969" s="40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34"/>
      <c r="B970" s="40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34"/>
      <c r="B971" s="40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34"/>
      <c r="B972" s="40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34"/>
      <c r="B973" s="40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34"/>
      <c r="B974" s="40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34"/>
      <c r="B975" s="40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34"/>
      <c r="B976" s="40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34"/>
      <c r="B977" s="40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34"/>
      <c r="B978" s="40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34"/>
      <c r="B979" s="40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34"/>
      <c r="B980" s="40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34"/>
      <c r="B981" s="40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34"/>
      <c r="B982" s="40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34"/>
      <c r="B983" s="40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34"/>
      <c r="B984" s="40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34"/>
      <c r="B985" s="40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34"/>
      <c r="B986" s="40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34"/>
      <c r="B987" s="40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34"/>
      <c r="B988" s="40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34"/>
      <c r="B989" s="40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34"/>
      <c r="B990" s="40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34"/>
      <c r="B991" s="40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34"/>
      <c r="B992" s="40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34"/>
      <c r="B993" s="40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34"/>
      <c r="B994" s="40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34"/>
      <c r="B995" s="40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34"/>
      <c r="B996" s="40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34"/>
      <c r="B997" s="40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34"/>
      <c r="B998" s="40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34"/>
      <c r="B999" s="40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34"/>
      <c r="B1000" s="40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C4:D4"/>
    <mergeCell ref="T3:Y3"/>
    <mergeCell ref="J3:R3"/>
    <mergeCell ref="J4:M4"/>
    <mergeCell ref="N4:P4"/>
  </mergeCells>
  <conditionalFormatting sqref="J8:M38">
    <cfRule type="colorScale" priority="13">
      <colorScale>
        <cfvo type="min"/>
        <cfvo type="percentile" val="50"/>
        <cfvo type="max"/>
        <color rgb="FF63BE7B"/>
        <color rgb="FFFFEB84"/>
        <color rgb="FFF8696B"/>
      </colorScale>
    </cfRule>
  </conditionalFormatting>
  <conditionalFormatting sqref="J38:M38">
    <cfRule type="colorScale" priority="10">
      <colorScale>
        <cfvo type="min"/>
        <cfvo type="percentile" val="50"/>
        <cfvo type="max"/>
        <color rgb="FF63BE7B"/>
        <color rgb="FFFFEB84"/>
        <color rgb="FFF8696B"/>
      </colorScale>
    </cfRule>
  </conditionalFormatting>
  <conditionalFormatting sqref="J8:Y38 AA8:AA38">
    <cfRule type="cellIs" dxfId="10" priority="11" operator="equal">
      <formula>0</formula>
    </cfRule>
  </conditionalFormatting>
  <conditionalFormatting sqref="N8:N38">
    <cfRule type="colorScale" priority="9">
      <colorScale>
        <cfvo type="min"/>
        <cfvo type="percentile" val="50"/>
        <cfvo type="max"/>
        <color rgb="FF63BE7B"/>
        <color rgb="FFFFEB84"/>
        <color rgb="FFF8696B"/>
      </colorScale>
    </cfRule>
  </conditionalFormatting>
  <conditionalFormatting sqref="N8:P38">
    <cfRule type="colorScale" priority="2">
      <colorScale>
        <cfvo type="min"/>
        <cfvo type="percentile" val="50"/>
        <cfvo type="max"/>
        <color rgb="FFF8696B"/>
        <color rgb="FFFFEB84"/>
        <color rgb="FF63BE7B"/>
      </colorScale>
    </cfRule>
    <cfRule type="colorScale" priority="3">
      <colorScale>
        <cfvo type="min"/>
        <cfvo type="percentile" val="50"/>
        <cfvo type="max"/>
        <color rgb="FF63BE7B"/>
        <color rgb="FFFFEB84"/>
        <color rgb="FFF8696B"/>
      </colorScale>
    </cfRule>
  </conditionalFormatting>
  <conditionalFormatting sqref="N38:P38">
    <cfRule type="colorScale" priority="1">
      <colorScale>
        <cfvo type="min"/>
        <cfvo type="percentile" val="50"/>
        <cfvo type="max"/>
        <color rgb="FFF8696B"/>
        <color rgb="FFFFEB84"/>
        <color rgb="FF63BE7B"/>
      </colorScale>
    </cfRule>
  </conditionalFormatting>
  <conditionalFormatting sqref="O8:O38">
    <cfRule type="colorScale" priority="8">
      <colorScale>
        <cfvo type="min"/>
        <cfvo type="percentile" val="50"/>
        <cfvo type="max"/>
        <color rgb="FF63BE7B"/>
        <color rgb="FFFFEB84"/>
        <color rgb="FFF8696B"/>
      </colorScale>
    </cfRule>
  </conditionalFormatting>
  <conditionalFormatting sqref="P8:P38">
    <cfRule type="colorScale" priority="7">
      <colorScale>
        <cfvo type="min"/>
        <cfvo type="percentile" val="50"/>
        <cfvo type="max"/>
        <color rgb="FF63BE7B"/>
        <color rgb="FFFFEB84"/>
        <color rgb="FFF8696B"/>
      </colorScale>
    </cfRule>
  </conditionalFormatting>
  <conditionalFormatting sqref="R8:R38 N8:P38">
    <cfRule type="colorScale" priority="15">
      <colorScale>
        <cfvo type="min"/>
        <cfvo type="percentile" val="50"/>
        <cfvo type="max"/>
        <color rgb="FFF8696B"/>
        <color rgb="FFFFEB84"/>
        <color rgb="FF63BE7B"/>
      </colorScale>
    </cfRule>
  </conditionalFormatting>
  <conditionalFormatting sqref="R8:R38">
    <cfRule type="colorScale" priority="5">
      <colorScale>
        <cfvo type="min"/>
        <cfvo type="percentile" val="50"/>
        <cfvo type="max"/>
        <color rgb="FFF8696B"/>
        <color rgb="FFFFEB84"/>
        <color rgb="FF63BE7B"/>
      </colorScale>
    </cfRule>
    <cfRule type="colorScale" priority="6">
      <colorScale>
        <cfvo type="min"/>
        <cfvo type="percentile" val="50"/>
        <cfvo type="max"/>
        <color rgb="FF63BE7B"/>
        <color rgb="FFFFEB84"/>
        <color rgb="FFF8696B"/>
      </colorScale>
    </cfRule>
  </conditionalFormatting>
  <conditionalFormatting sqref="R38">
    <cfRule type="colorScale" priority="4">
      <colorScale>
        <cfvo type="min"/>
        <cfvo type="percentile" val="50"/>
        <cfvo type="max"/>
        <color rgb="FFF8696B"/>
        <color rgb="FFFFEB84"/>
        <color rgb="FF63BE7B"/>
      </colorScale>
    </cfRule>
  </conditionalFormatting>
  <conditionalFormatting sqref="T38:Y38">
    <cfRule type="colorScale" priority="12">
      <colorScale>
        <cfvo type="min"/>
        <cfvo type="percentile" val="50"/>
        <cfvo type="max"/>
        <color rgb="FFF8696B"/>
        <color rgb="FFFFEB84"/>
        <color rgb="FF63BE7B"/>
      </colorScale>
    </cfRule>
  </conditionalFormatting>
  <conditionalFormatting sqref="AA8:AA38 T8:Y38">
    <cfRule type="colorScale" priority="22">
      <colorScale>
        <cfvo type="min"/>
        <cfvo type="percentile" val="50"/>
        <cfvo type="max"/>
        <color rgb="FFF8696B"/>
        <color rgb="FFFFEB84"/>
        <color rgb="FF63BE7B"/>
      </colorScale>
    </cfRule>
  </conditionalFormatting>
  <pageMargins left="0.7" right="0.7" top="0.75" bottom="0.75" header="0" footer="0"/>
  <pageSetup paperSize="9" scale="23"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A1093"/>
  <sheetViews>
    <sheetView showGridLines="0" topLeftCell="C1" zoomScale="75" zoomScaleNormal="75" workbookViewId="0">
      <selection activeCell="A50" sqref="A1:B1048576"/>
    </sheetView>
  </sheetViews>
  <sheetFormatPr baseColWidth="10" defaultColWidth="14.5" defaultRowHeight="15" customHeight="1" outlineLevelRow="1" x14ac:dyDescent="0.2"/>
  <cols>
    <col min="1" max="2" width="2.5" hidden="1" customWidth="1"/>
    <col min="3" max="3" width="46.83203125" customWidth="1"/>
    <col min="4" max="4" width="83.5" customWidth="1"/>
    <col min="5" max="7" width="18.5" customWidth="1"/>
    <col min="8" max="10" width="8.83203125" customWidth="1"/>
    <col min="11" max="11" width="18.5" customWidth="1"/>
    <col min="12" max="27" width="8.83203125" customWidth="1"/>
  </cols>
  <sheetData>
    <row r="1" spans="1:27" ht="21" customHeight="1" x14ac:dyDescent="0.25">
      <c r="A1" s="3" t="s">
        <v>0</v>
      </c>
      <c r="B1" s="34"/>
      <c r="C1" s="2"/>
      <c r="D1" s="2"/>
      <c r="E1" s="516" t="s">
        <v>1198</v>
      </c>
      <c r="F1" s="517"/>
      <c r="G1" s="517"/>
      <c r="H1" s="517"/>
      <c r="I1" s="517"/>
      <c r="J1" s="517"/>
      <c r="K1" s="517"/>
      <c r="L1" s="2"/>
      <c r="M1" s="2"/>
      <c r="N1" s="2"/>
      <c r="O1" s="2"/>
      <c r="P1" s="2"/>
      <c r="Q1" s="2"/>
      <c r="R1" s="2"/>
      <c r="S1" s="2"/>
      <c r="T1" s="2"/>
      <c r="U1" s="2"/>
      <c r="V1" s="2"/>
      <c r="W1" s="2"/>
      <c r="X1" s="2"/>
      <c r="Y1" s="2"/>
      <c r="Z1" s="2"/>
      <c r="AA1" s="2"/>
    </row>
    <row r="2" spans="1:27" ht="28" customHeight="1" x14ac:dyDescent="0.2">
      <c r="A2" s="2"/>
      <c r="B2" s="34"/>
      <c r="C2" s="322" t="s">
        <v>1161</v>
      </c>
      <c r="D2" s="6"/>
      <c r="E2" s="6"/>
      <c r="F2" s="6"/>
      <c r="G2" s="6"/>
      <c r="H2" s="6"/>
      <c r="I2" s="2"/>
      <c r="J2" s="2"/>
      <c r="K2" s="2"/>
      <c r="L2" s="2"/>
      <c r="M2" s="2"/>
      <c r="N2" s="2"/>
      <c r="O2" s="2"/>
      <c r="P2" s="2"/>
      <c r="Q2" s="2"/>
      <c r="R2" s="2"/>
      <c r="S2" s="2"/>
      <c r="T2" s="2"/>
      <c r="U2" s="2"/>
      <c r="V2" s="2"/>
      <c r="W2" s="2"/>
      <c r="X2" s="2"/>
      <c r="Y2" s="2"/>
      <c r="Z2" s="2"/>
      <c r="AA2" s="2"/>
    </row>
    <row r="3" spans="1:27" ht="3" customHeight="1" x14ac:dyDescent="0.2">
      <c r="A3" s="2"/>
      <c r="B3" s="34"/>
      <c r="C3" s="164"/>
      <c r="D3" s="165"/>
      <c r="E3" s="165"/>
      <c r="F3" s="165"/>
      <c r="G3" s="165"/>
      <c r="H3" s="166"/>
      <c r="I3" s="2"/>
      <c r="J3" s="2"/>
      <c r="K3" s="2"/>
      <c r="L3" s="2"/>
      <c r="M3" s="2"/>
      <c r="N3" s="2"/>
      <c r="O3" s="2"/>
      <c r="P3" s="2"/>
      <c r="Q3" s="2"/>
      <c r="R3" s="2"/>
      <c r="S3" s="2"/>
      <c r="T3" s="2"/>
      <c r="U3" s="2"/>
      <c r="V3" s="2"/>
      <c r="W3" s="2"/>
      <c r="X3" s="2"/>
      <c r="Y3" s="2"/>
      <c r="Z3" s="2"/>
      <c r="AA3" s="2"/>
    </row>
    <row r="4" spans="1:27" ht="21" customHeight="1" x14ac:dyDescent="0.25">
      <c r="A4" s="2"/>
      <c r="B4" s="34"/>
      <c r="C4" s="335" t="s">
        <v>1197</v>
      </c>
      <c r="D4" s="167"/>
      <c r="E4" s="167"/>
      <c r="F4" s="167"/>
      <c r="G4" s="167"/>
      <c r="H4" s="168"/>
      <c r="I4" s="2"/>
      <c r="J4" s="2"/>
      <c r="K4" s="2"/>
      <c r="L4" s="2"/>
      <c r="M4" s="2"/>
      <c r="N4" s="2"/>
      <c r="O4" s="2"/>
      <c r="P4" s="2"/>
      <c r="Q4" s="2"/>
      <c r="R4" s="2"/>
      <c r="S4" s="2"/>
      <c r="T4" s="2"/>
      <c r="U4" s="2"/>
      <c r="V4" s="2"/>
      <c r="W4" s="2"/>
      <c r="X4" s="2"/>
      <c r="Y4" s="2"/>
      <c r="Z4" s="2"/>
      <c r="AA4" s="2"/>
    </row>
    <row r="5" spans="1:27" ht="14.25" customHeight="1" x14ac:dyDescent="0.2">
      <c r="A5" s="2"/>
      <c r="B5" s="34"/>
      <c r="C5" s="315"/>
      <c r="D5" s="277"/>
      <c r="E5" s="277"/>
      <c r="F5" s="277"/>
      <c r="G5" s="277"/>
      <c r="H5" s="277"/>
      <c r="I5" s="2"/>
      <c r="J5" s="2"/>
      <c r="K5" s="2"/>
      <c r="L5" s="2"/>
      <c r="M5" s="2"/>
      <c r="N5" s="2"/>
      <c r="O5" s="2"/>
      <c r="P5" s="2"/>
      <c r="Q5" s="2"/>
      <c r="R5" s="2"/>
      <c r="S5" s="2"/>
      <c r="T5" s="2"/>
      <c r="U5" s="2"/>
      <c r="V5" s="2"/>
      <c r="W5" s="2"/>
      <c r="X5" s="2"/>
      <c r="Y5" s="2"/>
      <c r="Z5" s="2"/>
      <c r="AA5" s="2"/>
    </row>
    <row r="6" spans="1:27" ht="14.25" customHeight="1" x14ac:dyDescent="0.2">
      <c r="A6" s="2"/>
      <c r="B6" s="34"/>
      <c r="C6" s="315"/>
      <c r="D6" s="277"/>
      <c r="E6" s="277"/>
      <c r="F6" s="277"/>
      <c r="G6" s="277"/>
      <c r="H6" s="277"/>
      <c r="I6" s="2"/>
      <c r="J6" s="2"/>
      <c r="K6" s="2"/>
      <c r="L6" s="2"/>
      <c r="M6" s="2"/>
      <c r="N6" s="2"/>
      <c r="O6" s="2"/>
      <c r="P6" s="2"/>
      <c r="Q6" s="2"/>
      <c r="R6" s="2"/>
      <c r="S6" s="2"/>
      <c r="T6" s="2"/>
      <c r="U6" s="2"/>
      <c r="V6" s="2"/>
      <c r="W6" s="2"/>
      <c r="X6" s="2"/>
      <c r="Y6" s="2"/>
      <c r="Z6" s="2"/>
      <c r="AA6" s="2"/>
    </row>
    <row r="7" spans="1:27" ht="14.25" customHeight="1" x14ac:dyDescent="0.2">
      <c r="A7" s="2"/>
      <c r="B7" s="34"/>
      <c r="C7" s="315"/>
      <c r="D7" s="277"/>
      <c r="E7" s="277"/>
      <c r="F7" s="277"/>
      <c r="G7" s="277"/>
      <c r="H7" s="277"/>
      <c r="I7" s="2"/>
      <c r="J7" s="2"/>
      <c r="K7" s="2"/>
      <c r="L7" s="2"/>
      <c r="M7" s="2"/>
      <c r="N7" s="2"/>
      <c r="O7" s="2"/>
      <c r="P7" s="2"/>
      <c r="Q7" s="2"/>
      <c r="R7" s="2"/>
      <c r="S7" s="2"/>
      <c r="T7" s="2"/>
      <c r="U7" s="2"/>
      <c r="V7" s="2"/>
      <c r="W7" s="2"/>
      <c r="X7" s="2"/>
      <c r="Y7" s="2"/>
      <c r="Z7" s="2"/>
      <c r="AA7" s="2"/>
    </row>
    <row r="8" spans="1:27" ht="14.25" customHeight="1" x14ac:dyDescent="0.2">
      <c r="A8" s="2"/>
      <c r="B8" s="34"/>
      <c r="C8" s="315"/>
      <c r="D8" s="277"/>
      <c r="E8" s="277"/>
      <c r="F8" s="277"/>
      <c r="G8" s="277"/>
      <c r="H8" s="277"/>
      <c r="I8" s="2"/>
      <c r="J8" s="2"/>
      <c r="K8" s="2"/>
      <c r="L8" s="2"/>
      <c r="M8" s="2"/>
      <c r="N8" s="2"/>
      <c r="O8" s="2"/>
      <c r="P8" s="2"/>
      <c r="Q8" s="2"/>
      <c r="R8" s="2"/>
      <c r="S8" s="2"/>
      <c r="T8" s="2"/>
      <c r="U8" s="2"/>
      <c r="V8" s="2"/>
      <c r="W8" s="2"/>
      <c r="X8" s="2"/>
      <c r="Y8" s="2"/>
      <c r="Z8" s="2"/>
      <c r="AA8" s="2"/>
    </row>
    <row r="9" spans="1:27" ht="14.25" customHeight="1" x14ac:dyDescent="0.2">
      <c r="A9" s="2"/>
      <c r="B9" s="34"/>
      <c r="C9" s="315"/>
      <c r="D9" s="277"/>
      <c r="E9" s="277"/>
      <c r="F9" s="277"/>
      <c r="G9" s="277"/>
      <c r="H9" s="277"/>
      <c r="I9" s="2"/>
      <c r="J9" s="2"/>
      <c r="K9" s="2"/>
      <c r="L9" s="2"/>
      <c r="M9" s="2"/>
      <c r="N9" s="2"/>
      <c r="O9" s="2"/>
      <c r="P9" s="2"/>
      <c r="Q9" s="2"/>
      <c r="R9" s="2"/>
      <c r="S9" s="2"/>
      <c r="T9" s="2"/>
      <c r="U9" s="2"/>
      <c r="V9" s="2"/>
      <c r="W9" s="2"/>
      <c r="X9" s="2"/>
      <c r="Y9" s="2"/>
      <c r="Z9" s="2"/>
      <c r="AA9" s="2"/>
    </row>
    <row r="10" spans="1:27" ht="14.25" customHeight="1" x14ac:dyDescent="0.2">
      <c r="A10" s="2"/>
      <c r="B10" s="34"/>
      <c r="C10" s="315"/>
      <c r="D10" s="277"/>
      <c r="E10" s="277"/>
      <c r="F10" s="277"/>
      <c r="G10" s="277"/>
      <c r="H10" s="277"/>
      <c r="I10" s="2"/>
      <c r="J10" s="2"/>
      <c r="K10" s="2"/>
      <c r="L10" s="2"/>
      <c r="M10" s="2"/>
      <c r="N10" s="2"/>
      <c r="O10" s="2"/>
      <c r="P10" s="2"/>
      <c r="Q10" s="2"/>
      <c r="R10" s="2"/>
      <c r="S10" s="2"/>
      <c r="T10" s="2"/>
      <c r="U10" s="2"/>
      <c r="V10" s="2"/>
      <c r="W10" s="2"/>
      <c r="X10" s="2"/>
      <c r="Y10" s="2"/>
      <c r="Z10" s="2"/>
      <c r="AA10" s="2"/>
    </row>
    <row r="11" spans="1:27" ht="14.25" customHeight="1" x14ac:dyDescent="0.2">
      <c r="A11" s="2"/>
      <c r="B11" s="34"/>
      <c r="C11" s="315"/>
      <c r="D11" s="277"/>
      <c r="E11" s="277"/>
      <c r="F11" s="277"/>
      <c r="G11" s="277"/>
      <c r="H11" s="277"/>
      <c r="I11" s="2"/>
      <c r="J11" s="2"/>
      <c r="K11" s="2"/>
      <c r="L11" s="2"/>
      <c r="M11" s="2"/>
      <c r="N11" s="2"/>
      <c r="O11" s="2"/>
      <c r="P11" s="2"/>
      <c r="Q11" s="2"/>
      <c r="R11" s="2"/>
      <c r="S11" s="2"/>
      <c r="T11" s="2"/>
      <c r="U11" s="2"/>
      <c r="V11" s="2"/>
      <c r="W11" s="2"/>
      <c r="X11" s="2"/>
      <c r="Y11" s="2"/>
      <c r="Z11" s="2"/>
      <c r="AA11" s="2"/>
    </row>
    <row r="12" spans="1:27" ht="14.25" customHeight="1" x14ac:dyDescent="0.2">
      <c r="A12" s="2"/>
      <c r="B12" s="34"/>
      <c r="C12" s="315"/>
      <c r="D12" s="277"/>
      <c r="E12" s="277"/>
      <c r="F12" s="277"/>
      <c r="G12" s="277"/>
      <c r="H12" s="277"/>
      <c r="I12" s="2"/>
      <c r="J12" s="2"/>
      <c r="K12" s="2"/>
      <c r="L12" s="2"/>
      <c r="M12" s="2"/>
      <c r="N12" s="2"/>
      <c r="O12" s="2"/>
      <c r="P12" s="2"/>
      <c r="Q12" s="2"/>
      <c r="R12" s="2"/>
      <c r="S12" s="2"/>
      <c r="T12" s="2"/>
      <c r="U12" s="2"/>
      <c r="V12" s="2"/>
      <c r="W12" s="2"/>
      <c r="X12" s="2"/>
      <c r="Y12" s="2"/>
      <c r="Z12" s="2"/>
      <c r="AA12" s="2"/>
    </row>
    <row r="13" spans="1:27" ht="14.25" customHeight="1" x14ac:dyDescent="0.2">
      <c r="A13" s="2"/>
      <c r="B13" s="34"/>
      <c r="C13" s="315"/>
      <c r="D13" s="277"/>
      <c r="E13" s="277"/>
      <c r="F13" s="277"/>
      <c r="G13" s="277"/>
      <c r="H13" s="277"/>
      <c r="I13" s="2"/>
      <c r="J13" s="2"/>
      <c r="K13" s="2"/>
      <c r="L13" s="2"/>
      <c r="M13" s="2"/>
      <c r="N13" s="2"/>
      <c r="O13" s="2"/>
      <c r="P13" s="2"/>
      <c r="Q13" s="2"/>
      <c r="R13" s="2"/>
      <c r="S13" s="2"/>
      <c r="T13" s="2"/>
      <c r="U13" s="2"/>
      <c r="V13" s="2"/>
      <c r="W13" s="2"/>
      <c r="X13" s="2"/>
      <c r="Y13" s="2"/>
      <c r="Z13" s="2"/>
      <c r="AA13" s="2"/>
    </row>
    <row r="14" spans="1:27" ht="14.25" customHeight="1" x14ac:dyDescent="0.2">
      <c r="A14" s="2"/>
      <c r="B14" s="34"/>
      <c r="C14" s="315"/>
      <c r="D14" s="277"/>
      <c r="E14" s="277"/>
      <c r="F14" s="277"/>
      <c r="G14" s="277"/>
      <c r="H14" s="277"/>
      <c r="I14" s="2"/>
      <c r="J14" s="2"/>
      <c r="K14" s="2"/>
      <c r="L14" s="2"/>
      <c r="M14" s="2"/>
      <c r="N14" s="2"/>
      <c r="O14" s="2"/>
      <c r="P14" s="2"/>
      <c r="Q14" s="2"/>
      <c r="R14" s="2"/>
      <c r="S14" s="2"/>
      <c r="T14" s="2"/>
      <c r="U14" s="2"/>
      <c r="V14" s="2"/>
      <c r="W14" s="2"/>
      <c r="X14" s="2"/>
      <c r="Y14" s="2"/>
      <c r="Z14" s="2"/>
      <c r="AA14" s="2"/>
    </row>
    <row r="15" spans="1:27" ht="14.25" customHeight="1" x14ac:dyDescent="0.2">
      <c r="A15" s="2"/>
      <c r="B15" s="34"/>
      <c r="C15" s="315"/>
      <c r="D15" s="277"/>
      <c r="E15" s="277"/>
      <c r="F15" s="277"/>
      <c r="G15" s="277"/>
      <c r="H15" s="277"/>
      <c r="I15" s="2"/>
      <c r="J15" s="2"/>
      <c r="K15" s="2"/>
      <c r="L15" s="2"/>
      <c r="M15" s="2"/>
      <c r="N15" s="2"/>
      <c r="O15" s="2"/>
      <c r="P15" s="2"/>
      <c r="Q15" s="2"/>
      <c r="R15" s="2"/>
      <c r="S15" s="2"/>
      <c r="T15" s="2"/>
      <c r="U15" s="2"/>
      <c r="V15" s="2"/>
      <c r="W15" s="2"/>
      <c r="X15" s="2"/>
      <c r="Y15" s="2"/>
      <c r="Z15" s="2"/>
      <c r="AA15" s="2"/>
    </row>
    <row r="16" spans="1:27" ht="14.25" customHeight="1" x14ac:dyDescent="0.2">
      <c r="A16" s="2"/>
      <c r="B16" s="34"/>
      <c r="C16" s="315"/>
      <c r="D16" s="277"/>
      <c r="E16" s="277"/>
      <c r="F16" s="277"/>
      <c r="G16" s="277"/>
      <c r="H16" s="277"/>
      <c r="I16" s="2"/>
      <c r="J16" s="2"/>
      <c r="K16" s="2"/>
      <c r="L16" s="2"/>
      <c r="M16" s="2"/>
      <c r="N16" s="2"/>
      <c r="O16" s="2"/>
      <c r="P16" s="2"/>
      <c r="Q16" s="2"/>
      <c r="R16" s="2"/>
      <c r="S16" s="2"/>
      <c r="T16" s="2"/>
      <c r="U16" s="2"/>
      <c r="V16" s="2"/>
      <c r="W16" s="2"/>
      <c r="X16" s="2"/>
      <c r="Y16" s="2"/>
      <c r="Z16" s="2"/>
      <c r="AA16" s="2"/>
    </row>
    <row r="17" spans="1:27" ht="14.25" customHeight="1" x14ac:dyDescent="0.2">
      <c r="A17" s="2"/>
      <c r="B17" s="34"/>
      <c r="C17" s="315"/>
      <c r="D17" s="277"/>
      <c r="E17" s="277"/>
      <c r="F17" s="277"/>
      <c r="G17" s="277"/>
      <c r="H17" s="277"/>
      <c r="I17" s="2"/>
      <c r="J17" s="2"/>
      <c r="K17" s="2"/>
      <c r="L17" s="2"/>
      <c r="M17" s="2"/>
      <c r="N17" s="2"/>
      <c r="O17" s="2"/>
      <c r="P17" s="2"/>
      <c r="Q17" s="2"/>
      <c r="R17" s="2"/>
      <c r="S17" s="2"/>
      <c r="T17" s="2"/>
      <c r="U17" s="2"/>
      <c r="V17" s="2"/>
      <c r="W17" s="2"/>
      <c r="X17" s="2"/>
      <c r="Y17" s="2"/>
      <c r="Z17" s="2"/>
      <c r="AA17" s="2"/>
    </row>
    <row r="18" spans="1:27" ht="14.25" customHeight="1" x14ac:dyDescent="0.2">
      <c r="A18" s="2"/>
      <c r="B18" s="34"/>
      <c r="C18" s="315"/>
      <c r="D18" s="277"/>
      <c r="E18" s="277"/>
      <c r="F18" s="277"/>
      <c r="G18" s="277"/>
      <c r="H18" s="277"/>
      <c r="I18" s="2"/>
      <c r="J18" s="2"/>
      <c r="K18" s="2"/>
      <c r="L18" s="2"/>
      <c r="M18" s="2"/>
      <c r="N18" s="2"/>
      <c r="O18" s="2"/>
      <c r="P18" s="2"/>
      <c r="Q18" s="2"/>
      <c r="R18" s="2"/>
      <c r="S18" s="2"/>
      <c r="T18" s="2"/>
      <c r="U18" s="2"/>
      <c r="V18" s="2"/>
      <c r="W18" s="2"/>
      <c r="X18" s="2"/>
      <c r="Y18" s="2"/>
      <c r="Z18" s="2"/>
      <c r="AA18" s="2"/>
    </row>
    <row r="19" spans="1:27" ht="14.25" customHeight="1" x14ac:dyDescent="0.2">
      <c r="A19" s="2"/>
      <c r="B19" s="34"/>
      <c r="C19" s="315"/>
      <c r="D19" s="277"/>
      <c r="E19" s="277"/>
      <c r="F19" s="277"/>
      <c r="G19" s="277"/>
      <c r="H19" s="277"/>
      <c r="I19" s="2"/>
      <c r="J19" s="2"/>
      <c r="K19" s="2"/>
      <c r="L19" s="2"/>
      <c r="M19" s="2"/>
      <c r="N19" s="2"/>
      <c r="O19" s="2"/>
      <c r="P19" s="2"/>
      <c r="Q19" s="2"/>
      <c r="R19" s="2"/>
      <c r="S19" s="2"/>
      <c r="T19" s="2"/>
      <c r="U19" s="2"/>
      <c r="V19" s="2"/>
      <c r="W19" s="2"/>
      <c r="X19" s="2"/>
      <c r="Y19" s="2"/>
      <c r="Z19" s="2"/>
      <c r="AA19" s="2"/>
    </row>
    <row r="20" spans="1:27" ht="14.25" customHeight="1" x14ac:dyDescent="0.2">
      <c r="A20" s="2"/>
      <c r="B20" s="34"/>
      <c r="C20" s="315"/>
      <c r="D20" s="277"/>
      <c r="E20" s="277"/>
      <c r="F20" s="277"/>
      <c r="G20" s="277"/>
      <c r="H20" s="277"/>
      <c r="I20" s="2"/>
      <c r="J20" s="2"/>
      <c r="K20" s="2"/>
      <c r="L20" s="2"/>
      <c r="M20" s="2"/>
      <c r="N20" s="2"/>
      <c r="O20" s="2"/>
      <c r="P20" s="2"/>
      <c r="Q20" s="2"/>
      <c r="R20" s="2"/>
      <c r="S20" s="2"/>
      <c r="T20" s="2"/>
      <c r="U20" s="2"/>
      <c r="V20" s="2"/>
      <c r="W20" s="2"/>
      <c r="X20" s="2"/>
      <c r="Y20" s="2"/>
      <c r="Z20" s="2"/>
      <c r="AA20" s="2"/>
    </row>
    <row r="21" spans="1:27" ht="14.25" customHeight="1" x14ac:dyDescent="0.2">
      <c r="A21" s="2"/>
      <c r="B21" s="34"/>
      <c r="C21" s="315"/>
      <c r="D21" s="277"/>
      <c r="E21" s="277"/>
      <c r="F21" s="277"/>
      <c r="G21" s="277"/>
      <c r="H21" s="277"/>
      <c r="I21" s="2"/>
      <c r="J21" s="2"/>
      <c r="K21" s="2"/>
      <c r="L21" s="2"/>
      <c r="M21" s="2"/>
      <c r="N21" s="2"/>
      <c r="O21" s="2"/>
      <c r="P21" s="2"/>
      <c r="Q21" s="2"/>
      <c r="R21" s="2"/>
      <c r="S21" s="2"/>
      <c r="T21" s="2"/>
      <c r="U21" s="2"/>
      <c r="V21" s="2"/>
      <c r="W21" s="2"/>
      <c r="X21" s="2"/>
      <c r="Y21" s="2"/>
      <c r="Z21" s="2"/>
      <c r="AA21" s="2"/>
    </row>
    <row r="22" spans="1:27" ht="14.25" customHeight="1" x14ac:dyDescent="0.2">
      <c r="A22" s="2"/>
      <c r="B22" s="34"/>
      <c r="C22" s="315"/>
      <c r="D22" s="277"/>
      <c r="E22" s="277"/>
      <c r="F22" s="277"/>
      <c r="G22" s="277"/>
      <c r="H22" s="277"/>
      <c r="I22" s="2"/>
      <c r="J22" s="2"/>
      <c r="K22" s="2"/>
      <c r="L22" s="2"/>
      <c r="M22" s="2"/>
      <c r="N22" s="2"/>
      <c r="O22" s="2"/>
      <c r="P22" s="2"/>
      <c r="Q22" s="2"/>
      <c r="R22" s="2"/>
      <c r="S22" s="2"/>
      <c r="T22" s="2"/>
      <c r="U22" s="2"/>
      <c r="V22" s="2"/>
      <c r="W22" s="2"/>
      <c r="X22" s="2"/>
      <c r="Y22" s="2"/>
      <c r="Z22" s="2"/>
      <c r="AA22" s="2"/>
    </row>
    <row r="23" spans="1:27" ht="14.25" customHeight="1" x14ac:dyDescent="0.2">
      <c r="A23" s="2"/>
      <c r="B23" s="34"/>
      <c r="C23" s="315"/>
      <c r="D23" s="277"/>
      <c r="E23" s="277"/>
      <c r="F23" s="277"/>
      <c r="G23" s="277"/>
      <c r="H23" s="277"/>
      <c r="I23" s="2"/>
      <c r="J23" s="2"/>
      <c r="K23" s="2"/>
      <c r="L23" s="2"/>
      <c r="M23" s="2"/>
      <c r="N23" s="2"/>
      <c r="O23" s="2"/>
      <c r="P23" s="2"/>
      <c r="Q23" s="2"/>
      <c r="R23" s="2"/>
      <c r="S23" s="2"/>
      <c r="T23" s="2"/>
      <c r="U23" s="2"/>
      <c r="V23" s="2"/>
      <c r="W23" s="2"/>
      <c r="X23" s="2"/>
      <c r="Y23" s="2"/>
      <c r="Z23" s="2"/>
      <c r="AA23" s="2"/>
    </row>
    <row r="24" spans="1:27" ht="14.25" customHeight="1" x14ac:dyDescent="0.2">
      <c r="A24" s="2"/>
      <c r="B24" s="34"/>
      <c r="C24" s="315"/>
      <c r="D24" s="277"/>
      <c r="E24" s="277"/>
      <c r="F24" s="277"/>
      <c r="G24" s="277"/>
      <c r="H24" s="277"/>
      <c r="I24" s="2"/>
      <c r="J24" s="2"/>
      <c r="K24" s="2"/>
      <c r="L24" s="2"/>
      <c r="M24" s="2"/>
      <c r="N24" s="2"/>
      <c r="O24" s="2"/>
      <c r="P24" s="2"/>
      <c r="Q24" s="2"/>
      <c r="R24" s="2"/>
      <c r="S24" s="2"/>
      <c r="T24" s="2"/>
      <c r="U24" s="2"/>
      <c r="V24" s="2"/>
      <c r="W24" s="2"/>
      <c r="X24" s="2"/>
      <c r="Y24" s="2"/>
      <c r="Z24" s="2"/>
      <c r="AA24" s="2"/>
    </row>
    <row r="25" spans="1:27" ht="14.25" customHeight="1" x14ac:dyDescent="0.2">
      <c r="A25" s="2"/>
      <c r="B25" s="34"/>
      <c r="C25" s="315"/>
      <c r="D25" s="277"/>
      <c r="E25" s="277"/>
      <c r="F25" s="277"/>
      <c r="G25" s="277"/>
      <c r="H25" s="277"/>
      <c r="I25" s="2"/>
      <c r="J25" s="2"/>
      <c r="K25" s="2"/>
      <c r="L25" s="2"/>
      <c r="M25" s="2"/>
      <c r="N25" s="2"/>
      <c r="O25" s="2"/>
      <c r="P25" s="2"/>
      <c r="Q25" s="2"/>
      <c r="R25" s="2"/>
      <c r="S25" s="2"/>
      <c r="T25" s="2"/>
      <c r="U25" s="2"/>
      <c r="V25" s="2"/>
      <c r="W25" s="2"/>
      <c r="X25" s="2"/>
      <c r="Y25" s="2"/>
      <c r="Z25" s="2"/>
      <c r="AA25" s="2"/>
    </row>
    <row r="26" spans="1:27" ht="14.25" customHeight="1" x14ac:dyDescent="0.2">
      <c r="A26" s="2"/>
      <c r="B26" s="34"/>
      <c r="C26" s="315"/>
      <c r="D26" s="277"/>
      <c r="E26" s="277"/>
      <c r="F26" s="277"/>
      <c r="G26" s="277"/>
      <c r="H26" s="277"/>
      <c r="I26" s="2"/>
      <c r="J26" s="2"/>
      <c r="K26" s="2"/>
      <c r="L26" s="2"/>
      <c r="M26" s="2"/>
      <c r="N26" s="2"/>
      <c r="O26" s="2"/>
      <c r="P26" s="2"/>
      <c r="Q26" s="2"/>
      <c r="R26" s="2"/>
      <c r="S26" s="2"/>
      <c r="T26" s="2"/>
      <c r="U26" s="2"/>
      <c r="V26" s="2"/>
      <c r="W26" s="2"/>
      <c r="X26" s="2"/>
      <c r="Y26" s="2"/>
      <c r="Z26" s="2"/>
      <c r="AA26" s="2"/>
    </row>
    <row r="27" spans="1:27" ht="14.25" customHeight="1" x14ac:dyDescent="0.2">
      <c r="A27" s="2"/>
      <c r="B27" s="34"/>
      <c r="C27" s="315"/>
      <c r="D27" s="277"/>
      <c r="E27" s="277"/>
      <c r="F27" s="277"/>
      <c r="G27" s="277"/>
      <c r="H27" s="277"/>
      <c r="I27" s="2"/>
      <c r="J27" s="2"/>
      <c r="K27" s="2"/>
      <c r="L27" s="2"/>
      <c r="M27" s="2"/>
      <c r="N27" s="2"/>
      <c r="O27" s="2"/>
      <c r="P27" s="2"/>
      <c r="Q27" s="2"/>
      <c r="R27" s="2"/>
      <c r="S27" s="2"/>
      <c r="T27" s="2"/>
      <c r="U27" s="2"/>
      <c r="V27" s="2"/>
      <c r="W27" s="2"/>
      <c r="X27" s="2"/>
      <c r="Y27" s="2"/>
      <c r="Z27" s="2"/>
      <c r="AA27" s="2"/>
    </row>
    <row r="28" spans="1:27" ht="14.25" customHeight="1" x14ac:dyDescent="0.2">
      <c r="A28" s="2"/>
      <c r="B28" s="34"/>
      <c r="C28" s="315"/>
      <c r="D28" s="277"/>
      <c r="E28" s="277"/>
      <c r="F28" s="277"/>
      <c r="G28" s="277"/>
      <c r="H28" s="277"/>
      <c r="I28" s="2"/>
      <c r="J28" s="2"/>
      <c r="K28" s="2"/>
      <c r="L28" s="2"/>
      <c r="M28" s="2"/>
      <c r="N28" s="2"/>
      <c r="O28" s="2"/>
      <c r="P28" s="2"/>
      <c r="Q28" s="2"/>
      <c r="R28" s="2"/>
      <c r="S28" s="2"/>
      <c r="T28" s="2"/>
      <c r="U28" s="2"/>
      <c r="V28" s="2"/>
      <c r="W28" s="2"/>
      <c r="X28" s="2"/>
      <c r="Y28" s="2"/>
      <c r="Z28" s="2"/>
      <c r="AA28" s="2"/>
    </row>
    <row r="29" spans="1:27" ht="14.25" customHeight="1" x14ac:dyDescent="0.2">
      <c r="A29" s="2"/>
      <c r="B29" s="34"/>
      <c r="C29" s="315"/>
      <c r="D29" s="277"/>
      <c r="E29" s="277"/>
      <c r="F29" s="277"/>
      <c r="G29" s="277"/>
      <c r="H29" s="277"/>
      <c r="I29" s="2"/>
      <c r="J29" s="2"/>
      <c r="K29" s="2"/>
      <c r="L29" s="2"/>
      <c r="M29" s="2"/>
      <c r="N29" s="2"/>
      <c r="O29" s="2"/>
      <c r="P29" s="2"/>
      <c r="Q29" s="2"/>
      <c r="R29" s="2"/>
      <c r="S29" s="2"/>
      <c r="T29" s="2"/>
      <c r="U29" s="2"/>
      <c r="V29" s="2"/>
      <c r="W29" s="2"/>
      <c r="X29" s="2"/>
      <c r="Y29" s="2"/>
      <c r="Z29" s="2"/>
      <c r="AA29" s="2"/>
    </row>
    <row r="30" spans="1:27" ht="14.25" customHeight="1" x14ac:dyDescent="0.2">
      <c r="A30" s="2"/>
      <c r="B30" s="34"/>
      <c r="C30" s="315"/>
      <c r="D30" s="277"/>
      <c r="E30" s="277"/>
      <c r="F30" s="277"/>
      <c r="G30" s="277"/>
      <c r="H30" s="277"/>
      <c r="I30" s="2"/>
      <c r="J30" s="2"/>
      <c r="K30" s="2"/>
      <c r="L30" s="2"/>
      <c r="M30" s="2"/>
      <c r="N30" s="2"/>
      <c r="O30" s="2"/>
      <c r="P30" s="2"/>
      <c r="Q30" s="2"/>
      <c r="R30" s="2"/>
      <c r="S30" s="2"/>
      <c r="T30" s="2"/>
      <c r="U30" s="2"/>
      <c r="V30" s="2"/>
      <c r="W30" s="2"/>
      <c r="X30" s="2"/>
      <c r="Y30" s="2"/>
      <c r="Z30" s="2"/>
      <c r="AA30" s="2"/>
    </row>
    <row r="31" spans="1:27" ht="14.25" customHeight="1" x14ac:dyDescent="0.2">
      <c r="A31" s="2"/>
      <c r="B31" s="34"/>
      <c r="C31" s="315"/>
      <c r="D31" s="277"/>
      <c r="E31" s="277"/>
      <c r="F31" s="277"/>
      <c r="G31" s="277"/>
      <c r="H31" s="277"/>
      <c r="I31" s="2"/>
      <c r="J31" s="2"/>
      <c r="K31" s="2"/>
      <c r="L31" s="2"/>
      <c r="M31" s="2"/>
      <c r="N31" s="2"/>
      <c r="O31" s="2"/>
      <c r="P31" s="2"/>
      <c r="Q31" s="2"/>
      <c r="R31" s="2"/>
      <c r="S31" s="2"/>
      <c r="T31" s="2"/>
      <c r="U31" s="2"/>
      <c r="V31" s="2"/>
      <c r="W31" s="2"/>
      <c r="X31" s="2"/>
      <c r="Y31" s="2"/>
      <c r="Z31" s="2"/>
      <c r="AA31" s="2"/>
    </row>
    <row r="32" spans="1:27" ht="14.25" customHeight="1" x14ac:dyDescent="0.2">
      <c r="A32" s="2"/>
      <c r="B32" s="34"/>
      <c r="C32" s="315"/>
      <c r="D32" s="277"/>
      <c r="E32" s="277"/>
      <c r="F32" s="277"/>
      <c r="G32" s="277"/>
      <c r="H32" s="277"/>
      <c r="I32" s="2"/>
      <c r="J32" s="2"/>
      <c r="K32" s="2"/>
      <c r="L32" s="2"/>
      <c r="M32" s="2"/>
      <c r="N32" s="2"/>
      <c r="O32" s="2"/>
      <c r="P32" s="2"/>
      <c r="Q32" s="2"/>
      <c r="R32" s="2"/>
      <c r="S32" s="2"/>
      <c r="T32" s="2"/>
      <c r="U32" s="2"/>
      <c r="V32" s="2"/>
      <c r="W32" s="2"/>
      <c r="X32" s="2"/>
      <c r="Y32" s="2"/>
      <c r="Z32" s="2"/>
      <c r="AA32" s="2"/>
    </row>
    <row r="33" spans="1:27" ht="14.25" customHeight="1" x14ac:dyDescent="0.2">
      <c r="A33" s="2"/>
      <c r="B33" s="34"/>
      <c r="C33" s="315"/>
      <c r="D33" s="277"/>
      <c r="E33" s="277"/>
      <c r="F33" s="277"/>
      <c r="G33" s="277"/>
      <c r="H33" s="277"/>
      <c r="I33" s="2"/>
      <c r="J33" s="2"/>
      <c r="K33" s="2"/>
      <c r="L33" s="2"/>
      <c r="M33" s="2"/>
      <c r="N33" s="2"/>
      <c r="O33" s="2"/>
      <c r="P33" s="2"/>
      <c r="Q33" s="2"/>
      <c r="R33" s="2"/>
      <c r="S33" s="2"/>
      <c r="T33" s="2"/>
      <c r="U33" s="2"/>
      <c r="V33" s="2"/>
      <c r="W33" s="2"/>
      <c r="X33" s="2"/>
      <c r="Y33" s="2"/>
      <c r="Z33" s="2"/>
      <c r="AA33" s="2"/>
    </row>
    <row r="34" spans="1:27" ht="14.25" customHeight="1" x14ac:dyDescent="0.2">
      <c r="A34" s="2"/>
      <c r="B34" s="34"/>
      <c r="C34" s="315"/>
      <c r="D34" s="277"/>
      <c r="E34" s="277"/>
      <c r="F34" s="277"/>
      <c r="G34" s="277"/>
      <c r="H34" s="277"/>
      <c r="I34" s="2"/>
      <c r="J34" s="2"/>
      <c r="K34" s="2"/>
      <c r="L34" s="2"/>
      <c r="M34" s="2"/>
      <c r="N34" s="2"/>
      <c r="O34" s="2"/>
      <c r="P34" s="2"/>
      <c r="Q34" s="2"/>
      <c r="R34" s="2"/>
      <c r="S34" s="2"/>
      <c r="T34" s="2"/>
      <c r="U34" s="2"/>
      <c r="V34" s="2"/>
      <c r="W34" s="2"/>
      <c r="X34" s="2"/>
      <c r="Y34" s="2"/>
      <c r="Z34" s="2"/>
      <c r="AA34" s="2"/>
    </row>
    <row r="35" spans="1:27" ht="14.25" customHeight="1" x14ac:dyDescent="0.2">
      <c r="A35" s="2"/>
      <c r="B35" s="34"/>
      <c r="C35" s="315"/>
      <c r="D35" s="277"/>
      <c r="E35" s="277"/>
      <c r="F35" s="277"/>
      <c r="G35" s="277"/>
      <c r="H35" s="277"/>
      <c r="I35" s="2"/>
      <c r="J35" s="2"/>
      <c r="K35" s="2"/>
      <c r="L35" s="2"/>
      <c r="M35" s="2"/>
      <c r="N35" s="2"/>
      <c r="O35" s="2"/>
      <c r="P35" s="2"/>
      <c r="Q35" s="2"/>
      <c r="R35" s="2"/>
      <c r="S35" s="2"/>
      <c r="T35" s="2"/>
      <c r="U35" s="2"/>
      <c r="V35" s="2"/>
      <c r="W35" s="2"/>
      <c r="X35" s="2"/>
      <c r="Y35" s="2"/>
      <c r="Z35" s="2"/>
      <c r="AA35" s="2"/>
    </row>
    <row r="36" spans="1:27" ht="14.25" customHeight="1" x14ac:dyDescent="0.2">
      <c r="A36" s="2"/>
      <c r="B36" s="34"/>
      <c r="C36" s="315"/>
      <c r="D36" s="277"/>
      <c r="E36" s="277"/>
      <c r="F36" s="277"/>
      <c r="G36" s="277"/>
      <c r="H36" s="277"/>
      <c r="I36" s="2"/>
      <c r="J36" s="2"/>
      <c r="K36" s="2"/>
      <c r="L36" s="2"/>
      <c r="M36" s="2"/>
      <c r="N36" s="2"/>
      <c r="O36" s="2"/>
      <c r="P36" s="2"/>
      <c r="Q36" s="2"/>
      <c r="R36" s="2"/>
      <c r="S36" s="2"/>
      <c r="T36" s="2"/>
      <c r="U36" s="2"/>
      <c r="V36" s="2"/>
      <c r="W36" s="2"/>
      <c r="X36" s="2"/>
      <c r="Y36" s="2"/>
      <c r="Z36" s="2"/>
      <c r="AA36" s="2"/>
    </row>
    <row r="37" spans="1:27" ht="14.25" customHeight="1" x14ac:dyDescent="0.2">
      <c r="A37" s="2"/>
      <c r="B37" s="34"/>
      <c r="C37" s="315"/>
      <c r="D37" s="277"/>
      <c r="E37" s="277"/>
      <c r="F37" s="277"/>
      <c r="G37" s="277"/>
      <c r="H37" s="277"/>
      <c r="I37" s="2"/>
      <c r="J37" s="2"/>
      <c r="K37" s="2"/>
      <c r="L37" s="2"/>
      <c r="M37" s="2"/>
      <c r="N37" s="2"/>
      <c r="O37" s="2"/>
      <c r="P37" s="2"/>
      <c r="Q37" s="2"/>
      <c r="R37" s="2"/>
      <c r="S37" s="2"/>
      <c r="T37" s="2"/>
      <c r="U37" s="2"/>
      <c r="V37" s="2"/>
      <c r="W37" s="2"/>
      <c r="X37" s="2"/>
      <c r="Y37" s="2"/>
      <c r="Z37" s="2"/>
      <c r="AA37" s="2"/>
    </row>
    <row r="38" spans="1:27" ht="14.25" customHeight="1" x14ac:dyDescent="0.2">
      <c r="A38" s="2"/>
      <c r="B38" s="34"/>
      <c r="C38" s="315"/>
      <c r="D38" s="277"/>
      <c r="E38" s="277"/>
      <c r="F38" s="277"/>
      <c r="G38" s="277"/>
      <c r="H38" s="277"/>
      <c r="I38" s="2"/>
      <c r="J38" s="2"/>
      <c r="K38" s="2"/>
      <c r="L38" s="2"/>
      <c r="M38" s="2"/>
      <c r="N38" s="2"/>
      <c r="O38" s="2"/>
      <c r="P38" s="2"/>
      <c r="Q38" s="2"/>
      <c r="R38" s="2"/>
      <c r="S38" s="2"/>
      <c r="T38" s="2"/>
      <c r="U38" s="2"/>
      <c r="V38" s="2"/>
      <c r="W38" s="2"/>
      <c r="X38" s="2"/>
      <c r="Y38" s="2"/>
      <c r="Z38" s="2"/>
      <c r="AA38" s="2"/>
    </row>
    <row r="39" spans="1:27" ht="14.25" customHeight="1" x14ac:dyDescent="0.2">
      <c r="A39" s="2"/>
      <c r="B39" s="34"/>
      <c r="C39" s="315"/>
      <c r="D39" s="277"/>
      <c r="E39" s="277"/>
      <c r="F39" s="277"/>
      <c r="G39" s="277"/>
      <c r="H39" s="277"/>
      <c r="I39" s="2"/>
      <c r="J39" s="2"/>
      <c r="K39" s="2"/>
      <c r="L39" s="2"/>
      <c r="M39" s="2"/>
      <c r="N39" s="2"/>
      <c r="O39" s="2"/>
      <c r="P39" s="2"/>
      <c r="Q39" s="2"/>
      <c r="R39" s="2"/>
      <c r="S39" s="2"/>
      <c r="T39" s="2"/>
      <c r="U39" s="2"/>
      <c r="V39" s="2"/>
      <c r="W39" s="2"/>
      <c r="X39" s="2"/>
      <c r="Y39" s="2"/>
      <c r="Z39" s="2"/>
      <c r="AA39" s="2"/>
    </row>
    <row r="40" spans="1:27" ht="14.25" customHeight="1" x14ac:dyDescent="0.2">
      <c r="A40" s="2"/>
      <c r="B40" s="34"/>
      <c r="C40" s="315"/>
      <c r="D40" s="277"/>
      <c r="E40" s="277"/>
      <c r="F40" s="277"/>
      <c r="G40" s="277"/>
      <c r="H40" s="277"/>
      <c r="I40" s="2"/>
      <c r="J40" s="2"/>
      <c r="K40" s="2"/>
      <c r="L40" s="2"/>
      <c r="M40" s="2"/>
      <c r="N40" s="2"/>
      <c r="O40" s="2"/>
      <c r="P40" s="2"/>
      <c r="Q40" s="2"/>
      <c r="R40" s="2"/>
      <c r="S40" s="2"/>
      <c r="T40" s="2"/>
      <c r="U40" s="2"/>
      <c r="V40" s="2"/>
      <c r="W40" s="2"/>
      <c r="X40" s="2"/>
      <c r="Y40" s="2"/>
      <c r="Z40" s="2"/>
      <c r="AA40" s="2"/>
    </row>
    <row r="41" spans="1:27" ht="14.25" customHeight="1" x14ac:dyDescent="0.2">
      <c r="A41" s="2"/>
      <c r="B41" s="34"/>
      <c r="C41" s="315"/>
      <c r="D41" s="277"/>
      <c r="E41" s="277"/>
      <c r="F41" s="277"/>
      <c r="G41" s="277"/>
      <c r="H41" s="277"/>
      <c r="I41" s="2"/>
      <c r="J41" s="2"/>
      <c r="K41" s="2"/>
      <c r="L41" s="2"/>
      <c r="M41" s="2"/>
      <c r="N41" s="2"/>
      <c r="O41" s="2"/>
      <c r="P41" s="2"/>
      <c r="Q41" s="2"/>
      <c r="R41" s="2"/>
      <c r="S41" s="2"/>
      <c r="T41" s="2"/>
      <c r="U41" s="2"/>
      <c r="V41" s="2"/>
      <c r="W41" s="2"/>
      <c r="X41" s="2"/>
      <c r="Y41" s="2"/>
      <c r="Z41" s="2"/>
      <c r="AA41" s="2"/>
    </row>
    <row r="42" spans="1:27" ht="14.25" customHeight="1" x14ac:dyDescent="0.2">
      <c r="A42" s="2"/>
      <c r="B42" s="34"/>
      <c r="C42" s="315"/>
      <c r="D42" s="277"/>
      <c r="E42" s="277"/>
      <c r="F42" s="277"/>
      <c r="G42" s="277"/>
      <c r="H42" s="277"/>
      <c r="I42" s="2"/>
      <c r="J42" s="2"/>
      <c r="K42" s="2"/>
      <c r="L42" s="2"/>
      <c r="M42" s="2"/>
      <c r="N42" s="2"/>
      <c r="O42" s="2"/>
      <c r="P42" s="2"/>
      <c r="Q42" s="2"/>
      <c r="R42" s="2"/>
      <c r="S42" s="2"/>
      <c r="T42" s="2"/>
      <c r="U42" s="2"/>
      <c r="V42" s="2"/>
      <c r="W42" s="2"/>
      <c r="X42" s="2"/>
      <c r="Y42" s="2"/>
      <c r="Z42" s="2"/>
      <c r="AA42" s="2"/>
    </row>
    <row r="43" spans="1:27" ht="14.25" customHeight="1" x14ac:dyDescent="0.2">
      <c r="A43" s="2"/>
      <c r="B43" s="34"/>
      <c r="C43" s="315"/>
      <c r="D43" s="277"/>
      <c r="E43" s="277"/>
      <c r="F43" s="277"/>
      <c r="G43" s="277"/>
      <c r="H43" s="277"/>
      <c r="I43" s="2"/>
      <c r="J43" s="2"/>
      <c r="K43" s="2"/>
      <c r="L43" s="2"/>
      <c r="M43" s="2"/>
      <c r="N43" s="2"/>
      <c r="O43" s="2"/>
      <c r="P43" s="2"/>
      <c r="Q43" s="2"/>
      <c r="R43" s="2"/>
      <c r="S43" s="2"/>
      <c r="T43" s="2"/>
      <c r="U43" s="2"/>
      <c r="V43" s="2"/>
      <c r="W43" s="2"/>
      <c r="X43" s="2"/>
      <c r="Y43" s="2"/>
      <c r="Z43" s="2"/>
      <c r="AA43" s="2"/>
    </row>
    <row r="44" spans="1:27" ht="14.25" customHeight="1" x14ac:dyDescent="0.2">
      <c r="A44" s="2"/>
      <c r="B44" s="34"/>
      <c r="C44" s="315"/>
      <c r="D44" s="277"/>
      <c r="E44" s="277"/>
      <c r="F44" s="277"/>
      <c r="G44" s="277"/>
      <c r="H44" s="277"/>
      <c r="I44" s="2"/>
      <c r="J44" s="2"/>
      <c r="K44" s="2"/>
      <c r="L44" s="2"/>
      <c r="M44" s="2"/>
      <c r="N44" s="2"/>
      <c r="O44" s="2"/>
      <c r="P44" s="2"/>
      <c r="Q44" s="2"/>
      <c r="R44" s="2"/>
      <c r="S44" s="2"/>
      <c r="T44" s="2"/>
      <c r="U44" s="2"/>
      <c r="V44" s="2"/>
      <c r="W44" s="2"/>
      <c r="X44" s="2"/>
      <c r="Y44" s="2"/>
      <c r="Z44" s="2"/>
      <c r="AA44" s="2"/>
    </row>
    <row r="45" spans="1:27" ht="14.25" customHeight="1" x14ac:dyDescent="0.2">
      <c r="A45" s="2"/>
      <c r="B45" s="34"/>
      <c r="C45" s="315"/>
      <c r="D45" s="277"/>
      <c r="E45" s="277"/>
      <c r="F45" s="277"/>
      <c r="G45" s="277"/>
      <c r="H45" s="277"/>
      <c r="I45" s="2"/>
      <c r="J45" s="2"/>
      <c r="K45" s="2"/>
      <c r="L45" s="2"/>
      <c r="M45" s="2"/>
      <c r="N45" s="2"/>
      <c r="O45" s="2"/>
      <c r="P45" s="2"/>
      <c r="Q45" s="2"/>
      <c r="R45" s="2"/>
      <c r="S45" s="2"/>
      <c r="T45" s="2"/>
      <c r="U45" s="2"/>
      <c r="V45" s="2"/>
      <c r="W45" s="2"/>
      <c r="X45" s="2"/>
      <c r="Y45" s="2"/>
      <c r="Z45" s="2"/>
      <c r="AA45" s="2"/>
    </row>
    <row r="46" spans="1:27" ht="14.25" customHeight="1" x14ac:dyDescent="0.2">
      <c r="A46" s="2"/>
      <c r="B46" s="34"/>
      <c r="C46" s="315"/>
      <c r="D46" s="277"/>
      <c r="E46" s="277"/>
      <c r="F46" s="277"/>
      <c r="G46" s="277"/>
      <c r="H46" s="277"/>
      <c r="I46" s="2"/>
      <c r="J46" s="2"/>
      <c r="K46" s="2"/>
      <c r="L46" s="2"/>
      <c r="M46" s="2"/>
      <c r="N46" s="2"/>
      <c r="O46" s="2"/>
      <c r="P46" s="2"/>
      <c r="Q46" s="2"/>
      <c r="R46" s="2"/>
      <c r="S46" s="2"/>
      <c r="T46" s="2"/>
      <c r="U46" s="2"/>
      <c r="V46" s="2"/>
      <c r="W46" s="2"/>
      <c r="X46" s="2"/>
      <c r="Y46" s="2"/>
      <c r="Z46" s="2"/>
      <c r="AA46" s="2"/>
    </row>
    <row r="47" spans="1:27" ht="14.25" customHeight="1" x14ac:dyDescent="0.2">
      <c r="A47" s="2"/>
      <c r="B47" s="34"/>
      <c r="C47" s="315"/>
      <c r="D47" s="277"/>
      <c r="E47" s="277"/>
      <c r="F47" s="277"/>
      <c r="G47" s="277"/>
      <c r="H47" s="277"/>
      <c r="I47" s="2"/>
      <c r="J47" s="2"/>
      <c r="K47" s="2"/>
      <c r="L47" s="2"/>
      <c r="M47" s="2"/>
      <c r="N47" s="2"/>
      <c r="O47" s="2"/>
      <c r="P47" s="2"/>
      <c r="Q47" s="2"/>
      <c r="R47" s="2"/>
      <c r="S47" s="2"/>
      <c r="T47" s="2"/>
      <c r="U47" s="2"/>
      <c r="V47" s="2"/>
      <c r="W47" s="2"/>
      <c r="X47" s="2"/>
      <c r="Y47" s="2"/>
      <c r="Z47" s="2"/>
      <c r="AA47" s="2"/>
    </row>
    <row r="48" spans="1:27" ht="14.25" customHeight="1" x14ac:dyDescent="0.2">
      <c r="A48" s="2"/>
      <c r="B48" s="34"/>
      <c r="C48" s="315"/>
      <c r="D48" s="277"/>
      <c r="E48" s="277"/>
      <c r="F48" s="277"/>
      <c r="G48" s="277"/>
      <c r="H48" s="277"/>
      <c r="I48" s="2"/>
      <c r="J48" s="2"/>
      <c r="K48" s="2"/>
      <c r="L48" s="2"/>
      <c r="M48" s="2"/>
      <c r="N48" s="2"/>
      <c r="O48" s="2"/>
      <c r="P48" s="2"/>
      <c r="Q48" s="2"/>
      <c r="R48" s="2"/>
      <c r="S48" s="2"/>
      <c r="T48" s="2"/>
      <c r="U48" s="2"/>
      <c r="V48" s="2"/>
      <c r="W48" s="2"/>
      <c r="X48" s="2"/>
      <c r="Y48" s="2"/>
      <c r="Z48" s="2"/>
      <c r="AA48" s="2"/>
    </row>
    <row r="49" spans="1:27" ht="14.25" customHeight="1" x14ac:dyDescent="0.2">
      <c r="A49" s="2"/>
      <c r="B49" s="34"/>
      <c r="C49" s="315"/>
      <c r="D49" s="277"/>
      <c r="E49" s="277"/>
      <c r="F49" s="277"/>
      <c r="G49" s="277"/>
      <c r="H49" s="277"/>
      <c r="I49" s="2"/>
      <c r="J49" s="2"/>
      <c r="K49" s="2"/>
      <c r="L49" s="2"/>
      <c r="M49" s="2"/>
      <c r="N49" s="2"/>
      <c r="O49" s="2"/>
      <c r="P49" s="2"/>
      <c r="Q49" s="2"/>
      <c r="R49" s="2"/>
      <c r="S49" s="2"/>
      <c r="T49" s="2"/>
      <c r="U49" s="2"/>
      <c r="V49" s="2"/>
      <c r="W49" s="2"/>
      <c r="X49" s="2"/>
      <c r="Y49" s="2"/>
      <c r="Z49" s="2"/>
      <c r="AA49" s="2"/>
    </row>
    <row r="50" spans="1:27" ht="14.25" customHeight="1" x14ac:dyDescent="0.2">
      <c r="A50" s="2"/>
      <c r="B50" s="34"/>
      <c r="C50" s="315"/>
      <c r="D50" s="277"/>
      <c r="E50" s="277"/>
      <c r="F50" s="277"/>
      <c r="G50" s="277"/>
      <c r="H50" s="277"/>
      <c r="I50" s="2"/>
      <c r="J50" s="2"/>
      <c r="K50" s="2"/>
      <c r="L50" s="2"/>
      <c r="M50" s="2"/>
      <c r="N50" s="2"/>
      <c r="O50" s="2"/>
      <c r="P50" s="2"/>
      <c r="Q50" s="2"/>
      <c r="R50" s="2"/>
      <c r="S50" s="2"/>
      <c r="T50" s="2"/>
      <c r="U50" s="2"/>
      <c r="V50" s="2"/>
      <c r="W50" s="2"/>
      <c r="X50" s="2"/>
      <c r="Y50" s="2"/>
      <c r="Z50" s="2"/>
      <c r="AA50" s="2"/>
    </row>
    <row r="51" spans="1:27" ht="14.25" customHeight="1" x14ac:dyDescent="0.2">
      <c r="A51" s="2"/>
      <c r="B51" s="34"/>
      <c r="C51" s="315"/>
      <c r="D51" s="277"/>
      <c r="E51" s="277"/>
      <c r="F51" s="277"/>
      <c r="G51" s="277"/>
      <c r="H51" s="277"/>
      <c r="I51" s="2"/>
      <c r="J51" s="2"/>
      <c r="K51" s="2"/>
      <c r="L51" s="2"/>
      <c r="M51" s="2"/>
      <c r="N51" s="2"/>
      <c r="O51" s="2"/>
      <c r="P51" s="2"/>
      <c r="Q51" s="2"/>
      <c r="R51" s="2"/>
      <c r="S51" s="2"/>
      <c r="T51" s="2"/>
      <c r="U51" s="2"/>
      <c r="V51" s="2"/>
      <c r="W51" s="2"/>
      <c r="X51" s="2"/>
      <c r="Y51" s="2"/>
      <c r="Z51" s="2"/>
      <c r="AA51" s="2"/>
    </row>
    <row r="52" spans="1:27" ht="14.25" customHeight="1" x14ac:dyDescent="0.2">
      <c r="A52" s="2"/>
      <c r="B52" s="34"/>
      <c r="C52" s="315"/>
      <c r="D52" s="277"/>
      <c r="E52" s="277"/>
      <c r="F52" s="277"/>
      <c r="G52" s="277"/>
      <c r="H52" s="277"/>
      <c r="I52" s="2"/>
      <c r="J52" s="2"/>
      <c r="K52" s="2"/>
      <c r="L52" s="2"/>
      <c r="M52" s="2"/>
      <c r="N52" s="2"/>
      <c r="O52" s="2"/>
      <c r="P52" s="2"/>
      <c r="Q52" s="2"/>
      <c r="R52" s="2"/>
      <c r="S52" s="2"/>
      <c r="T52" s="2"/>
      <c r="U52" s="2"/>
      <c r="V52" s="2"/>
      <c r="W52" s="2"/>
      <c r="X52" s="2"/>
      <c r="Y52" s="2"/>
      <c r="Z52" s="2"/>
      <c r="AA52" s="2"/>
    </row>
    <row r="53" spans="1:27" ht="14.25" customHeight="1" x14ac:dyDescent="0.2">
      <c r="A53" s="2"/>
      <c r="B53" s="34"/>
      <c r="C53" s="3"/>
      <c r="D53" s="2"/>
      <c r="E53" s="2"/>
      <c r="F53" s="2"/>
      <c r="G53" s="2"/>
      <c r="H53" s="2"/>
      <c r="I53" s="2"/>
      <c r="J53" s="2"/>
      <c r="K53" s="2"/>
      <c r="L53" s="2"/>
      <c r="M53" s="2"/>
      <c r="N53" s="2"/>
      <c r="O53" s="2"/>
      <c r="P53" s="2"/>
      <c r="Q53" s="2"/>
      <c r="R53" s="2"/>
      <c r="S53" s="2"/>
      <c r="T53" s="2"/>
      <c r="U53" s="2"/>
      <c r="V53" s="2"/>
      <c r="W53" s="2"/>
      <c r="X53" s="2"/>
      <c r="Y53" s="2"/>
      <c r="Z53" s="2"/>
      <c r="AA53" s="2"/>
    </row>
    <row r="54" spans="1:27" ht="14.25" customHeight="1" x14ac:dyDescent="0.2">
      <c r="A54" s="2"/>
      <c r="B54" s="34"/>
      <c r="C54" s="2"/>
      <c r="D54" s="2"/>
      <c r="E54" s="515" t="s">
        <v>205</v>
      </c>
      <c r="F54" s="501"/>
      <c r="G54" s="496"/>
      <c r="H54" s="2"/>
      <c r="I54" s="2"/>
      <c r="J54" s="2"/>
      <c r="K54" s="2"/>
      <c r="L54" s="2"/>
      <c r="M54" s="2"/>
      <c r="N54" s="2"/>
      <c r="O54" s="2"/>
      <c r="P54" s="2"/>
      <c r="Q54" s="2"/>
      <c r="R54" s="2"/>
      <c r="S54" s="2"/>
      <c r="T54" s="2"/>
      <c r="U54" s="2"/>
      <c r="V54" s="2"/>
      <c r="W54" s="2"/>
      <c r="X54" s="2"/>
      <c r="Y54" s="2"/>
      <c r="Z54" s="2"/>
      <c r="AA54" s="2"/>
    </row>
    <row r="55" spans="1:27" ht="27" customHeight="1" x14ac:dyDescent="0.2">
      <c r="A55" s="2"/>
      <c r="B55" s="403">
        <f ca="1">$B$86-COUNTBLANK(C56:C86)</f>
        <v>0</v>
      </c>
      <c r="C55" s="336" t="s">
        <v>53</v>
      </c>
      <c r="D55" s="336" t="s">
        <v>202</v>
      </c>
      <c r="E55" s="169" t="s">
        <v>134</v>
      </c>
      <c r="F55" s="169" t="s">
        <v>133</v>
      </c>
      <c r="G55" s="68" t="s">
        <v>66</v>
      </c>
      <c r="H55" s="2"/>
      <c r="I55" s="2"/>
      <c r="J55" s="2"/>
      <c r="K55" s="2"/>
      <c r="L55" s="2"/>
      <c r="M55" s="2"/>
      <c r="N55" s="2"/>
      <c r="O55" s="2"/>
      <c r="P55" s="2"/>
      <c r="Q55" s="2"/>
      <c r="R55" s="2"/>
      <c r="S55" s="2"/>
      <c r="T55" s="2"/>
      <c r="U55" s="2"/>
      <c r="V55" s="2"/>
      <c r="W55" s="2"/>
      <c r="X55" s="2"/>
      <c r="Y55" s="2"/>
      <c r="Z55" s="2"/>
      <c r="AA55" s="2"/>
    </row>
    <row r="56" spans="1:27" ht="14.25" customHeight="1" x14ac:dyDescent="0.2">
      <c r="A56" s="2"/>
      <c r="B56" s="403">
        <v>1</v>
      </c>
      <c r="C56" s="170" t="str">
        <f ca="1">IF(Heatmap!AA8="Keep",INDEX(Heatmap!C:C,MATCH(Graphs!$B56,Heatmap!$B:$B,0)),"")</f>
        <v/>
      </c>
      <c r="D56" s="170" t="str">
        <f ca="1">IF(Heatmap!AA8="Keep",INDEX(Heatmap!D:D,MATCH(Graphs!$B56,Heatmap!$B:$B,0)),"")</f>
        <v/>
      </c>
      <c r="E56" s="171">
        <f ca="1">IF(IF($B56&lt;=$B$55,INDEX(Heatmap!H:H,MATCH(Graphs!$B56,Heatmap!$B:$B,0)),0)="",0,IF($B56&lt;=$B$55,INDEX(Heatmap!H:H,MATCH(Graphs!$B56,Heatmap!$B:$B,0)),0))</f>
        <v>0</v>
      </c>
      <c r="F56" s="171">
        <f ca="1">IF(IF($B56&lt;=$B$55,INDEX(Heatmap!G:G,MATCH(Graphs!$B56,Heatmap!$B:$B,0)),0)="",0,IF($B56&lt;=$B$55,INDEX(Heatmap!G:G,MATCH(Graphs!$B56,Heatmap!$B:$B,0)),0))</f>
        <v>0</v>
      </c>
      <c r="G56" s="171">
        <f t="array" aca="1" ref="G56" ca="1">SUM(E56:F56)</f>
        <v>0</v>
      </c>
      <c r="H56" s="2"/>
      <c r="I56" s="2"/>
      <c r="J56" s="2"/>
      <c r="K56" s="2"/>
      <c r="L56" s="2"/>
      <c r="M56" s="2"/>
      <c r="N56" s="2"/>
      <c r="O56" s="2"/>
      <c r="P56" s="2"/>
      <c r="Q56" s="2"/>
      <c r="R56" s="2"/>
      <c r="S56" s="2"/>
      <c r="T56" s="2"/>
      <c r="U56" s="2"/>
      <c r="V56" s="2"/>
      <c r="W56" s="2"/>
      <c r="X56" s="2"/>
      <c r="Y56" s="2"/>
      <c r="Z56" s="2"/>
      <c r="AA56" s="2"/>
    </row>
    <row r="57" spans="1:27" ht="14.25" customHeight="1" x14ac:dyDescent="0.2">
      <c r="A57" s="2"/>
      <c r="B57" s="403">
        <f t="shared" ref="B57:B86" si="0">+B56+1</f>
        <v>2</v>
      </c>
      <c r="C57" s="170" t="str">
        <f ca="1">IF(Heatmap!AA9="Keep",INDEX(Heatmap!C:C,MATCH(Graphs!$B57,Heatmap!$B:$B,0)),"")</f>
        <v/>
      </c>
      <c r="D57" s="170" t="str">
        <f ca="1">IF(Heatmap!AA9="Keep",INDEX(Heatmap!D:D,MATCH(Graphs!$B57,Heatmap!$B:$B,0)),"")</f>
        <v/>
      </c>
      <c r="E57" s="171">
        <f ca="1">IF(IF($B57&lt;=$B$55,INDEX(Heatmap!H:H,MATCH(Graphs!$B57,Heatmap!$B:$B,0)),0)="",0,IF($B57&lt;=$B$55,INDEX(Heatmap!H:H,MATCH(Graphs!$B57,Heatmap!$B:$B,0)),0))</f>
        <v>0</v>
      </c>
      <c r="F57" s="171">
        <f ca="1">IF(IF($B57&lt;=$B$55,INDEX(Heatmap!G:G,MATCH(Graphs!$B57,Heatmap!$B:$B,0)),0)="",0,IF($B57&lt;=$B$55,INDEX(Heatmap!G:G,MATCH(Graphs!$B57,Heatmap!$B:$B,0)),0))</f>
        <v>0</v>
      </c>
      <c r="G57" s="171">
        <f t="shared" ref="G57:G86" ca="1" si="1">SUM(E57:F57)</f>
        <v>0</v>
      </c>
      <c r="H57" s="2"/>
      <c r="I57" s="2"/>
      <c r="J57" s="2"/>
      <c r="K57" s="2"/>
      <c r="L57" s="2"/>
      <c r="M57" s="2"/>
      <c r="N57" s="2"/>
      <c r="O57" s="2"/>
      <c r="P57" s="2"/>
      <c r="Q57" s="2"/>
      <c r="R57" s="2"/>
      <c r="S57" s="2"/>
      <c r="T57" s="2"/>
      <c r="U57" s="2"/>
      <c r="V57" s="2"/>
      <c r="W57" s="2"/>
      <c r="X57" s="2"/>
      <c r="Y57" s="2"/>
      <c r="Z57" s="2"/>
      <c r="AA57" s="2"/>
    </row>
    <row r="58" spans="1:27" ht="14.25" customHeight="1" x14ac:dyDescent="0.2">
      <c r="A58" s="2"/>
      <c r="B58" s="403">
        <f t="shared" si="0"/>
        <v>3</v>
      </c>
      <c r="C58" s="170" t="str">
        <f ca="1">IF(Heatmap!AA10="Keep",INDEX(Heatmap!C:C,MATCH(Graphs!$B58,Heatmap!$B:$B,0)),"")</f>
        <v/>
      </c>
      <c r="D58" s="170" t="str">
        <f ca="1">IF(Heatmap!AA10="Keep",INDEX(Heatmap!D:D,MATCH(Graphs!$B58,Heatmap!$B:$B,0)),"")</f>
        <v/>
      </c>
      <c r="E58" s="171">
        <f ca="1">IF(IF($B58&lt;=$B$55,INDEX(Heatmap!H:H,MATCH(Graphs!$B58,Heatmap!$B:$B,0)),0)="",0,IF($B58&lt;=$B$55,INDEX(Heatmap!H:H,MATCH(Graphs!$B58,Heatmap!$B:$B,0)),0))</f>
        <v>0</v>
      </c>
      <c r="F58" s="171">
        <f ca="1">IF(IF($B58&lt;=$B$55,INDEX(Heatmap!G:G,MATCH(Graphs!$B58,Heatmap!$B:$B,0)),0)="",0,IF($B58&lt;=$B$55,INDEX(Heatmap!G:G,MATCH(Graphs!$B58,Heatmap!$B:$B,0)),0))</f>
        <v>0</v>
      </c>
      <c r="G58" s="171">
        <f t="shared" ca="1" si="1"/>
        <v>0</v>
      </c>
      <c r="H58" s="2"/>
      <c r="I58" s="2"/>
      <c r="J58" s="2"/>
      <c r="K58" s="2"/>
      <c r="L58" s="2"/>
      <c r="M58" s="2"/>
      <c r="N58" s="2"/>
      <c r="O58" s="2"/>
      <c r="P58" s="2"/>
      <c r="Q58" s="2"/>
      <c r="R58" s="2"/>
      <c r="S58" s="2"/>
      <c r="T58" s="2"/>
      <c r="U58" s="2"/>
      <c r="V58" s="2"/>
      <c r="W58" s="2"/>
      <c r="X58" s="2"/>
      <c r="Y58" s="2"/>
      <c r="Z58" s="2"/>
      <c r="AA58" s="2"/>
    </row>
    <row r="59" spans="1:27" ht="14.25" customHeight="1" x14ac:dyDescent="0.2">
      <c r="A59" s="2"/>
      <c r="B59" s="403">
        <f t="shared" si="0"/>
        <v>4</v>
      </c>
      <c r="C59" s="170" t="str">
        <f ca="1">IF(Heatmap!AA11="Keep",INDEX(Heatmap!C:C,MATCH(Graphs!$B59,Heatmap!$B:$B,0)),"")</f>
        <v/>
      </c>
      <c r="D59" s="170" t="str">
        <f ca="1">IF(Heatmap!AA11="Keep",INDEX(Heatmap!D:D,MATCH(Graphs!$B59,Heatmap!$B:$B,0)),"")</f>
        <v/>
      </c>
      <c r="E59" s="171">
        <f ca="1">IF(IF($B59&lt;=$B$55,INDEX(Heatmap!H:H,MATCH(Graphs!$B59,Heatmap!$B:$B,0)),0)="",0,IF($B59&lt;=$B$55,INDEX(Heatmap!H:H,MATCH(Graphs!$B59,Heatmap!$B:$B,0)),0))</f>
        <v>0</v>
      </c>
      <c r="F59" s="171">
        <f ca="1">IF(IF($B59&lt;=$B$55,INDEX(Heatmap!G:G,MATCH(Graphs!$B59,Heatmap!$B:$B,0)),0)="",0,IF($B59&lt;=$B$55,INDEX(Heatmap!G:G,MATCH(Graphs!$B59,Heatmap!$B:$B,0)),0))</f>
        <v>0</v>
      </c>
      <c r="G59" s="171">
        <f t="shared" ca="1" si="1"/>
        <v>0</v>
      </c>
      <c r="H59" s="2"/>
      <c r="I59" s="2"/>
      <c r="J59" s="2"/>
      <c r="K59" s="2"/>
      <c r="L59" s="2"/>
      <c r="M59" s="2"/>
      <c r="N59" s="2"/>
      <c r="O59" s="2"/>
      <c r="P59" s="2"/>
      <c r="Q59" s="2"/>
      <c r="R59" s="2"/>
      <c r="S59" s="2"/>
      <c r="T59" s="2"/>
      <c r="U59" s="2"/>
      <c r="V59" s="2"/>
      <c r="W59" s="2"/>
      <c r="X59" s="2"/>
      <c r="Y59" s="2"/>
      <c r="Z59" s="2"/>
      <c r="AA59" s="2"/>
    </row>
    <row r="60" spans="1:27" ht="14.25" customHeight="1" x14ac:dyDescent="0.2">
      <c r="A60" s="2"/>
      <c r="B60" s="403">
        <f t="shared" si="0"/>
        <v>5</v>
      </c>
      <c r="C60" s="170" t="str">
        <f ca="1">IF(Heatmap!AA12="Keep",INDEX(Heatmap!C:C,MATCH(Graphs!$B60,Heatmap!$B:$B,0)),"")</f>
        <v/>
      </c>
      <c r="D60" s="170" t="str">
        <f ca="1">IF(Heatmap!AA12="Keep",INDEX(Heatmap!D:D,MATCH(Graphs!$B60,Heatmap!$B:$B,0)),"")</f>
        <v/>
      </c>
      <c r="E60" s="171">
        <f ca="1">IF(IF($B60&lt;=$B$55,INDEX(Heatmap!H:H,MATCH(Graphs!$B60,Heatmap!$B:$B,0)),0)="",0,IF($B60&lt;=$B$55,INDEX(Heatmap!H:H,MATCH(Graphs!$B60,Heatmap!$B:$B,0)),0))</f>
        <v>0</v>
      </c>
      <c r="F60" s="171">
        <f ca="1">IF(IF($B60&lt;=$B$55,INDEX(Heatmap!G:G,MATCH(Graphs!$B60,Heatmap!$B:$B,0)),0)="",0,IF($B60&lt;=$B$55,INDEX(Heatmap!G:G,MATCH(Graphs!$B60,Heatmap!$B:$B,0)),0))</f>
        <v>0</v>
      </c>
      <c r="G60" s="171">
        <f t="shared" ca="1" si="1"/>
        <v>0</v>
      </c>
      <c r="H60" s="2"/>
      <c r="I60" s="2"/>
      <c r="J60" s="2"/>
      <c r="K60" s="2"/>
      <c r="L60" s="2"/>
      <c r="M60" s="2"/>
      <c r="N60" s="2"/>
      <c r="O60" s="2"/>
      <c r="P60" s="2"/>
      <c r="Q60" s="2"/>
      <c r="R60" s="2"/>
      <c r="S60" s="2"/>
      <c r="T60" s="2"/>
      <c r="U60" s="2"/>
      <c r="V60" s="2"/>
      <c r="W60" s="2"/>
      <c r="X60" s="2"/>
      <c r="Y60" s="2"/>
      <c r="Z60" s="2"/>
      <c r="AA60" s="2"/>
    </row>
    <row r="61" spans="1:27" ht="14.25" customHeight="1" x14ac:dyDescent="0.2">
      <c r="A61" s="2"/>
      <c r="B61" s="403">
        <f t="shared" si="0"/>
        <v>6</v>
      </c>
      <c r="C61" s="170" t="str">
        <f ca="1">IF(Heatmap!AA13="Keep",INDEX(Heatmap!C:C,MATCH(Graphs!$B61,Heatmap!$B:$B,0)),"")</f>
        <v/>
      </c>
      <c r="D61" s="170" t="str">
        <f ca="1">IF(Heatmap!AA13="Keep",INDEX(Heatmap!D:D,MATCH(Graphs!$B61,Heatmap!$B:$B,0)),"")</f>
        <v/>
      </c>
      <c r="E61" s="171">
        <f ca="1">IF(IF($B61&lt;=$B$55,INDEX(Heatmap!H:H,MATCH(Graphs!$B61,Heatmap!$B:$B,0)),0)="",0,IF($B61&lt;=$B$55,INDEX(Heatmap!H:H,MATCH(Graphs!$B61,Heatmap!$B:$B,0)),0))</f>
        <v>0</v>
      </c>
      <c r="F61" s="171">
        <f ca="1">IF(IF($B61&lt;=$B$55,INDEX(Heatmap!G:G,MATCH(Graphs!$B61,Heatmap!$B:$B,0)),0)="",0,IF($B61&lt;=$B$55,INDEX(Heatmap!G:G,MATCH(Graphs!$B61,Heatmap!$B:$B,0)),0))</f>
        <v>0</v>
      </c>
      <c r="G61" s="171">
        <f t="shared" ca="1" si="1"/>
        <v>0</v>
      </c>
      <c r="H61" s="2"/>
      <c r="I61" s="2"/>
      <c r="J61" s="2"/>
      <c r="K61" s="2"/>
      <c r="L61" s="2"/>
      <c r="M61" s="2"/>
      <c r="N61" s="2"/>
      <c r="O61" s="2"/>
      <c r="P61" s="2"/>
      <c r="Q61" s="2"/>
      <c r="R61" s="2"/>
      <c r="S61" s="2"/>
      <c r="T61" s="2"/>
      <c r="U61" s="2"/>
      <c r="V61" s="2"/>
      <c r="W61" s="2"/>
      <c r="X61" s="2"/>
      <c r="Y61" s="2"/>
      <c r="Z61" s="2"/>
      <c r="AA61" s="2"/>
    </row>
    <row r="62" spans="1:27" ht="14.25" customHeight="1" x14ac:dyDescent="0.2">
      <c r="A62" s="2"/>
      <c r="B62" s="403">
        <f t="shared" si="0"/>
        <v>7</v>
      </c>
      <c r="C62" s="170" t="str">
        <f ca="1">IF(Heatmap!AA14="Keep",INDEX(Heatmap!C:C,MATCH(Graphs!$B62,Heatmap!$B:$B,0)),"")</f>
        <v/>
      </c>
      <c r="D62" s="170" t="str">
        <f ca="1">IF(Heatmap!AA14="Keep",INDEX(Heatmap!D:D,MATCH(Graphs!$B62,Heatmap!$B:$B,0)),"")</f>
        <v/>
      </c>
      <c r="E62" s="171">
        <f ca="1">IF(IF($B62&lt;=$B$55,INDEX(Heatmap!H:H,MATCH(Graphs!$B62,Heatmap!$B:$B,0)),0)="",0,IF($B62&lt;=$B$55,INDEX(Heatmap!H:H,MATCH(Graphs!$B62,Heatmap!$B:$B,0)),0))</f>
        <v>0</v>
      </c>
      <c r="F62" s="171">
        <f ca="1">IF(IF($B62&lt;=$B$55,INDEX(Heatmap!G:G,MATCH(Graphs!$B62,Heatmap!$B:$B,0)),0)="",0,IF($B62&lt;=$B$55,INDEX(Heatmap!G:G,MATCH(Graphs!$B62,Heatmap!$B:$B,0)),0))</f>
        <v>0</v>
      </c>
      <c r="G62" s="171">
        <f t="shared" ca="1" si="1"/>
        <v>0</v>
      </c>
      <c r="H62" s="2"/>
      <c r="I62" s="2"/>
      <c r="J62" s="2"/>
      <c r="K62" s="2"/>
      <c r="L62" s="2"/>
      <c r="M62" s="2"/>
      <c r="N62" s="2"/>
      <c r="O62" s="2"/>
      <c r="P62" s="2"/>
      <c r="Q62" s="2"/>
      <c r="R62" s="2"/>
      <c r="S62" s="2"/>
      <c r="T62" s="2"/>
      <c r="U62" s="2"/>
      <c r="V62" s="2"/>
      <c r="W62" s="2"/>
      <c r="X62" s="2"/>
      <c r="Y62" s="2"/>
      <c r="Z62" s="2"/>
      <c r="AA62" s="2"/>
    </row>
    <row r="63" spans="1:27" ht="14.25" customHeight="1" x14ac:dyDescent="0.2">
      <c r="A63" s="2"/>
      <c r="B63" s="403">
        <f t="shared" si="0"/>
        <v>8</v>
      </c>
      <c r="C63" s="170" t="str">
        <f ca="1">IF(Heatmap!AA15="Keep",INDEX(Heatmap!C:C,MATCH(Graphs!$B63,Heatmap!$B:$B,0)),"")</f>
        <v/>
      </c>
      <c r="D63" s="170" t="str">
        <f ca="1">IF(Heatmap!AA15="Keep",INDEX(Heatmap!D:D,MATCH(Graphs!$B63,Heatmap!$B:$B,0)),"")</f>
        <v/>
      </c>
      <c r="E63" s="171">
        <f ca="1">IF(IF($B63&lt;=$B$55,INDEX(Heatmap!H:H,MATCH(Graphs!$B63,Heatmap!$B:$B,0)),0)="",0,IF($B63&lt;=$B$55,INDEX(Heatmap!H:H,MATCH(Graphs!$B63,Heatmap!$B:$B,0)),0))</f>
        <v>0</v>
      </c>
      <c r="F63" s="171">
        <f ca="1">IF(IF($B63&lt;=$B$55,INDEX(Heatmap!G:G,MATCH(Graphs!$B63,Heatmap!$B:$B,0)),0)="",0,IF($B63&lt;=$B$55,INDEX(Heatmap!G:G,MATCH(Graphs!$B63,Heatmap!$B:$B,0)),0))</f>
        <v>0</v>
      </c>
      <c r="G63" s="171">
        <f t="shared" ca="1" si="1"/>
        <v>0</v>
      </c>
      <c r="H63" s="2"/>
      <c r="I63" s="2"/>
      <c r="J63" s="2"/>
      <c r="K63" s="2"/>
      <c r="L63" s="2"/>
      <c r="M63" s="2"/>
      <c r="N63" s="2"/>
      <c r="O63" s="2"/>
      <c r="P63" s="2"/>
      <c r="Q63" s="2"/>
      <c r="R63" s="2"/>
      <c r="S63" s="2"/>
      <c r="T63" s="2"/>
      <c r="U63" s="2"/>
      <c r="V63" s="2"/>
      <c r="W63" s="2"/>
      <c r="X63" s="2"/>
      <c r="Y63" s="2"/>
      <c r="Z63" s="2"/>
      <c r="AA63" s="2"/>
    </row>
    <row r="64" spans="1:27" ht="14.25" customHeight="1" x14ac:dyDescent="0.2">
      <c r="A64" s="2"/>
      <c r="B64" s="403">
        <f t="shared" si="0"/>
        <v>9</v>
      </c>
      <c r="C64" s="170" t="str">
        <f ca="1">IF(Heatmap!AA16="Keep",INDEX(Heatmap!C:C,MATCH(Graphs!$B64,Heatmap!$B:$B,0)),"")</f>
        <v/>
      </c>
      <c r="D64" s="170" t="str">
        <f ca="1">IF(Heatmap!AA16="Keep",INDEX(Heatmap!D:D,MATCH(Graphs!$B64,Heatmap!$B:$B,0)),"")</f>
        <v/>
      </c>
      <c r="E64" s="171">
        <f ca="1">IF(IF($B64&lt;=$B$55,INDEX(Heatmap!H:H,MATCH(Graphs!$B64,Heatmap!$B:$B,0)),0)="",0,IF($B64&lt;=$B$55,INDEX(Heatmap!H:H,MATCH(Graphs!$B64,Heatmap!$B:$B,0)),0))</f>
        <v>0</v>
      </c>
      <c r="F64" s="171">
        <f ca="1">IF(IF($B64&lt;=$B$55,INDEX(Heatmap!G:G,MATCH(Graphs!$B64,Heatmap!$B:$B,0)),0)="",0,IF($B64&lt;=$B$55,INDEX(Heatmap!G:G,MATCH(Graphs!$B64,Heatmap!$B:$B,0)),0))</f>
        <v>0</v>
      </c>
      <c r="G64" s="171">
        <f t="shared" ca="1" si="1"/>
        <v>0</v>
      </c>
      <c r="H64" s="2"/>
      <c r="I64" s="2"/>
      <c r="J64" s="2"/>
      <c r="K64" s="2"/>
      <c r="L64" s="2"/>
      <c r="M64" s="2"/>
      <c r="N64" s="2"/>
      <c r="O64" s="2"/>
      <c r="P64" s="2"/>
      <c r="Q64" s="2"/>
      <c r="R64" s="2"/>
      <c r="S64" s="2"/>
      <c r="T64" s="2"/>
      <c r="U64" s="2"/>
      <c r="V64" s="2"/>
      <c r="W64" s="2"/>
      <c r="X64" s="2"/>
      <c r="Y64" s="2"/>
      <c r="Z64" s="2"/>
      <c r="AA64" s="2"/>
    </row>
    <row r="65" spans="1:27" ht="14.25" customHeight="1" x14ac:dyDescent="0.2">
      <c r="A65" s="2"/>
      <c r="B65" s="403">
        <f t="shared" si="0"/>
        <v>10</v>
      </c>
      <c r="C65" s="170" t="str">
        <f ca="1">IF(Heatmap!AA17="Keep",INDEX(Heatmap!C:C,MATCH(Graphs!$B65,Heatmap!$B:$B,0)),"")</f>
        <v/>
      </c>
      <c r="D65" s="170" t="str">
        <f ca="1">IF(Heatmap!AA17="Keep",INDEX(Heatmap!D:D,MATCH(Graphs!$B65,Heatmap!$B:$B,0)),"")</f>
        <v/>
      </c>
      <c r="E65" s="171">
        <f ca="1">IF(IF($B65&lt;=$B$55,INDEX(Heatmap!H:H,MATCH(Graphs!$B65,Heatmap!$B:$B,0)),0)="",0,IF($B65&lt;=$B$55,INDEX(Heatmap!H:H,MATCH(Graphs!$B65,Heatmap!$B:$B,0)),0))</f>
        <v>0</v>
      </c>
      <c r="F65" s="171">
        <f ca="1">IF(IF($B65&lt;=$B$55,INDEX(Heatmap!G:G,MATCH(Graphs!$B65,Heatmap!$B:$B,0)),0)="",0,IF($B65&lt;=$B$55,INDEX(Heatmap!G:G,MATCH(Graphs!$B65,Heatmap!$B:$B,0)),0))</f>
        <v>0</v>
      </c>
      <c r="G65" s="171">
        <f t="shared" ca="1" si="1"/>
        <v>0</v>
      </c>
      <c r="H65" s="2"/>
      <c r="I65" s="2"/>
      <c r="J65" s="2"/>
      <c r="K65" s="2"/>
      <c r="L65" s="2"/>
      <c r="M65" s="2"/>
      <c r="N65" s="2"/>
      <c r="O65" s="2"/>
      <c r="P65" s="2"/>
      <c r="Q65" s="2"/>
      <c r="R65" s="2"/>
      <c r="S65" s="2"/>
      <c r="T65" s="2"/>
      <c r="U65" s="2"/>
      <c r="V65" s="2"/>
      <c r="W65" s="2"/>
      <c r="X65" s="2"/>
      <c r="Y65" s="2"/>
      <c r="Z65" s="2"/>
      <c r="AA65" s="2"/>
    </row>
    <row r="66" spans="1:27" ht="14.25" customHeight="1" x14ac:dyDescent="0.2">
      <c r="A66" s="2"/>
      <c r="B66" s="403">
        <f t="shared" si="0"/>
        <v>11</v>
      </c>
      <c r="C66" s="170" t="str">
        <f ca="1">IF(Heatmap!AA18="Keep",INDEX(Heatmap!C:C,MATCH(Graphs!$B66,Heatmap!$B:$B,0)),"")</f>
        <v/>
      </c>
      <c r="D66" s="170" t="str">
        <f ca="1">IF(Heatmap!AA18="Keep",INDEX(Heatmap!D:D,MATCH(Graphs!$B66,Heatmap!$B:$B,0)),"")</f>
        <v/>
      </c>
      <c r="E66" s="171">
        <f ca="1">IF(IF($B66&lt;=$B$55,INDEX(Heatmap!H:H,MATCH(Graphs!$B66,Heatmap!$B:$B,0)),0)="",0,IF($B66&lt;=$B$55,INDEX(Heatmap!H:H,MATCH(Graphs!$B66,Heatmap!$B:$B,0)),0))</f>
        <v>0</v>
      </c>
      <c r="F66" s="171">
        <f ca="1">IF(IF($B66&lt;=$B$55,INDEX(Heatmap!G:G,MATCH(Graphs!$B66,Heatmap!$B:$B,0)),0)="",0,IF($B66&lt;=$B$55,INDEX(Heatmap!G:G,MATCH(Graphs!$B66,Heatmap!$B:$B,0)),0))</f>
        <v>0</v>
      </c>
      <c r="G66" s="171">
        <f t="shared" ca="1" si="1"/>
        <v>0</v>
      </c>
      <c r="H66" s="2"/>
      <c r="I66" s="2"/>
      <c r="J66" s="2"/>
      <c r="K66" s="2"/>
      <c r="L66" s="2"/>
      <c r="M66" s="2"/>
      <c r="N66" s="2"/>
      <c r="O66" s="2"/>
      <c r="P66" s="2"/>
      <c r="Q66" s="2"/>
      <c r="R66" s="2"/>
      <c r="S66" s="2"/>
      <c r="T66" s="2"/>
      <c r="U66" s="2"/>
      <c r="V66" s="2"/>
      <c r="W66" s="2"/>
      <c r="X66" s="2"/>
      <c r="Y66" s="2"/>
      <c r="Z66" s="2"/>
      <c r="AA66" s="2"/>
    </row>
    <row r="67" spans="1:27" ht="14.25" customHeight="1" x14ac:dyDescent="0.2">
      <c r="A67" s="2"/>
      <c r="B67" s="403">
        <f t="shared" si="0"/>
        <v>12</v>
      </c>
      <c r="C67" s="170" t="str">
        <f ca="1">IF(Heatmap!AA19="Keep",INDEX(Heatmap!C:C,MATCH(Graphs!$B67,Heatmap!$B:$B,0)),"")</f>
        <v/>
      </c>
      <c r="D67" s="170" t="str">
        <f ca="1">IF(Heatmap!AA19="Keep",INDEX(Heatmap!D:D,MATCH(Graphs!$B67,Heatmap!$B:$B,0)),"")</f>
        <v/>
      </c>
      <c r="E67" s="171">
        <f ca="1">IF(IF($B67&lt;=$B$55,INDEX(Heatmap!H:H,MATCH(Graphs!$B67,Heatmap!$B:$B,0)),0)="",0,IF($B67&lt;=$B$55,INDEX(Heatmap!H:H,MATCH(Graphs!$B67,Heatmap!$B:$B,0)),0))</f>
        <v>0</v>
      </c>
      <c r="F67" s="171">
        <f ca="1">IF(IF($B67&lt;=$B$55,INDEX(Heatmap!G:G,MATCH(Graphs!$B67,Heatmap!$B:$B,0)),0)="",0,IF($B67&lt;=$B$55,INDEX(Heatmap!G:G,MATCH(Graphs!$B67,Heatmap!$B:$B,0)),0))</f>
        <v>0</v>
      </c>
      <c r="G67" s="171">
        <f t="shared" ca="1" si="1"/>
        <v>0</v>
      </c>
      <c r="H67" s="2"/>
      <c r="I67" s="2"/>
      <c r="J67" s="2"/>
      <c r="K67" s="2"/>
      <c r="L67" s="2"/>
      <c r="M67" s="2"/>
      <c r="N67" s="2"/>
      <c r="O67" s="2"/>
      <c r="P67" s="2"/>
      <c r="Q67" s="2"/>
      <c r="R67" s="2"/>
      <c r="S67" s="2"/>
      <c r="T67" s="2"/>
      <c r="U67" s="2"/>
      <c r="V67" s="2"/>
      <c r="W67" s="2"/>
      <c r="X67" s="2"/>
      <c r="Y67" s="2"/>
      <c r="Z67" s="2"/>
      <c r="AA67" s="2"/>
    </row>
    <row r="68" spans="1:27" ht="14.25" customHeight="1" outlineLevel="1" x14ac:dyDescent="0.2">
      <c r="A68" s="2"/>
      <c r="B68" s="403">
        <f t="shared" si="0"/>
        <v>13</v>
      </c>
      <c r="C68" s="170" t="str">
        <f ca="1">IF(Heatmap!AA20="Keep",INDEX(Heatmap!C:C,MATCH(Graphs!$B68,Heatmap!$B:$B,0)),"")</f>
        <v/>
      </c>
      <c r="D68" s="170" t="str">
        <f ca="1">IF(Heatmap!AA20="Keep",INDEX(Heatmap!D:D,MATCH(Graphs!$B68,Heatmap!$B:$B,0)),"")</f>
        <v/>
      </c>
      <c r="E68" s="171">
        <f ca="1">IF(IF($B68&lt;=$B$55,INDEX(Heatmap!H:H,MATCH(Graphs!$B68,Heatmap!$B:$B,0)),0)="",0,IF($B68&lt;=$B$55,INDEX(Heatmap!H:H,MATCH(Graphs!$B68,Heatmap!$B:$B,0)),0))</f>
        <v>0</v>
      </c>
      <c r="F68" s="171">
        <f ca="1">IF(IF($B68&lt;=$B$55,INDEX(Heatmap!G:G,MATCH(Graphs!$B68,Heatmap!$B:$B,0)),0)="",0,IF($B68&lt;=$B$55,INDEX(Heatmap!G:G,MATCH(Graphs!$B68,Heatmap!$B:$B,0)),0))</f>
        <v>0</v>
      </c>
      <c r="G68" s="171">
        <f t="shared" ca="1" si="1"/>
        <v>0</v>
      </c>
      <c r="H68" s="2"/>
      <c r="I68" s="2"/>
      <c r="J68" s="2"/>
      <c r="K68" s="2"/>
      <c r="L68" s="2"/>
      <c r="M68" s="2"/>
      <c r="N68" s="2"/>
      <c r="O68" s="2"/>
      <c r="P68" s="2"/>
      <c r="Q68" s="2"/>
      <c r="R68" s="2"/>
      <c r="S68" s="2"/>
      <c r="T68" s="2"/>
      <c r="U68" s="2"/>
      <c r="V68" s="2"/>
      <c r="W68" s="2"/>
      <c r="X68" s="2"/>
      <c r="Y68" s="2"/>
      <c r="Z68" s="2"/>
      <c r="AA68" s="2"/>
    </row>
    <row r="69" spans="1:27" ht="14.25" customHeight="1" outlineLevel="1" x14ac:dyDescent="0.2">
      <c r="A69" s="2"/>
      <c r="B69" s="403">
        <f t="shared" si="0"/>
        <v>14</v>
      </c>
      <c r="C69" s="170" t="str">
        <f ca="1">IF(Heatmap!AA21="Keep",INDEX(Heatmap!C:C,MATCH(Graphs!$B69,Heatmap!$B:$B,0)),"")</f>
        <v/>
      </c>
      <c r="D69" s="170" t="str">
        <f ca="1">IF(Heatmap!AA21="Keep",INDEX(Heatmap!D:D,MATCH(Graphs!$B69,Heatmap!$B:$B,0)),"")</f>
        <v/>
      </c>
      <c r="E69" s="171">
        <f ca="1">IF(IF($B69&lt;=$B$55,INDEX(Heatmap!H:H,MATCH(Graphs!$B69,Heatmap!$B:$B,0)),0)="",0,IF($B69&lt;=$B$55,INDEX(Heatmap!H:H,MATCH(Graphs!$B69,Heatmap!$B:$B,0)),0))</f>
        <v>0</v>
      </c>
      <c r="F69" s="171">
        <f ca="1">IF(IF($B69&lt;=$B$55,INDEX(Heatmap!G:G,MATCH(Graphs!$B69,Heatmap!$B:$B,0)),0)="",0,IF($B69&lt;=$B$55,INDEX(Heatmap!G:G,MATCH(Graphs!$B69,Heatmap!$B:$B,0)),0))</f>
        <v>0</v>
      </c>
      <c r="G69" s="171">
        <f t="shared" ca="1" si="1"/>
        <v>0</v>
      </c>
      <c r="H69" s="2"/>
      <c r="I69" s="2"/>
      <c r="J69" s="2"/>
      <c r="K69" s="2"/>
      <c r="L69" s="2"/>
      <c r="M69" s="2"/>
      <c r="N69" s="2"/>
      <c r="O69" s="2"/>
      <c r="P69" s="2"/>
      <c r="Q69" s="2"/>
      <c r="R69" s="2"/>
      <c r="S69" s="2"/>
      <c r="T69" s="2"/>
      <c r="U69" s="2"/>
      <c r="V69" s="2"/>
      <c r="W69" s="2"/>
      <c r="X69" s="2"/>
      <c r="Y69" s="2"/>
      <c r="Z69" s="2"/>
      <c r="AA69" s="2"/>
    </row>
    <row r="70" spans="1:27" ht="14.25" customHeight="1" outlineLevel="1" x14ac:dyDescent="0.2">
      <c r="A70" s="2"/>
      <c r="B70" s="403">
        <f t="shared" si="0"/>
        <v>15</v>
      </c>
      <c r="C70" s="170" t="str">
        <f ca="1">IF(Heatmap!AA22="Keep",INDEX(Heatmap!C:C,MATCH(Graphs!$B70,Heatmap!$B:$B,0)),"")</f>
        <v/>
      </c>
      <c r="D70" s="170" t="str">
        <f ca="1">IF(Heatmap!AA22="Keep",INDEX(Heatmap!D:D,MATCH(Graphs!$B70,Heatmap!$B:$B,0)),"")</f>
        <v/>
      </c>
      <c r="E70" s="171">
        <f ca="1">IF(IF($B70&lt;=$B$55,INDEX(Heatmap!H:H,MATCH(Graphs!$B70,Heatmap!$B:$B,0)),0)="",0,IF($B70&lt;=$B$55,INDEX(Heatmap!H:H,MATCH(Graphs!$B70,Heatmap!$B:$B,0)),0))</f>
        <v>0</v>
      </c>
      <c r="F70" s="171">
        <f ca="1">IF(IF($B70&lt;=$B$55,INDEX(Heatmap!G:G,MATCH(Graphs!$B70,Heatmap!$B:$B,0)),0)="",0,IF($B70&lt;=$B$55,INDEX(Heatmap!G:G,MATCH(Graphs!$B70,Heatmap!$B:$B,0)),0))</f>
        <v>0</v>
      </c>
      <c r="G70" s="171">
        <f t="shared" ca="1" si="1"/>
        <v>0</v>
      </c>
      <c r="H70" s="2"/>
      <c r="I70" s="2"/>
      <c r="J70" s="2"/>
      <c r="K70" s="2"/>
      <c r="L70" s="2"/>
      <c r="M70" s="2"/>
      <c r="N70" s="2"/>
      <c r="O70" s="2"/>
      <c r="P70" s="2"/>
      <c r="Q70" s="2"/>
      <c r="R70" s="2"/>
      <c r="S70" s="2"/>
      <c r="T70" s="2"/>
      <c r="U70" s="2"/>
      <c r="V70" s="2"/>
      <c r="W70" s="2"/>
      <c r="X70" s="2"/>
      <c r="Y70" s="2"/>
      <c r="Z70" s="2"/>
      <c r="AA70" s="2"/>
    </row>
    <row r="71" spans="1:27" ht="14.25" customHeight="1" outlineLevel="1" x14ac:dyDescent="0.2">
      <c r="A71" s="2"/>
      <c r="B71" s="403">
        <f t="shared" si="0"/>
        <v>16</v>
      </c>
      <c r="C71" s="170" t="str">
        <f ca="1">IF(Heatmap!AA23="Keep",INDEX(Heatmap!C:C,MATCH(Graphs!$B71,Heatmap!$B:$B,0)),"")</f>
        <v/>
      </c>
      <c r="D71" s="170" t="str">
        <f ca="1">IF(Heatmap!AA23="Keep",INDEX(Heatmap!D:D,MATCH(Graphs!$B71,Heatmap!$B:$B,0)),"")</f>
        <v/>
      </c>
      <c r="E71" s="171">
        <f ca="1">IF(IF($B71&lt;=$B$55,INDEX(Heatmap!H:H,MATCH(Graphs!$B71,Heatmap!$B:$B,0)),0)="",0,IF($B71&lt;=$B$55,INDEX(Heatmap!H:H,MATCH(Graphs!$B71,Heatmap!$B:$B,0)),0))</f>
        <v>0</v>
      </c>
      <c r="F71" s="171">
        <f ca="1">IF(IF($B71&lt;=$B$55,INDEX(Heatmap!G:G,MATCH(Graphs!$B71,Heatmap!$B:$B,0)),0)="",0,IF($B71&lt;=$B$55,INDEX(Heatmap!G:G,MATCH(Graphs!$B71,Heatmap!$B:$B,0)),0))</f>
        <v>0</v>
      </c>
      <c r="G71" s="171">
        <f t="shared" ca="1" si="1"/>
        <v>0</v>
      </c>
      <c r="H71" s="2"/>
      <c r="I71" s="2"/>
      <c r="J71" s="2"/>
      <c r="K71" s="2"/>
      <c r="L71" s="2"/>
      <c r="M71" s="2"/>
      <c r="N71" s="2"/>
      <c r="O71" s="2"/>
      <c r="P71" s="2"/>
      <c r="Q71" s="2"/>
      <c r="R71" s="2"/>
      <c r="S71" s="2"/>
      <c r="T71" s="2"/>
      <c r="U71" s="2"/>
      <c r="V71" s="2"/>
      <c r="W71" s="2"/>
      <c r="X71" s="2"/>
      <c r="Y71" s="2"/>
      <c r="Z71" s="2"/>
      <c r="AA71" s="2"/>
    </row>
    <row r="72" spans="1:27" ht="14.25" customHeight="1" outlineLevel="1" x14ac:dyDescent="0.2">
      <c r="A72" s="2"/>
      <c r="B72" s="403">
        <f t="shared" si="0"/>
        <v>17</v>
      </c>
      <c r="C72" s="170" t="str">
        <f ca="1">IF(Heatmap!AA24="Keep",INDEX(Heatmap!C:C,MATCH(Graphs!$B72,Heatmap!$B:$B,0)),"")</f>
        <v/>
      </c>
      <c r="D72" s="170" t="str">
        <f ca="1">IF(Heatmap!AA24="Keep",INDEX(Heatmap!D:D,MATCH(Graphs!$B72,Heatmap!$B:$B,0)),"")</f>
        <v/>
      </c>
      <c r="E72" s="171">
        <f ca="1">IF(IF($B72&lt;=$B$55,INDEX(Heatmap!H:H,MATCH(Graphs!$B72,Heatmap!$B:$B,0)),0)="",0,IF($B72&lt;=$B$55,INDEX(Heatmap!H:H,MATCH(Graphs!$B72,Heatmap!$B:$B,0)),0))</f>
        <v>0</v>
      </c>
      <c r="F72" s="171">
        <f ca="1">IF(IF($B72&lt;=$B$55,INDEX(Heatmap!G:G,MATCH(Graphs!$B72,Heatmap!$B:$B,0)),0)="",0,IF($B72&lt;=$B$55,INDEX(Heatmap!G:G,MATCH(Graphs!$B72,Heatmap!$B:$B,0)),0))</f>
        <v>0</v>
      </c>
      <c r="G72" s="171">
        <f t="shared" ca="1" si="1"/>
        <v>0</v>
      </c>
      <c r="H72" s="2"/>
      <c r="I72" s="2"/>
      <c r="J72" s="2"/>
      <c r="K72" s="2"/>
      <c r="L72" s="2"/>
      <c r="M72" s="2"/>
      <c r="N72" s="2"/>
      <c r="O72" s="2"/>
      <c r="P72" s="2"/>
      <c r="Q72" s="2"/>
      <c r="R72" s="2"/>
      <c r="S72" s="2"/>
      <c r="T72" s="2"/>
      <c r="U72" s="2"/>
      <c r="V72" s="2"/>
      <c r="W72" s="2"/>
      <c r="X72" s="2"/>
      <c r="Y72" s="2"/>
      <c r="Z72" s="2"/>
      <c r="AA72" s="2"/>
    </row>
    <row r="73" spans="1:27" ht="14.25" customHeight="1" outlineLevel="1" x14ac:dyDescent="0.2">
      <c r="A73" s="2"/>
      <c r="B73" s="403">
        <f t="shared" si="0"/>
        <v>18</v>
      </c>
      <c r="C73" s="170" t="str">
        <f ca="1">IF(Heatmap!AA25="Keep",INDEX(Heatmap!C:C,MATCH(Graphs!$B73,Heatmap!$B:$B,0)),"")</f>
        <v/>
      </c>
      <c r="D73" s="170" t="str">
        <f ca="1">IF(Heatmap!AA25="Keep",INDEX(Heatmap!D:D,MATCH(Graphs!$B73,Heatmap!$B:$B,0)),"")</f>
        <v/>
      </c>
      <c r="E73" s="171">
        <f ca="1">IF(IF($B73&lt;=$B$55,INDEX(Heatmap!H:H,MATCH(Graphs!$B73,Heatmap!$B:$B,0)),0)="",0,IF($B73&lt;=$B$55,INDEX(Heatmap!H:H,MATCH(Graphs!$B73,Heatmap!$B:$B,0)),0))</f>
        <v>0</v>
      </c>
      <c r="F73" s="171">
        <f ca="1">IF(IF($B73&lt;=$B$55,INDEX(Heatmap!G:G,MATCH(Graphs!$B73,Heatmap!$B:$B,0)),0)="",0,IF($B73&lt;=$B$55,INDEX(Heatmap!G:G,MATCH(Graphs!$B73,Heatmap!$B:$B,0)),0))</f>
        <v>0</v>
      </c>
      <c r="G73" s="171">
        <f t="shared" ca="1" si="1"/>
        <v>0</v>
      </c>
      <c r="H73" s="2"/>
      <c r="I73" s="2"/>
      <c r="J73" s="2"/>
      <c r="K73" s="2"/>
      <c r="L73" s="2"/>
      <c r="M73" s="2"/>
      <c r="N73" s="2"/>
      <c r="O73" s="2"/>
      <c r="P73" s="2"/>
      <c r="Q73" s="2"/>
      <c r="R73" s="2"/>
      <c r="S73" s="2"/>
      <c r="T73" s="2"/>
      <c r="U73" s="2"/>
      <c r="V73" s="2"/>
      <c r="W73" s="2"/>
      <c r="X73" s="2"/>
      <c r="Y73" s="2"/>
      <c r="Z73" s="2"/>
      <c r="AA73" s="2"/>
    </row>
    <row r="74" spans="1:27" ht="14.25" customHeight="1" outlineLevel="1" x14ac:dyDescent="0.2">
      <c r="A74" s="2"/>
      <c r="B74" s="403">
        <f t="shared" si="0"/>
        <v>19</v>
      </c>
      <c r="C74" s="170" t="str">
        <f ca="1">IF(Heatmap!AA26="Keep",INDEX(Heatmap!C:C,MATCH(Graphs!$B74,Heatmap!$B:$B,0)),"")</f>
        <v/>
      </c>
      <c r="D74" s="170" t="str">
        <f ca="1">IF(Heatmap!AA26="Keep",INDEX(Heatmap!D:D,MATCH(Graphs!$B74,Heatmap!$B:$B,0)),"")</f>
        <v/>
      </c>
      <c r="E74" s="171">
        <f ca="1">IF(IF($B74&lt;=$B$55,INDEX(Heatmap!H:H,MATCH(Graphs!$B74,Heatmap!$B:$B,0)),0)="",0,IF($B74&lt;=$B$55,INDEX(Heatmap!H:H,MATCH(Graphs!$B74,Heatmap!$B:$B,0)),0))</f>
        <v>0</v>
      </c>
      <c r="F74" s="171">
        <f ca="1">IF(IF($B74&lt;=$B$55,INDEX(Heatmap!G:G,MATCH(Graphs!$B74,Heatmap!$B:$B,0)),0)="",0,IF($B74&lt;=$B$55,INDEX(Heatmap!G:G,MATCH(Graphs!$B74,Heatmap!$B:$B,0)),0))</f>
        <v>0</v>
      </c>
      <c r="G74" s="171">
        <f t="shared" ca="1" si="1"/>
        <v>0</v>
      </c>
      <c r="H74" s="2"/>
      <c r="I74" s="2"/>
      <c r="J74" s="2"/>
      <c r="K74" s="2"/>
      <c r="L74" s="2"/>
      <c r="M74" s="2"/>
      <c r="N74" s="2"/>
      <c r="O74" s="2"/>
      <c r="P74" s="2"/>
      <c r="Q74" s="2"/>
      <c r="R74" s="2"/>
      <c r="S74" s="2"/>
      <c r="T74" s="2"/>
      <c r="U74" s="2"/>
      <c r="V74" s="2"/>
      <c r="W74" s="2"/>
      <c r="X74" s="2"/>
      <c r="Y74" s="2"/>
      <c r="Z74" s="2"/>
      <c r="AA74" s="2"/>
    </row>
    <row r="75" spans="1:27" ht="14.25" customHeight="1" outlineLevel="1" x14ac:dyDescent="0.2">
      <c r="A75" s="2"/>
      <c r="B75" s="403">
        <f t="shared" si="0"/>
        <v>20</v>
      </c>
      <c r="C75" s="170" t="str">
        <f ca="1">IF(Heatmap!AA27="Keep",INDEX(Heatmap!C:C,MATCH(Graphs!$B75,Heatmap!$B:$B,0)),"")</f>
        <v/>
      </c>
      <c r="D75" s="170" t="str">
        <f ca="1">IF(Heatmap!AA27="Keep",INDEX(Heatmap!D:D,MATCH(Graphs!$B75,Heatmap!$B:$B,0)),"")</f>
        <v/>
      </c>
      <c r="E75" s="171">
        <f ca="1">IF(IF($B75&lt;=$B$55,INDEX(Heatmap!H:H,MATCH(Graphs!$B75,Heatmap!$B:$B,0)),0)="",0,IF($B75&lt;=$B$55,INDEX(Heatmap!H:H,MATCH(Graphs!$B75,Heatmap!$B:$B,0)),0))</f>
        <v>0</v>
      </c>
      <c r="F75" s="171">
        <f ca="1">IF(IF($B75&lt;=$B$55,INDEX(Heatmap!G:G,MATCH(Graphs!$B75,Heatmap!$B:$B,0)),0)="",0,IF($B75&lt;=$B$55,INDEX(Heatmap!G:G,MATCH(Graphs!$B75,Heatmap!$B:$B,0)),0))</f>
        <v>0</v>
      </c>
      <c r="G75" s="171">
        <f t="shared" ca="1" si="1"/>
        <v>0</v>
      </c>
      <c r="H75" s="2"/>
      <c r="I75" s="2"/>
      <c r="J75" s="2"/>
      <c r="K75" s="2"/>
      <c r="L75" s="2"/>
      <c r="M75" s="2"/>
      <c r="N75" s="2"/>
      <c r="O75" s="2"/>
      <c r="P75" s="2"/>
      <c r="Q75" s="2"/>
      <c r="R75" s="2"/>
      <c r="S75" s="2"/>
      <c r="T75" s="2"/>
      <c r="U75" s="2"/>
      <c r="V75" s="2"/>
      <c r="W75" s="2"/>
      <c r="X75" s="2"/>
      <c r="Y75" s="2"/>
      <c r="Z75" s="2"/>
      <c r="AA75" s="2"/>
    </row>
    <row r="76" spans="1:27" ht="14.25" customHeight="1" outlineLevel="1" x14ac:dyDescent="0.2">
      <c r="A76" s="2"/>
      <c r="B76" s="403">
        <f t="shared" si="0"/>
        <v>21</v>
      </c>
      <c r="C76" s="170" t="str">
        <f ca="1">IF(Heatmap!AA28="Keep",INDEX(Heatmap!C:C,MATCH(Graphs!$B76,Heatmap!$B:$B,0)),"")</f>
        <v/>
      </c>
      <c r="D76" s="170" t="str">
        <f ca="1">IF(Heatmap!AA28="Keep",INDEX(Heatmap!D:D,MATCH(Graphs!$B76,Heatmap!$B:$B,0)),"")</f>
        <v/>
      </c>
      <c r="E76" s="171">
        <f ca="1">IF(IF($B76&lt;=$B$55,INDEX(Heatmap!H:H,MATCH(Graphs!$B76,Heatmap!$B:$B,0)),0)="",0,IF($B76&lt;=$B$55,INDEX(Heatmap!H:H,MATCH(Graphs!$B76,Heatmap!$B:$B,0)),0))</f>
        <v>0</v>
      </c>
      <c r="F76" s="171">
        <f ca="1">IF(IF($B76&lt;=$B$55,INDEX(Heatmap!G:G,MATCH(Graphs!$B76,Heatmap!$B:$B,0)),0)="",0,IF($B76&lt;=$B$55,INDEX(Heatmap!G:G,MATCH(Graphs!$B76,Heatmap!$B:$B,0)),0))</f>
        <v>0</v>
      </c>
      <c r="G76" s="171">
        <f t="shared" ca="1" si="1"/>
        <v>0</v>
      </c>
      <c r="H76" s="2"/>
      <c r="I76" s="2"/>
      <c r="J76" s="2"/>
      <c r="K76" s="2"/>
      <c r="L76" s="2"/>
      <c r="M76" s="2"/>
      <c r="N76" s="2"/>
      <c r="O76" s="2"/>
      <c r="P76" s="2"/>
      <c r="Q76" s="2"/>
      <c r="R76" s="2"/>
      <c r="S76" s="2"/>
      <c r="T76" s="2"/>
      <c r="U76" s="2"/>
      <c r="V76" s="2"/>
      <c r="W76" s="2"/>
      <c r="X76" s="2"/>
      <c r="Y76" s="2"/>
      <c r="Z76" s="2"/>
      <c r="AA76" s="2"/>
    </row>
    <row r="77" spans="1:27" ht="14.25" customHeight="1" outlineLevel="1" x14ac:dyDescent="0.2">
      <c r="A77" s="2"/>
      <c r="B77" s="403">
        <f t="shared" si="0"/>
        <v>22</v>
      </c>
      <c r="C77" s="170" t="str">
        <f ca="1">IF(Heatmap!AA29="Keep",INDEX(Heatmap!C:C,MATCH(Graphs!$B77,Heatmap!$B:$B,0)),"")</f>
        <v/>
      </c>
      <c r="D77" s="170" t="str">
        <f ca="1">IF(Heatmap!AA29="Keep",INDEX(Heatmap!D:D,MATCH(Graphs!$B77,Heatmap!$B:$B,0)),"")</f>
        <v/>
      </c>
      <c r="E77" s="171">
        <f ca="1">IF(IF($B77&lt;=$B$55,INDEX(Heatmap!H:H,MATCH(Graphs!$B77,Heatmap!$B:$B,0)),0)="",0,IF($B77&lt;=$B$55,INDEX(Heatmap!H:H,MATCH(Graphs!$B77,Heatmap!$B:$B,0)),0))</f>
        <v>0</v>
      </c>
      <c r="F77" s="171">
        <f ca="1">IF(IF($B77&lt;=$B$55,INDEX(Heatmap!G:G,MATCH(Graphs!$B77,Heatmap!$B:$B,0)),0)="",0,IF($B77&lt;=$B$55,INDEX(Heatmap!G:G,MATCH(Graphs!$B77,Heatmap!$B:$B,0)),0))</f>
        <v>0</v>
      </c>
      <c r="G77" s="171">
        <f t="shared" ca="1" si="1"/>
        <v>0</v>
      </c>
      <c r="H77" s="2"/>
      <c r="I77" s="2"/>
      <c r="J77" s="2"/>
      <c r="K77" s="2"/>
      <c r="L77" s="2"/>
      <c r="M77" s="2"/>
      <c r="N77" s="2"/>
      <c r="O77" s="2"/>
      <c r="P77" s="2"/>
      <c r="Q77" s="2"/>
      <c r="R77" s="2"/>
      <c r="S77" s="2"/>
      <c r="T77" s="2"/>
      <c r="U77" s="2"/>
      <c r="V77" s="2"/>
      <c r="W77" s="2"/>
      <c r="X77" s="2"/>
      <c r="Y77" s="2"/>
      <c r="Z77" s="2"/>
      <c r="AA77" s="2"/>
    </row>
    <row r="78" spans="1:27" ht="14.25" customHeight="1" outlineLevel="1" x14ac:dyDescent="0.2">
      <c r="A78" s="2"/>
      <c r="B78" s="403">
        <f t="shared" si="0"/>
        <v>23</v>
      </c>
      <c r="C78" s="170" t="str">
        <f ca="1">IF(Heatmap!AA30="Keep",INDEX(Heatmap!C:C,MATCH(Graphs!$B78,Heatmap!$B:$B,0)),"")</f>
        <v/>
      </c>
      <c r="D78" s="170" t="str">
        <f ca="1">IF(Heatmap!AA30="Keep",INDEX(Heatmap!D:D,MATCH(Graphs!$B78,Heatmap!$B:$B,0)),"")</f>
        <v/>
      </c>
      <c r="E78" s="171">
        <f ca="1">IF(IF($B78&lt;=$B$55,INDEX(Heatmap!H:H,MATCH(Graphs!$B78,Heatmap!$B:$B,0)),0)="",0,IF($B78&lt;=$B$55,INDEX(Heatmap!H:H,MATCH(Graphs!$B78,Heatmap!$B:$B,0)),0))</f>
        <v>0</v>
      </c>
      <c r="F78" s="171">
        <f ca="1">IF(IF($B78&lt;=$B$55,INDEX(Heatmap!G:G,MATCH(Graphs!$B78,Heatmap!$B:$B,0)),0)="",0,IF($B78&lt;=$B$55,INDEX(Heatmap!G:G,MATCH(Graphs!$B78,Heatmap!$B:$B,0)),0))</f>
        <v>0</v>
      </c>
      <c r="G78" s="171">
        <f t="shared" ca="1" si="1"/>
        <v>0</v>
      </c>
      <c r="H78" s="2"/>
      <c r="I78" s="2"/>
      <c r="J78" s="2"/>
      <c r="K78" s="2"/>
      <c r="L78" s="2"/>
      <c r="M78" s="2"/>
      <c r="N78" s="2"/>
      <c r="O78" s="2"/>
      <c r="P78" s="2"/>
      <c r="Q78" s="2"/>
      <c r="R78" s="2"/>
      <c r="S78" s="2"/>
      <c r="T78" s="2"/>
      <c r="U78" s="2"/>
      <c r="V78" s="2"/>
      <c r="W78" s="2"/>
      <c r="X78" s="2"/>
      <c r="Y78" s="2"/>
      <c r="Z78" s="2"/>
      <c r="AA78" s="2"/>
    </row>
    <row r="79" spans="1:27" ht="14.25" customHeight="1" outlineLevel="1" x14ac:dyDescent="0.2">
      <c r="A79" s="2"/>
      <c r="B79" s="403">
        <f t="shared" si="0"/>
        <v>24</v>
      </c>
      <c r="C79" s="170" t="str">
        <f ca="1">IF(Heatmap!AA31="Keep",INDEX(Heatmap!C:C,MATCH(Graphs!$B79,Heatmap!$B:$B,0)),"")</f>
        <v/>
      </c>
      <c r="D79" s="170" t="str">
        <f ca="1">IF(Heatmap!AA31="Keep",INDEX(Heatmap!D:D,MATCH(Graphs!$B79,Heatmap!$B:$B,0)),"")</f>
        <v/>
      </c>
      <c r="E79" s="171">
        <f ca="1">IF(IF($B79&lt;=$B$55,INDEX(Heatmap!H:H,MATCH(Graphs!$B79,Heatmap!$B:$B,0)),0)="",0,IF($B79&lt;=$B$55,INDEX(Heatmap!H:H,MATCH(Graphs!$B79,Heatmap!$B:$B,0)),0))</f>
        <v>0</v>
      </c>
      <c r="F79" s="171">
        <f ca="1">IF(IF($B79&lt;=$B$55,INDEX(Heatmap!G:G,MATCH(Graphs!$B79,Heatmap!$B:$B,0)),0)="",0,IF($B79&lt;=$B$55,INDEX(Heatmap!G:G,MATCH(Graphs!$B79,Heatmap!$B:$B,0)),0))</f>
        <v>0</v>
      </c>
      <c r="G79" s="171">
        <f t="shared" ca="1" si="1"/>
        <v>0</v>
      </c>
      <c r="H79" s="2"/>
      <c r="I79" s="2"/>
      <c r="J79" s="2"/>
      <c r="K79" s="2"/>
      <c r="L79" s="2"/>
      <c r="M79" s="2"/>
      <c r="N79" s="2"/>
      <c r="O79" s="2"/>
      <c r="P79" s="2"/>
      <c r="Q79" s="2"/>
      <c r="R79" s="2"/>
      <c r="S79" s="2"/>
      <c r="T79" s="2"/>
      <c r="U79" s="2"/>
      <c r="V79" s="2"/>
      <c r="W79" s="2"/>
      <c r="X79" s="2"/>
      <c r="Y79" s="2"/>
      <c r="Z79" s="2"/>
      <c r="AA79" s="2"/>
    </row>
    <row r="80" spans="1:27" ht="14.25" customHeight="1" outlineLevel="1" x14ac:dyDescent="0.2">
      <c r="A80" s="2"/>
      <c r="B80" s="403">
        <f t="shared" si="0"/>
        <v>25</v>
      </c>
      <c r="C80" s="170" t="str">
        <f ca="1">IF(Heatmap!AA32="Keep",INDEX(Heatmap!C:C,MATCH(Graphs!$B80,Heatmap!$B:$B,0)),"")</f>
        <v/>
      </c>
      <c r="D80" s="170" t="str">
        <f ca="1">IF(Heatmap!AA32="Keep",INDEX(Heatmap!D:D,MATCH(Graphs!$B80,Heatmap!$B:$B,0)),"")</f>
        <v/>
      </c>
      <c r="E80" s="171">
        <f ca="1">IF(IF($B80&lt;=$B$55,INDEX(Heatmap!H:H,MATCH(Graphs!$B80,Heatmap!$B:$B,0)),0)="",0,IF($B80&lt;=$B$55,INDEX(Heatmap!H:H,MATCH(Graphs!$B80,Heatmap!$B:$B,0)),0))</f>
        <v>0</v>
      </c>
      <c r="F80" s="171">
        <f ca="1">IF(IF($B80&lt;=$B$55,INDEX(Heatmap!G:G,MATCH(Graphs!$B80,Heatmap!$B:$B,0)),0)="",0,IF($B80&lt;=$B$55,INDEX(Heatmap!G:G,MATCH(Graphs!$B80,Heatmap!$B:$B,0)),0))</f>
        <v>0</v>
      </c>
      <c r="G80" s="171">
        <f t="shared" ca="1" si="1"/>
        <v>0</v>
      </c>
      <c r="H80" s="2"/>
      <c r="I80" s="2"/>
      <c r="J80" s="2"/>
      <c r="K80" s="2"/>
      <c r="L80" s="2"/>
      <c r="M80" s="2"/>
      <c r="N80" s="2"/>
      <c r="O80" s="2"/>
      <c r="P80" s="2"/>
      <c r="Q80" s="2"/>
      <c r="R80" s="2"/>
      <c r="S80" s="2"/>
      <c r="T80" s="2"/>
      <c r="U80" s="2"/>
      <c r="V80" s="2"/>
      <c r="W80" s="2"/>
      <c r="X80" s="2"/>
      <c r="Y80" s="2"/>
      <c r="Z80" s="2"/>
      <c r="AA80" s="2"/>
    </row>
    <row r="81" spans="1:27" ht="14.25" customHeight="1" outlineLevel="1" x14ac:dyDescent="0.2">
      <c r="A81" s="2"/>
      <c r="B81" s="403">
        <f t="shared" si="0"/>
        <v>26</v>
      </c>
      <c r="C81" s="170" t="str">
        <f ca="1">IF(Heatmap!AA33="Keep",INDEX(Heatmap!C:C,MATCH(Graphs!$B81,Heatmap!$B:$B,0)),"")</f>
        <v/>
      </c>
      <c r="D81" s="170" t="str">
        <f ca="1">IF(Heatmap!AA33="Keep",INDEX(Heatmap!D:D,MATCH(Graphs!$B81,Heatmap!$B:$B,0)),"")</f>
        <v/>
      </c>
      <c r="E81" s="171">
        <f ca="1">IF(IF($B81&lt;=$B$55,INDEX(Heatmap!H:H,MATCH(Graphs!$B81,Heatmap!$B:$B,0)),0)="",0,IF($B81&lt;=$B$55,INDEX(Heatmap!H:H,MATCH(Graphs!$B81,Heatmap!$B:$B,0)),0))</f>
        <v>0</v>
      </c>
      <c r="F81" s="171">
        <f ca="1">IF(IF($B81&lt;=$B$55,INDEX(Heatmap!G:G,MATCH(Graphs!$B81,Heatmap!$B:$B,0)),0)="",0,IF($B81&lt;=$B$55,INDEX(Heatmap!G:G,MATCH(Graphs!$B81,Heatmap!$B:$B,0)),0))</f>
        <v>0</v>
      </c>
      <c r="G81" s="171">
        <f t="shared" ca="1" si="1"/>
        <v>0</v>
      </c>
      <c r="H81" s="2"/>
      <c r="I81" s="2"/>
      <c r="J81" s="2"/>
      <c r="K81" s="2"/>
      <c r="L81" s="2"/>
      <c r="M81" s="2"/>
      <c r="N81" s="2"/>
      <c r="O81" s="2"/>
      <c r="P81" s="2"/>
      <c r="Q81" s="2"/>
      <c r="R81" s="2"/>
      <c r="S81" s="2"/>
      <c r="T81" s="2"/>
      <c r="U81" s="2"/>
      <c r="V81" s="2"/>
      <c r="W81" s="2"/>
      <c r="X81" s="2"/>
      <c r="Y81" s="2"/>
      <c r="Z81" s="2"/>
      <c r="AA81" s="2"/>
    </row>
    <row r="82" spans="1:27" ht="14.25" customHeight="1" outlineLevel="1" x14ac:dyDescent="0.2">
      <c r="A82" s="2"/>
      <c r="B82" s="403">
        <f t="shared" si="0"/>
        <v>27</v>
      </c>
      <c r="C82" s="170" t="str">
        <f ca="1">IF(Heatmap!AA34="Keep",INDEX(Heatmap!C:C,MATCH(Graphs!$B82,Heatmap!$B:$B,0)),"")</f>
        <v/>
      </c>
      <c r="D82" s="170" t="str">
        <f ca="1">IF(Heatmap!AA34="Keep",INDEX(Heatmap!D:D,MATCH(Graphs!$B82,Heatmap!$B:$B,0)),"")</f>
        <v/>
      </c>
      <c r="E82" s="171">
        <f ca="1">IF(IF($B82&lt;=$B$55,INDEX(Heatmap!H:H,MATCH(Graphs!$B82,Heatmap!$B:$B,0)),0)="",0,IF($B82&lt;=$B$55,INDEX(Heatmap!H:H,MATCH(Graphs!$B82,Heatmap!$B:$B,0)),0))</f>
        <v>0</v>
      </c>
      <c r="F82" s="171">
        <f ca="1">IF(IF($B82&lt;=$B$55,INDEX(Heatmap!G:G,MATCH(Graphs!$B82,Heatmap!$B:$B,0)),0)="",0,IF($B82&lt;=$B$55,INDEX(Heatmap!G:G,MATCH(Graphs!$B82,Heatmap!$B:$B,0)),0))</f>
        <v>0</v>
      </c>
      <c r="G82" s="171">
        <f t="shared" ca="1" si="1"/>
        <v>0</v>
      </c>
      <c r="H82" s="2"/>
      <c r="I82" s="2"/>
      <c r="J82" s="2"/>
      <c r="K82" s="2"/>
      <c r="L82" s="2"/>
      <c r="M82" s="2"/>
      <c r="N82" s="2"/>
      <c r="O82" s="2"/>
      <c r="P82" s="2"/>
      <c r="Q82" s="2"/>
      <c r="R82" s="2"/>
      <c r="S82" s="2"/>
      <c r="T82" s="2"/>
      <c r="U82" s="2"/>
      <c r="V82" s="2"/>
      <c r="W82" s="2"/>
      <c r="X82" s="2"/>
      <c r="Y82" s="2"/>
      <c r="Z82" s="2"/>
      <c r="AA82" s="2"/>
    </row>
    <row r="83" spans="1:27" ht="14.25" customHeight="1" outlineLevel="1" x14ac:dyDescent="0.2">
      <c r="A83" s="2"/>
      <c r="B83" s="403">
        <f t="shared" si="0"/>
        <v>28</v>
      </c>
      <c r="C83" s="170" t="str">
        <f ca="1">IF(Heatmap!AA35="Keep",INDEX(Heatmap!C:C,MATCH(Graphs!$B83,Heatmap!$B:$B,0)),"")</f>
        <v/>
      </c>
      <c r="D83" s="170" t="str">
        <f ca="1">IF(Heatmap!AA35="Keep",INDEX(Heatmap!D:D,MATCH(Graphs!$B83,Heatmap!$B:$B,0)),"")</f>
        <v/>
      </c>
      <c r="E83" s="171">
        <f ca="1">IF(IF($B83&lt;=$B$55,INDEX(Heatmap!H:H,MATCH(Graphs!$B83,Heatmap!$B:$B,0)),0)="",0,IF($B83&lt;=$B$55,INDEX(Heatmap!H:H,MATCH(Graphs!$B83,Heatmap!$B:$B,0)),0))</f>
        <v>0</v>
      </c>
      <c r="F83" s="171">
        <f ca="1">IF(IF($B83&lt;=$B$55,INDEX(Heatmap!G:G,MATCH(Graphs!$B83,Heatmap!$B:$B,0)),0)="",0,IF($B83&lt;=$B$55,INDEX(Heatmap!G:G,MATCH(Graphs!$B83,Heatmap!$B:$B,0)),0))</f>
        <v>0</v>
      </c>
      <c r="G83" s="171">
        <f t="shared" ca="1" si="1"/>
        <v>0</v>
      </c>
      <c r="H83" s="2"/>
      <c r="I83" s="2"/>
      <c r="J83" s="2"/>
      <c r="K83" s="2"/>
      <c r="L83" s="2"/>
      <c r="M83" s="2"/>
      <c r="N83" s="2"/>
      <c r="O83" s="2"/>
      <c r="P83" s="2"/>
      <c r="Q83" s="2"/>
      <c r="R83" s="2"/>
      <c r="S83" s="2"/>
      <c r="T83" s="2"/>
      <c r="U83" s="2"/>
      <c r="V83" s="2"/>
      <c r="W83" s="2"/>
      <c r="X83" s="2"/>
      <c r="Y83" s="2"/>
      <c r="Z83" s="2"/>
      <c r="AA83" s="2"/>
    </row>
    <row r="84" spans="1:27" ht="14.25" customHeight="1" outlineLevel="1" x14ac:dyDescent="0.2">
      <c r="A84" s="2"/>
      <c r="B84" s="403">
        <f t="shared" si="0"/>
        <v>29</v>
      </c>
      <c r="C84" s="170" t="str">
        <f ca="1">IF(Heatmap!AA36="Keep",INDEX(Heatmap!C:C,MATCH(Graphs!$B84,Heatmap!$B:$B,0)),"")</f>
        <v/>
      </c>
      <c r="D84" s="170" t="str">
        <f ca="1">IF(Heatmap!AA36="Keep",INDEX(Heatmap!D:D,MATCH(Graphs!$B84,Heatmap!$B:$B,0)),"")</f>
        <v/>
      </c>
      <c r="E84" s="171">
        <f ca="1">IF(IF($B84&lt;=$B$55,INDEX(Heatmap!H:H,MATCH(Graphs!$B84,Heatmap!$B:$B,0)),0)="",0,IF($B84&lt;=$B$55,INDEX(Heatmap!H:H,MATCH(Graphs!$B84,Heatmap!$B:$B,0)),0))</f>
        <v>0</v>
      </c>
      <c r="F84" s="171">
        <f ca="1">IF(IF($B84&lt;=$B$55,INDEX(Heatmap!G:G,MATCH(Graphs!$B84,Heatmap!$B:$B,0)),0)="",0,IF($B84&lt;=$B$55,INDEX(Heatmap!G:G,MATCH(Graphs!$B84,Heatmap!$B:$B,0)),0))</f>
        <v>0</v>
      </c>
      <c r="G84" s="171">
        <f t="shared" ca="1" si="1"/>
        <v>0</v>
      </c>
      <c r="H84" s="2"/>
      <c r="I84" s="2"/>
      <c r="J84" s="2"/>
      <c r="K84" s="2"/>
      <c r="L84" s="2"/>
      <c r="M84" s="2"/>
      <c r="N84" s="2"/>
      <c r="O84" s="2"/>
      <c r="P84" s="2"/>
      <c r="Q84" s="2"/>
      <c r="R84" s="2"/>
      <c r="S84" s="2"/>
      <c r="T84" s="2"/>
      <c r="U84" s="2"/>
      <c r="V84" s="2"/>
      <c r="W84" s="2"/>
      <c r="X84" s="2"/>
      <c r="Y84" s="2"/>
      <c r="Z84" s="2"/>
      <c r="AA84" s="2"/>
    </row>
    <row r="85" spans="1:27" ht="14.25" customHeight="1" outlineLevel="1" x14ac:dyDescent="0.2">
      <c r="A85" s="2"/>
      <c r="B85" s="403">
        <f t="shared" si="0"/>
        <v>30</v>
      </c>
      <c r="C85" s="170" t="str">
        <f ca="1">IF(Heatmap!AA37="Keep",INDEX(Heatmap!C:C,MATCH(Graphs!$B85,Heatmap!$B:$B,0)),"")</f>
        <v/>
      </c>
      <c r="D85" s="170" t="str">
        <f ca="1">IF(Heatmap!AA37="Keep",INDEX(Heatmap!D:D,MATCH(Graphs!$B85,Heatmap!$B:$B,0)),"")</f>
        <v/>
      </c>
      <c r="E85" s="171">
        <f ca="1">IF(IF($B85&lt;=$B$55,INDEX(Heatmap!H:H,MATCH(Graphs!$B85,Heatmap!$B:$B,0)),0)="",0,IF($B85&lt;=$B$55,INDEX(Heatmap!H:H,MATCH(Graphs!$B85,Heatmap!$B:$B,0)),0))</f>
        <v>0</v>
      </c>
      <c r="F85" s="171">
        <f ca="1">IF(IF($B85&lt;=$B$55,INDEX(Heatmap!G:G,MATCH(Graphs!$B85,Heatmap!$B:$B,0)),0)="",0,IF($B85&lt;=$B$55,INDEX(Heatmap!G:G,MATCH(Graphs!$B85,Heatmap!$B:$B,0)),0))</f>
        <v>0</v>
      </c>
      <c r="G85" s="171">
        <f t="shared" ca="1" si="1"/>
        <v>0</v>
      </c>
      <c r="H85" s="2"/>
      <c r="I85" s="2"/>
      <c r="J85" s="2"/>
      <c r="K85" s="2"/>
      <c r="L85" s="2"/>
      <c r="M85" s="2"/>
      <c r="N85" s="2"/>
      <c r="O85" s="2"/>
      <c r="P85" s="2"/>
      <c r="Q85" s="2"/>
      <c r="R85" s="2"/>
      <c r="S85" s="2"/>
      <c r="T85" s="2"/>
      <c r="U85" s="2"/>
      <c r="V85" s="2"/>
      <c r="W85" s="2"/>
      <c r="X85" s="2"/>
      <c r="Y85" s="2"/>
      <c r="Z85" s="2"/>
      <c r="AA85" s="2"/>
    </row>
    <row r="86" spans="1:27" ht="14.25" customHeight="1" outlineLevel="1" x14ac:dyDescent="0.2">
      <c r="A86" s="2"/>
      <c r="B86" s="403">
        <f t="shared" si="0"/>
        <v>31</v>
      </c>
      <c r="C86" s="170" t="str">
        <f ca="1">IF(Heatmap!AA38="Keep",INDEX(Heatmap!C:C,MATCH(Graphs!$B86,Heatmap!$B:$B,0)),"")</f>
        <v/>
      </c>
      <c r="D86" s="170" t="str">
        <f ca="1">IF(Heatmap!AA38="Keep",INDEX(Heatmap!D:D,MATCH(Graphs!$B86,Heatmap!$B:$B,0)),"")</f>
        <v/>
      </c>
      <c r="E86" s="171">
        <f ca="1">IF(IF($B86&lt;=$B$55,INDEX(Heatmap!H:H,MATCH(Graphs!$B86,Heatmap!$B:$B,0)),0)="",0,IF($B86&lt;=$B$55,INDEX(Heatmap!H:H,MATCH(Graphs!$B86,Heatmap!$B:$B,0)),0))</f>
        <v>0</v>
      </c>
      <c r="F86" s="171">
        <f ca="1">IF(IF($B86&lt;=$B$55,INDEX(Heatmap!G:G,MATCH(Graphs!$B86,Heatmap!$B:$B,0)),0)="",0,IF($B86&lt;=$B$55,INDEX(Heatmap!G:G,MATCH(Graphs!$B86,Heatmap!$B:$B,0)),0))</f>
        <v>0</v>
      </c>
      <c r="G86" s="171">
        <f t="shared" ca="1" si="1"/>
        <v>0</v>
      </c>
      <c r="H86" s="2"/>
      <c r="I86" s="2"/>
      <c r="J86" s="2"/>
      <c r="K86" s="2"/>
      <c r="L86" s="2"/>
      <c r="M86" s="2"/>
      <c r="N86" s="2"/>
      <c r="O86" s="2"/>
      <c r="P86" s="2"/>
      <c r="Q86" s="2"/>
      <c r="R86" s="2"/>
      <c r="S86" s="2"/>
      <c r="T86" s="2"/>
      <c r="U86" s="2"/>
      <c r="V86" s="2"/>
      <c r="W86" s="2"/>
      <c r="X86" s="2"/>
      <c r="Y86" s="2"/>
      <c r="Z86" s="2"/>
      <c r="AA86" s="2"/>
    </row>
    <row r="87" spans="1:27" ht="14.25" customHeight="1" x14ac:dyDescent="0.2">
      <c r="A87" s="2"/>
      <c r="B87" s="34"/>
      <c r="C87" s="2"/>
      <c r="D87" s="2"/>
      <c r="E87" s="2"/>
      <c r="F87" s="2"/>
      <c r="G87" s="2"/>
      <c r="H87" s="2"/>
      <c r="I87" s="2"/>
      <c r="J87" s="2"/>
      <c r="K87" s="2"/>
      <c r="L87" s="2"/>
      <c r="M87" s="2"/>
      <c r="N87" s="2"/>
      <c r="O87" s="2"/>
      <c r="P87" s="2"/>
      <c r="Q87" s="2"/>
      <c r="R87" s="2"/>
      <c r="S87" s="2"/>
      <c r="T87" s="2"/>
      <c r="U87" s="2"/>
      <c r="V87" s="2"/>
      <c r="W87" s="2"/>
      <c r="X87" s="2"/>
      <c r="Y87" s="2"/>
      <c r="Z87" s="2"/>
      <c r="AA87" s="2"/>
    </row>
    <row r="88" spans="1:27" ht="14.25" customHeight="1" x14ac:dyDescent="0.2">
      <c r="A88" s="2"/>
      <c r="B88" s="34"/>
      <c r="C88" s="2"/>
      <c r="D88" s="2"/>
      <c r="E88" s="2"/>
      <c r="F88" s="2"/>
      <c r="G88" s="2"/>
      <c r="H88" s="2"/>
      <c r="I88" s="2"/>
      <c r="J88" s="2"/>
      <c r="K88" s="2"/>
      <c r="L88" s="2"/>
      <c r="M88" s="2"/>
      <c r="N88" s="2"/>
      <c r="O88" s="2"/>
      <c r="P88" s="2"/>
      <c r="R88" s="2"/>
      <c r="S88" s="2"/>
      <c r="T88" s="2"/>
      <c r="U88" s="2"/>
      <c r="V88" s="2"/>
      <c r="W88" s="2"/>
      <c r="X88" s="2"/>
      <c r="Y88" s="2"/>
      <c r="Z88" s="2"/>
      <c r="AA88" s="2"/>
    </row>
    <row r="89" spans="1:27" ht="14.25" customHeight="1" x14ac:dyDescent="0.2">
      <c r="A89" s="2"/>
      <c r="B89" s="34"/>
      <c r="C89" s="2"/>
      <c r="D89" s="2"/>
      <c r="E89" s="2"/>
      <c r="F89" s="2"/>
      <c r="G89" s="2"/>
      <c r="H89" s="2"/>
      <c r="I89" s="2"/>
      <c r="J89" s="2"/>
      <c r="K89" s="2"/>
      <c r="L89" s="2"/>
      <c r="M89" s="2"/>
      <c r="N89" s="2"/>
      <c r="O89" s="2"/>
      <c r="P89" s="2"/>
      <c r="Q89" s="2"/>
      <c r="R89" s="2"/>
      <c r="S89" s="2"/>
      <c r="T89" s="2"/>
      <c r="U89" s="2"/>
      <c r="V89" s="2"/>
      <c r="W89" s="2"/>
      <c r="X89" s="2"/>
      <c r="Y89" s="2"/>
      <c r="Z89" s="2"/>
      <c r="AA89" s="2"/>
    </row>
    <row r="90" spans="1:27" ht="26.25" customHeight="1" x14ac:dyDescent="0.2">
      <c r="A90" s="2"/>
      <c r="B90" s="34"/>
      <c r="C90" s="322" t="s">
        <v>1162</v>
      </c>
      <c r="D90" s="6"/>
      <c r="E90" s="6"/>
      <c r="F90" s="6"/>
      <c r="G90" s="6"/>
      <c r="H90" s="6"/>
      <c r="I90" s="172"/>
      <c r="J90" s="172"/>
      <c r="K90" s="172"/>
      <c r="L90" s="172"/>
      <c r="M90" s="172"/>
      <c r="N90" s="172"/>
      <c r="O90" s="172"/>
      <c r="P90" s="172"/>
      <c r="Q90" s="172"/>
      <c r="R90" s="172"/>
      <c r="S90" s="172"/>
      <c r="T90" s="172"/>
      <c r="U90" s="172"/>
      <c r="V90" s="172"/>
      <c r="W90" s="172"/>
      <c r="X90" s="172"/>
      <c r="Y90" s="172"/>
      <c r="Z90" s="172"/>
      <c r="AA90" s="172"/>
    </row>
    <row r="91" spans="1:27" ht="14.25" customHeight="1" x14ac:dyDescent="0.2">
      <c r="A91" s="2"/>
      <c r="B91" s="34"/>
      <c r="C91" s="75"/>
      <c r="D91" s="2"/>
      <c r="E91" s="2"/>
      <c r="F91" s="2"/>
      <c r="G91" s="2"/>
      <c r="H91" s="2"/>
      <c r="I91" s="2"/>
      <c r="J91" s="2"/>
      <c r="K91" s="2"/>
      <c r="L91" s="2"/>
      <c r="M91" s="2"/>
      <c r="N91" s="2"/>
      <c r="O91" s="2"/>
      <c r="P91" s="2"/>
      <c r="Q91" s="2"/>
      <c r="R91" s="2"/>
      <c r="S91" s="2"/>
      <c r="T91" s="2"/>
      <c r="U91" s="2"/>
      <c r="V91" s="2"/>
      <c r="W91" s="2"/>
      <c r="X91" s="2"/>
      <c r="Y91" s="2"/>
      <c r="Z91" s="2"/>
      <c r="AA91" s="2"/>
    </row>
    <row r="92" spans="1:27" ht="14.25" customHeight="1" x14ac:dyDescent="0.2">
      <c r="A92" s="2"/>
      <c r="B92" s="34"/>
      <c r="C92" s="75"/>
      <c r="D92" s="2"/>
      <c r="E92" s="2"/>
      <c r="F92" s="2"/>
      <c r="G92" s="2"/>
      <c r="H92" s="2"/>
      <c r="I92" s="2"/>
      <c r="J92" s="2"/>
      <c r="K92" s="2"/>
      <c r="L92" s="2"/>
      <c r="M92" s="2"/>
      <c r="N92" s="2"/>
      <c r="O92" s="2"/>
      <c r="P92" s="2"/>
      <c r="Q92" s="2"/>
      <c r="R92" s="2"/>
      <c r="S92" s="2"/>
      <c r="T92" s="2"/>
      <c r="U92" s="2"/>
      <c r="V92" s="2"/>
      <c r="W92" s="2"/>
      <c r="X92" s="2"/>
      <c r="Y92" s="2"/>
      <c r="Z92" s="2"/>
      <c r="AA92" s="2"/>
    </row>
    <row r="93" spans="1:27" ht="14.25" customHeight="1" x14ac:dyDescent="0.2">
      <c r="A93" s="2"/>
      <c r="B93" s="34"/>
      <c r="C93" s="2"/>
      <c r="D93" s="2"/>
      <c r="E93" s="2"/>
      <c r="F93" s="2"/>
      <c r="G93" s="2"/>
      <c r="H93" s="2"/>
      <c r="I93" s="2"/>
      <c r="J93" s="2"/>
      <c r="K93" s="2"/>
      <c r="L93" s="2"/>
      <c r="M93" s="2"/>
      <c r="N93" s="2"/>
      <c r="O93" s="2"/>
      <c r="P93" s="2"/>
      <c r="Q93" s="2"/>
      <c r="R93" s="2"/>
      <c r="S93" s="2"/>
      <c r="T93" s="2"/>
      <c r="U93" s="2"/>
      <c r="V93" s="2"/>
      <c r="W93" s="2"/>
      <c r="X93" s="2"/>
      <c r="Y93" s="2"/>
      <c r="Z93" s="2"/>
      <c r="AA93" s="2"/>
    </row>
    <row r="94" spans="1:27" ht="14.25" customHeight="1" x14ac:dyDescent="0.2">
      <c r="A94" s="2"/>
      <c r="B94" s="34"/>
      <c r="C94" s="2"/>
      <c r="D94" s="2"/>
      <c r="E94" s="2"/>
      <c r="F94" s="2"/>
      <c r="G94" s="2"/>
      <c r="H94" s="2"/>
      <c r="I94" s="2"/>
      <c r="J94" s="2"/>
      <c r="K94" s="2"/>
      <c r="L94" s="2"/>
      <c r="M94" s="2"/>
      <c r="N94" s="2"/>
      <c r="O94" s="2"/>
      <c r="P94" s="2"/>
      <c r="Q94" s="2"/>
      <c r="R94" s="2"/>
      <c r="S94" s="2"/>
      <c r="T94" s="2"/>
      <c r="U94" s="2"/>
      <c r="V94" s="2"/>
      <c r="W94" s="2"/>
      <c r="X94" s="2"/>
      <c r="Y94" s="2"/>
      <c r="Z94" s="2"/>
      <c r="AA94" s="2"/>
    </row>
    <row r="95" spans="1:27" ht="14.25" customHeight="1" x14ac:dyDescent="0.2">
      <c r="A95" s="2"/>
      <c r="B95" s="34"/>
      <c r="C95" s="2"/>
      <c r="D95" s="2"/>
      <c r="E95" s="2"/>
      <c r="F95" s="2"/>
      <c r="G95" s="2"/>
      <c r="H95" s="2"/>
      <c r="I95" s="2"/>
      <c r="J95" s="2"/>
      <c r="K95" s="2"/>
      <c r="L95" s="2"/>
      <c r="M95" s="2"/>
      <c r="N95" s="2"/>
      <c r="O95" s="2"/>
      <c r="P95" s="2"/>
      <c r="Q95" s="2"/>
      <c r="R95" s="2"/>
      <c r="S95" s="2"/>
      <c r="T95" s="2"/>
      <c r="U95" s="2"/>
      <c r="V95" s="2"/>
      <c r="W95" s="2"/>
      <c r="X95" s="2"/>
      <c r="Y95" s="2"/>
      <c r="Z95" s="2"/>
      <c r="AA95" s="2"/>
    </row>
    <row r="96" spans="1:27" ht="14.25" customHeight="1" x14ac:dyDescent="0.2">
      <c r="A96" s="2"/>
      <c r="B96" s="34"/>
      <c r="C96" s="2"/>
      <c r="D96" s="2"/>
      <c r="E96" s="2"/>
      <c r="F96" s="2"/>
      <c r="G96" s="2"/>
      <c r="H96" s="2"/>
      <c r="I96" s="2"/>
      <c r="J96" s="2"/>
      <c r="K96" s="2"/>
      <c r="L96" s="2"/>
      <c r="M96" s="2"/>
      <c r="N96" s="2"/>
      <c r="O96" s="2"/>
      <c r="P96" s="2"/>
      <c r="Q96" s="2"/>
      <c r="R96" s="2"/>
      <c r="S96" s="2"/>
      <c r="T96" s="2"/>
      <c r="U96" s="2"/>
      <c r="V96" s="2"/>
      <c r="W96" s="2"/>
      <c r="X96" s="2"/>
      <c r="Y96" s="2"/>
      <c r="Z96" s="2"/>
      <c r="AA96" s="2"/>
    </row>
    <row r="97" spans="1:27" ht="14.25" customHeight="1" x14ac:dyDescent="0.2">
      <c r="A97" s="2"/>
      <c r="B97" s="34"/>
      <c r="C97" s="2"/>
      <c r="D97" s="2"/>
      <c r="E97" s="2"/>
      <c r="F97" s="2"/>
      <c r="G97" s="2"/>
      <c r="H97" s="2"/>
      <c r="I97" s="2"/>
      <c r="J97" s="2"/>
      <c r="K97" s="2"/>
      <c r="L97" s="2"/>
      <c r="M97" s="2"/>
      <c r="N97" s="2"/>
      <c r="O97" s="2"/>
      <c r="P97" s="2"/>
      <c r="Q97" s="2"/>
      <c r="R97" s="2"/>
      <c r="S97" s="2"/>
      <c r="T97" s="2"/>
      <c r="U97" s="2"/>
      <c r="V97" s="2"/>
      <c r="W97" s="2"/>
      <c r="X97" s="2"/>
      <c r="Y97" s="2"/>
      <c r="Z97" s="2"/>
      <c r="AA97" s="2"/>
    </row>
    <row r="98" spans="1:27" ht="14.25" customHeight="1" x14ac:dyDescent="0.2">
      <c r="A98" s="2"/>
      <c r="B98" s="34"/>
      <c r="C98" s="2"/>
      <c r="D98" s="2"/>
      <c r="E98" s="2"/>
      <c r="F98" s="2"/>
      <c r="G98" s="2"/>
      <c r="H98" s="2"/>
      <c r="I98" s="2"/>
      <c r="J98" s="2"/>
      <c r="K98" s="2"/>
      <c r="L98" s="2"/>
      <c r="M98" s="2"/>
      <c r="N98" s="2"/>
      <c r="O98" s="2"/>
      <c r="P98" s="2"/>
      <c r="Q98" s="2"/>
      <c r="R98" s="2"/>
      <c r="S98" s="2"/>
      <c r="T98" s="2"/>
      <c r="U98" s="2"/>
      <c r="V98" s="2"/>
      <c r="W98" s="2"/>
      <c r="X98" s="2"/>
      <c r="Y98" s="2"/>
      <c r="Z98" s="2"/>
      <c r="AA98" s="2"/>
    </row>
    <row r="99" spans="1:27" ht="14.25" customHeight="1" x14ac:dyDescent="0.2">
      <c r="A99" s="2"/>
      <c r="B99" s="34"/>
      <c r="C99" s="2"/>
      <c r="D99" s="2"/>
      <c r="E99" s="2"/>
      <c r="F99" s="2"/>
      <c r="G99" s="2"/>
      <c r="H99" s="2"/>
      <c r="I99" s="2"/>
      <c r="J99" s="2"/>
      <c r="K99" s="2"/>
      <c r="L99" s="2"/>
      <c r="M99" s="2"/>
      <c r="N99" s="2"/>
      <c r="O99" s="2"/>
      <c r="P99" s="2"/>
      <c r="Q99" s="2"/>
      <c r="R99" s="2"/>
      <c r="S99" s="2"/>
      <c r="T99" s="2"/>
      <c r="U99" s="2"/>
      <c r="V99" s="2"/>
      <c r="W99" s="2"/>
      <c r="X99" s="2"/>
      <c r="Y99" s="2"/>
      <c r="Z99" s="2"/>
      <c r="AA99" s="2"/>
    </row>
    <row r="100" spans="1:27" ht="14.25" customHeight="1" x14ac:dyDescent="0.2">
      <c r="A100" s="2"/>
      <c r="B100" s="34"/>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4.25" customHeight="1" x14ac:dyDescent="0.2">
      <c r="A101" s="2"/>
      <c r="B101" s="34"/>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4.25" customHeight="1" x14ac:dyDescent="0.2">
      <c r="A102" s="2"/>
      <c r="B102" s="34"/>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4.25" customHeight="1" x14ac:dyDescent="0.2">
      <c r="A103" s="2"/>
      <c r="B103" s="34"/>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4.25" customHeight="1" x14ac:dyDescent="0.2">
      <c r="A104" s="2"/>
      <c r="B104" s="34"/>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4.25" customHeight="1" x14ac:dyDescent="0.2">
      <c r="A105" s="2"/>
      <c r="B105" s="34"/>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4.25" customHeight="1" x14ac:dyDescent="0.2">
      <c r="A106" s="2"/>
      <c r="B106" s="34"/>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4.25" customHeight="1" x14ac:dyDescent="0.2">
      <c r="A107" s="2"/>
      <c r="B107" s="34"/>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4.25" customHeight="1" x14ac:dyDescent="0.2">
      <c r="A108" s="2"/>
      <c r="B108" s="34"/>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4.25" customHeight="1" x14ac:dyDescent="0.2">
      <c r="A109" s="2"/>
      <c r="B109" s="34"/>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4.25" customHeight="1" x14ac:dyDescent="0.2">
      <c r="A110" s="2"/>
      <c r="B110" s="34"/>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4.25" customHeight="1" x14ac:dyDescent="0.2">
      <c r="A111" s="2"/>
      <c r="B111" s="34"/>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4.25" customHeight="1" x14ac:dyDescent="0.2">
      <c r="A112" s="2"/>
      <c r="B112" s="34"/>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4.25" customHeight="1" x14ac:dyDescent="0.2">
      <c r="A113" s="2"/>
      <c r="B113" s="34"/>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4.25" customHeight="1" x14ac:dyDescent="0.2">
      <c r="A114" s="2"/>
      <c r="B114" s="34"/>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4.25" customHeight="1" x14ac:dyDescent="0.2">
      <c r="A115" s="2"/>
      <c r="B115" s="34"/>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4.25" customHeight="1" x14ac:dyDescent="0.2">
      <c r="A116" s="2"/>
      <c r="B116" s="34"/>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4.25" customHeight="1" x14ac:dyDescent="0.2">
      <c r="A117" s="2"/>
      <c r="B117" s="34"/>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4.25" customHeight="1" x14ac:dyDescent="0.2">
      <c r="A118" s="2"/>
      <c r="B118" s="34"/>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4.25" customHeight="1" x14ac:dyDescent="0.2">
      <c r="A119" s="2"/>
      <c r="B119" s="34"/>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4.25" customHeight="1" x14ac:dyDescent="0.2">
      <c r="A120" s="2"/>
      <c r="B120" s="34"/>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4.25" customHeight="1" x14ac:dyDescent="0.2">
      <c r="A121" s="2"/>
      <c r="B121" s="34"/>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4.25" customHeight="1" x14ac:dyDescent="0.2">
      <c r="A122" s="2"/>
      <c r="B122" s="34"/>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4.25" customHeight="1" x14ac:dyDescent="0.2">
      <c r="A123" s="2"/>
      <c r="B123" s="34"/>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4.25" customHeight="1" x14ac:dyDescent="0.2">
      <c r="A124" s="2"/>
      <c r="B124" s="34"/>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4.25" customHeight="1" x14ac:dyDescent="0.2">
      <c r="A125" s="2"/>
      <c r="B125" s="34"/>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4.25" customHeight="1" x14ac:dyDescent="0.2">
      <c r="A126" s="2"/>
      <c r="B126" s="34"/>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4.25" customHeight="1" x14ac:dyDescent="0.2">
      <c r="A127" s="2"/>
      <c r="B127" s="34"/>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4.25" customHeight="1" x14ac:dyDescent="0.2">
      <c r="A128" s="2"/>
      <c r="B128" s="34"/>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4.25" customHeight="1" x14ac:dyDescent="0.2">
      <c r="A129" s="2"/>
      <c r="B129" s="34"/>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x14ac:dyDescent="0.2">
      <c r="A130" s="2"/>
      <c r="B130" s="34"/>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4.25" customHeight="1" x14ac:dyDescent="0.2">
      <c r="A131" s="2"/>
      <c r="B131" s="34"/>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4.25" customHeight="1" x14ac:dyDescent="0.2">
      <c r="A132" s="2"/>
      <c r="B132" s="34"/>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4.25" customHeight="1" x14ac:dyDescent="0.2">
      <c r="A133" s="2"/>
      <c r="B133" s="34"/>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4.25" customHeight="1" x14ac:dyDescent="0.2">
      <c r="A134" s="2"/>
      <c r="B134" s="34"/>
      <c r="C134" s="2"/>
      <c r="D134" s="2"/>
      <c r="E134" s="173" t="s">
        <v>206</v>
      </c>
      <c r="F134" s="2"/>
      <c r="G134" s="2"/>
      <c r="H134" s="2"/>
      <c r="I134" s="2"/>
      <c r="J134" s="2"/>
      <c r="K134" s="2"/>
      <c r="L134" s="2"/>
      <c r="M134" s="2"/>
      <c r="N134" s="2"/>
      <c r="O134" s="2"/>
      <c r="P134" s="2"/>
      <c r="Q134" s="2"/>
      <c r="R134" s="2"/>
      <c r="S134" s="2"/>
      <c r="T134" s="2"/>
      <c r="U134" s="2"/>
      <c r="V134" s="2"/>
      <c r="W134" s="2"/>
      <c r="X134" s="2"/>
      <c r="Y134" s="2"/>
      <c r="Z134" s="2"/>
      <c r="AA134" s="2"/>
    </row>
    <row r="135" spans="1:27" ht="44.25" customHeight="1" x14ac:dyDescent="0.2">
      <c r="A135" s="2"/>
      <c r="B135" s="403">
        <f ca="1">$B$166-COUNTBLANK(C136:C166)</f>
        <v>0</v>
      </c>
      <c r="C135" s="336" t="s">
        <v>53</v>
      </c>
      <c r="D135" s="336" t="s">
        <v>202</v>
      </c>
      <c r="E135" s="152" t="s">
        <v>195</v>
      </c>
      <c r="F135" s="152" t="s">
        <v>207</v>
      </c>
      <c r="G135" s="156"/>
      <c r="H135" s="2"/>
      <c r="I135" s="2"/>
      <c r="J135" s="2"/>
      <c r="K135" s="2"/>
      <c r="L135" s="2"/>
      <c r="M135" s="2"/>
      <c r="N135" s="2"/>
      <c r="O135" s="2"/>
      <c r="P135" s="2"/>
      <c r="Q135" s="2"/>
      <c r="R135" s="2"/>
      <c r="S135" s="2"/>
      <c r="T135" s="2"/>
      <c r="U135" s="2"/>
      <c r="V135" s="2"/>
      <c r="W135" s="2"/>
      <c r="X135" s="2"/>
      <c r="Y135" s="2"/>
      <c r="Z135" s="2"/>
      <c r="AA135" s="2"/>
    </row>
    <row r="136" spans="1:27" ht="14.25" customHeight="1" x14ac:dyDescent="0.2">
      <c r="A136" s="2"/>
      <c r="B136" s="403">
        <v>1</v>
      </c>
      <c r="C136" s="170" t="str">
        <f ca="1">IF(Heatmap!AA8="Keep",INDEX(Heatmap!C:C,MATCH(Graphs!$B136,Heatmap!$B:$B,0)),"")</f>
        <v/>
      </c>
      <c r="D136" s="170" t="str">
        <f ca="1">IF(Heatmap!AA8="Keep",INDEX(Heatmap!D:D,MATCH(Graphs!$B136,Heatmap!$B:$B,0)),"")</f>
        <v/>
      </c>
      <c r="E136" s="171">
        <f ca="1">IF(IF($B136&lt;=$B$135,INDEX(Heatmap!R:R,MATCH(Graphs!$B136,Heatmap!$B:$B,0)),0)="",0,IF($B136&lt;=$B$135,INDEX(Heatmap!R:R,MATCH(Graphs!$B136,Heatmap!$B:$B,0)),0))</f>
        <v>0</v>
      </c>
      <c r="F136" s="171">
        <f ca="1">IF(IF($B136&lt;=$B$135,INDEX($G$56:$G$86,MATCH($B136,$B$56:$B$86,0)),0)="",0,IF($B136&lt;=$B$135,INDEX($G$56:$G$86,MATCH($B136,$B$56:$B$86,0)),0))</f>
        <v>0</v>
      </c>
      <c r="G136" s="11"/>
      <c r="H136" s="2"/>
      <c r="I136" s="2"/>
      <c r="J136" s="2"/>
      <c r="K136" s="2"/>
      <c r="L136" s="2"/>
      <c r="M136" s="2"/>
      <c r="N136" s="2"/>
      <c r="O136" s="2"/>
      <c r="P136" s="2"/>
      <c r="Q136" s="2"/>
      <c r="R136" s="2"/>
      <c r="S136" s="2"/>
      <c r="T136" s="2"/>
      <c r="U136" s="2"/>
      <c r="V136" s="2"/>
      <c r="W136" s="2"/>
      <c r="X136" s="2"/>
      <c r="Y136" s="2"/>
      <c r="Z136" s="2"/>
      <c r="AA136" s="2"/>
    </row>
    <row r="137" spans="1:27" ht="14.25" customHeight="1" x14ac:dyDescent="0.2">
      <c r="A137" s="2"/>
      <c r="B137" s="403">
        <f t="shared" ref="B137:B166" si="2">+B136+1</f>
        <v>2</v>
      </c>
      <c r="C137" s="170" t="str">
        <f ca="1">IF(Heatmap!AA9="Keep",INDEX(Heatmap!C:C,MATCH(Graphs!$B137,Heatmap!$B:$B,0)),"")</f>
        <v/>
      </c>
      <c r="D137" s="170" t="str">
        <f ca="1">IF(Heatmap!AA9="Keep",INDEX(Heatmap!D:D,MATCH(Graphs!$B137,Heatmap!$B:$B,0)),"")</f>
        <v/>
      </c>
      <c r="E137" s="171">
        <f ca="1">IF(IF($B137&lt;=$B$135,INDEX(Heatmap!R:R,MATCH(Graphs!$B137,Heatmap!$B:$B,0)),0)="",0,IF($B137&lt;=$B$135,INDEX(Heatmap!R:R,MATCH(Graphs!$B137,Heatmap!$B:$B,0)),0))</f>
        <v>0</v>
      </c>
      <c r="F137" s="171">
        <f t="shared" ref="F137:F166" ca="1" si="3">IF(IF($B137&lt;=$B$135,INDEX($G$56:$G$86,MATCH($B137,$B$56:$B$86,0)),0)="",0,IF($B137&lt;=$B$135,INDEX($G$56:$G$86,MATCH($B137,$B$56:$B$86,0)),0))</f>
        <v>0</v>
      </c>
      <c r="G137" s="11"/>
      <c r="H137" s="2"/>
      <c r="I137" s="2"/>
      <c r="J137" s="2"/>
      <c r="K137" s="2"/>
      <c r="L137" s="2"/>
      <c r="M137" s="2"/>
      <c r="N137" s="2"/>
      <c r="O137" s="2"/>
      <c r="P137" s="2"/>
      <c r="Q137" s="2"/>
      <c r="R137" s="2"/>
      <c r="S137" s="2"/>
      <c r="T137" s="2"/>
      <c r="U137" s="2"/>
      <c r="V137" s="2"/>
      <c r="W137" s="2"/>
      <c r="X137" s="2"/>
      <c r="Y137" s="2"/>
      <c r="Z137" s="2"/>
      <c r="AA137" s="2"/>
    </row>
    <row r="138" spans="1:27" ht="14.25" customHeight="1" x14ac:dyDescent="0.2">
      <c r="A138" s="2"/>
      <c r="B138" s="403">
        <f t="shared" si="2"/>
        <v>3</v>
      </c>
      <c r="C138" s="170" t="str">
        <f ca="1">IF(Heatmap!AA10="Keep",INDEX(Heatmap!C:C,MATCH(Graphs!$B138,Heatmap!$B:$B,0)),"")</f>
        <v/>
      </c>
      <c r="D138" s="170" t="str">
        <f ca="1">IF(Heatmap!AA10="Keep",INDEX(Heatmap!D:D,MATCH(Graphs!$B138,Heatmap!$B:$B,0)),"")</f>
        <v/>
      </c>
      <c r="E138" s="171">
        <f ca="1">IF(IF($B138&lt;=$B$135,INDEX(Heatmap!R:R,MATCH(Graphs!$B138,Heatmap!$B:$B,0)),0)="",0,IF($B138&lt;=$B$135,INDEX(Heatmap!R:R,MATCH(Graphs!$B138,Heatmap!$B:$B,0)),0))</f>
        <v>0</v>
      </c>
      <c r="F138" s="171">
        <f t="shared" ca="1" si="3"/>
        <v>0</v>
      </c>
      <c r="G138" s="11"/>
      <c r="H138" s="2"/>
      <c r="I138" s="2"/>
      <c r="J138" s="2"/>
      <c r="K138" s="2"/>
      <c r="L138" s="2"/>
      <c r="M138" s="2"/>
      <c r="N138" s="2"/>
      <c r="O138" s="2"/>
      <c r="P138" s="2"/>
      <c r="Q138" s="2"/>
      <c r="R138" s="2"/>
      <c r="S138" s="2"/>
      <c r="T138" s="2"/>
      <c r="U138" s="2"/>
      <c r="V138" s="2"/>
      <c r="W138" s="2"/>
      <c r="X138" s="2"/>
      <c r="Y138" s="2"/>
      <c r="Z138" s="2"/>
      <c r="AA138" s="2"/>
    </row>
    <row r="139" spans="1:27" ht="14.25" customHeight="1" x14ac:dyDescent="0.2">
      <c r="A139" s="2"/>
      <c r="B139" s="403">
        <f t="shared" si="2"/>
        <v>4</v>
      </c>
      <c r="C139" s="170" t="str">
        <f ca="1">IF(Heatmap!AA11="Keep",INDEX(Heatmap!C:C,MATCH(Graphs!$B139,Heatmap!$B:$B,0)),"")</f>
        <v/>
      </c>
      <c r="D139" s="170" t="str">
        <f ca="1">IF(Heatmap!AA11="Keep",INDEX(Heatmap!D:D,MATCH(Graphs!$B139,Heatmap!$B:$B,0)),"")</f>
        <v/>
      </c>
      <c r="E139" s="171">
        <f ca="1">IF(IF($B139&lt;=$B$135,INDEX(Heatmap!R:R,MATCH(Graphs!$B139,Heatmap!$B:$B,0)),0)="",0,IF($B139&lt;=$B$135,INDEX(Heatmap!R:R,MATCH(Graphs!$B139,Heatmap!$B:$B,0)),0))</f>
        <v>0</v>
      </c>
      <c r="F139" s="171">
        <f t="shared" ca="1" si="3"/>
        <v>0</v>
      </c>
      <c r="G139" s="11"/>
      <c r="H139" s="2"/>
      <c r="I139" s="2"/>
      <c r="J139" s="2"/>
      <c r="K139" s="2"/>
      <c r="L139" s="2"/>
      <c r="M139" s="2"/>
      <c r="N139" s="2"/>
      <c r="O139" s="2"/>
      <c r="P139" s="2"/>
      <c r="Q139" s="2"/>
      <c r="R139" s="2"/>
      <c r="S139" s="2"/>
      <c r="T139" s="2"/>
      <c r="U139" s="2"/>
      <c r="V139" s="2"/>
      <c r="W139" s="2"/>
      <c r="X139" s="2"/>
      <c r="Y139" s="2"/>
      <c r="Z139" s="2"/>
      <c r="AA139" s="2"/>
    </row>
    <row r="140" spans="1:27" ht="14.25" customHeight="1" x14ac:dyDescent="0.2">
      <c r="A140" s="2"/>
      <c r="B140" s="403">
        <f t="shared" si="2"/>
        <v>5</v>
      </c>
      <c r="C140" s="170" t="str">
        <f ca="1">IF(Heatmap!AA12="Keep",INDEX(Heatmap!C:C,MATCH(Graphs!$B140,Heatmap!$B:$B,0)),"")</f>
        <v/>
      </c>
      <c r="D140" s="170" t="str">
        <f ca="1">IF(Heatmap!AA12="Keep",INDEX(Heatmap!D:D,MATCH(Graphs!$B140,Heatmap!$B:$B,0)),"")</f>
        <v/>
      </c>
      <c r="E140" s="171">
        <f ca="1">IF(IF($B140&lt;=$B$135,INDEX(Heatmap!R:R,MATCH(Graphs!$B140,Heatmap!$B:$B,0)),0)="",0,IF($B140&lt;=$B$135,INDEX(Heatmap!R:R,MATCH(Graphs!$B140,Heatmap!$B:$B,0)),0))</f>
        <v>0</v>
      </c>
      <c r="F140" s="171">
        <f t="shared" ca="1" si="3"/>
        <v>0</v>
      </c>
      <c r="G140" s="11"/>
      <c r="H140" s="2"/>
      <c r="I140" s="2"/>
      <c r="J140" s="2"/>
      <c r="K140" s="2"/>
      <c r="L140" s="2"/>
      <c r="M140" s="2"/>
      <c r="N140" s="2"/>
      <c r="O140" s="2"/>
      <c r="P140" s="2"/>
      <c r="Q140" s="2"/>
      <c r="R140" s="2"/>
      <c r="S140" s="2"/>
      <c r="T140" s="2"/>
      <c r="U140" s="2"/>
      <c r="V140" s="2"/>
      <c r="W140" s="2"/>
      <c r="X140" s="2"/>
      <c r="Y140" s="2"/>
      <c r="Z140" s="2"/>
      <c r="AA140" s="2"/>
    </row>
    <row r="141" spans="1:27" ht="14.25" customHeight="1" x14ac:dyDescent="0.2">
      <c r="A141" s="2"/>
      <c r="B141" s="403">
        <f t="shared" si="2"/>
        <v>6</v>
      </c>
      <c r="C141" s="170" t="str">
        <f ca="1">IF(Heatmap!AA13="Keep",INDEX(Heatmap!C:C,MATCH(Graphs!$B141,Heatmap!$B:$B,0)),"")</f>
        <v/>
      </c>
      <c r="D141" s="170" t="str">
        <f ca="1">IF(Heatmap!AA13="Keep",INDEX(Heatmap!D:D,MATCH(Graphs!$B141,Heatmap!$B:$B,0)),"")</f>
        <v/>
      </c>
      <c r="E141" s="171">
        <f ca="1">IF(IF($B141&lt;=$B$135,INDEX(Heatmap!R:R,MATCH(Graphs!$B141,Heatmap!$B:$B,0)),0)="",0,IF($B141&lt;=$B$135,INDEX(Heatmap!R:R,MATCH(Graphs!$B141,Heatmap!$B:$B,0)),0))</f>
        <v>0</v>
      </c>
      <c r="F141" s="171">
        <f t="shared" ca="1" si="3"/>
        <v>0</v>
      </c>
      <c r="G141" s="11"/>
      <c r="H141" s="2"/>
      <c r="I141" s="2"/>
      <c r="J141" s="2"/>
      <c r="K141" s="2"/>
      <c r="L141" s="2"/>
      <c r="M141" s="2"/>
      <c r="N141" s="2"/>
      <c r="O141" s="2"/>
      <c r="P141" s="2"/>
      <c r="Q141" s="2"/>
      <c r="R141" s="2"/>
      <c r="S141" s="2"/>
      <c r="T141" s="2"/>
      <c r="U141" s="2"/>
      <c r="V141" s="2"/>
      <c r="W141" s="2"/>
      <c r="X141" s="2"/>
      <c r="Y141" s="2"/>
      <c r="Z141" s="2"/>
      <c r="AA141" s="2"/>
    </row>
    <row r="142" spans="1:27" ht="14.25" customHeight="1" x14ac:dyDescent="0.2">
      <c r="A142" s="2"/>
      <c r="B142" s="403">
        <f t="shared" si="2"/>
        <v>7</v>
      </c>
      <c r="C142" s="170" t="str">
        <f ca="1">IF(Heatmap!AA14="Keep",INDEX(Heatmap!C:C,MATCH(Graphs!$B142,Heatmap!$B:$B,0)),"")</f>
        <v/>
      </c>
      <c r="D142" s="170" t="str">
        <f ca="1">IF(Heatmap!AA14="Keep",INDEX(Heatmap!D:D,MATCH(Graphs!$B142,Heatmap!$B:$B,0)),"")</f>
        <v/>
      </c>
      <c r="E142" s="171">
        <f ca="1">IF(IF($B142&lt;=$B$135,INDEX(Heatmap!R:R,MATCH(Graphs!$B142,Heatmap!$B:$B,0)),0)="",0,IF($B142&lt;=$B$135,INDEX(Heatmap!R:R,MATCH(Graphs!$B142,Heatmap!$B:$B,0)),0))</f>
        <v>0</v>
      </c>
      <c r="F142" s="171">
        <f t="shared" ca="1" si="3"/>
        <v>0</v>
      </c>
      <c r="G142" s="11"/>
      <c r="H142" s="2"/>
      <c r="I142" s="2"/>
      <c r="J142" s="2"/>
      <c r="K142" s="2"/>
      <c r="L142" s="2"/>
      <c r="M142" s="2"/>
      <c r="N142" s="2"/>
      <c r="O142" s="2"/>
      <c r="P142" s="2"/>
      <c r="Q142" s="2"/>
      <c r="R142" s="2"/>
      <c r="S142" s="2"/>
      <c r="T142" s="2"/>
      <c r="U142" s="2"/>
      <c r="V142" s="2"/>
      <c r="W142" s="2"/>
      <c r="X142" s="2"/>
      <c r="Y142" s="2"/>
      <c r="Z142" s="2"/>
      <c r="AA142" s="2"/>
    </row>
    <row r="143" spans="1:27" ht="14.25" customHeight="1" x14ac:dyDescent="0.2">
      <c r="A143" s="2"/>
      <c r="B143" s="403">
        <f t="shared" si="2"/>
        <v>8</v>
      </c>
      <c r="C143" s="170" t="str">
        <f ca="1">IF(Heatmap!AA15="Keep",INDEX(Heatmap!C:C,MATCH(Graphs!$B143,Heatmap!$B:$B,0)),"")</f>
        <v/>
      </c>
      <c r="D143" s="170" t="str">
        <f ca="1">IF(Heatmap!AA15="Keep",INDEX(Heatmap!D:D,MATCH(Graphs!$B143,Heatmap!$B:$B,0)),"")</f>
        <v/>
      </c>
      <c r="E143" s="171">
        <f ca="1">IF(IF($B143&lt;=$B$135,INDEX(Heatmap!R:R,MATCH(Graphs!$B143,Heatmap!$B:$B,0)),0)="",0,IF($B143&lt;=$B$135,INDEX(Heatmap!R:R,MATCH(Graphs!$B143,Heatmap!$B:$B,0)),0))</f>
        <v>0</v>
      </c>
      <c r="F143" s="171">
        <f t="shared" ca="1" si="3"/>
        <v>0</v>
      </c>
      <c r="G143" s="11"/>
      <c r="H143" s="2"/>
      <c r="I143" s="2"/>
      <c r="J143" s="2"/>
      <c r="K143" s="2"/>
      <c r="L143" s="2"/>
      <c r="M143" s="2"/>
      <c r="N143" s="2"/>
      <c r="O143" s="2"/>
      <c r="P143" s="2"/>
      <c r="Q143" s="2"/>
      <c r="R143" s="2"/>
      <c r="S143" s="2"/>
      <c r="T143" s="2"/>
      <c r="U143" s="2"/>
      <c r="V143" s="2"/>
      <c r="W143" s="2"/>
      <c r="X143" s="2"/>
      <c r="Y143" s="2"/>
      <c r="Z143" s="2"/>
      <c r="AA143" s="2"/>
    </row>
    <row r="144" spans="1:27" ht="14.25" customHeight="1" x14ac:dyDescent="0.2">
      <c r="A144" s="2"/>
      <c r="B144" s="403">
        <f t="shared" si="2"/>
        <v>9</v>
      </c>
      <c r="C144" s="170" t="str">
        <f ca="1">IF(Heatmap!AA16="Keep",INDEX(Heatmap!C:C,MATCH(Graphs!$B144,Heatmap!$B:$B,0)),"")</f>
        <v/>
      </c>
      <c r="D144" s="170" t="str">
        <f ca="1">IF(Heatmap!AA16="Keep",INDEX(Heatmap!D:D,MATCH(Graphs!$B144,Heatmap!$B:$B,0)),"")</f>
        <v/>
      </c>
      <c r="E144" s="171">
        <f ca="1">IF(IF($B144&lt;=$B$135,INDEX(Heatmap!R:R,MATCH(Graphs!$B144,Heatmap!$B:$B,0)),0)="",0,IF($B144&lt;=$B$135,INDEX(Heatmap!R:R,MATCH(Graphs!$B144,Heatmap!$B:$B,0)),0))</f>
        <v>0</v>
      </c>
      <c r="F144" s="171">
        <f t="shared" ca="1" si="3"/>
        <v>0</v>
      </c>
      <c r="G144" s="11"/>
      <c r="H144" s="2"/>
      <c r="I144" s="2"/>
      <c r="J144" s="2"/>
      <c r="K144" s="2"/>
      <c r="L144" s="2"/>
      <c r="M144" s="2"/>
      <c r="N144" s="2"/>
      <c r="O144" s="2"/>
      <c r="P144" s="2"/>
      <c r="Q144" s="2"/>
      <c r="R144" s="2"/>
      <c r="S144" s="2"/>
      <c r="T144" s="2"/>
      <c r="U144" s="2"/>
      <c r="V144" s="2"/>
      <c r="W144" s="2"/>
      <c r="X144" s="2"/>
      <c r="Y144" s="2"/>
      <c r="Z144" s="2"/>
      <c r="AA144" s="2"/>
    </row>
    <row r="145" spans="1:27" ht="14.25" customHeight="1" x14ac:dyDescent="0.2">
      <c r="A145" s="2"/>
      <c r="B145" s="403">
        <f t="shared" si="2"/>
        <v>10</v>
      </c>
      <c r="C145" s="170" t="str">
        <f ca="1">IF(Heatmap!AA17="Keep",INDEX(Heatmap!C:C,MATCH(Graphs!$B145,Heatmap!$B:$B,0)),"")</f>
        <v/>
      </c>
      <c r="D145" s="170" t="str">
        <f ca="1">IF(Heatmap!AA17="Keep",INDEX(Heatmap!D:D,MATCH(Graphs!$B145,Heatmap!$B:$B,0)),"")</f>
        <v/>
      </c>
      <c r="E145" s="171">
        <f ca="1">IF(IF($B145&lt;=$B$135,INDEX(Heatmap!R:R,MATCH(Graphs!$B145,Heatmap!$B:$B,0)),0)="",0,IF($B145&lt;=$B$135,INDEX(Heatmap!R:R,MATCH(Graphs!$B145,Heatmap!$B:$B,0)),0))</f>
        <v>0</v>
      </c>
      <c r="F145" s="171">
        <f t="shared" ca="1" si="3"/>
        <v>0</v>
      </c>
      <c r="G145" s="11"/>
      <c r="H145" s="2"/>
      <c r="I145" s="2"/>
      <c r="J145" s="2"/>
      <c r="K145" s="2"/>
      <c r="L145" s="2"/>
      <c r="M145" s="2"/>
      <c r="N145" s="2"/>
      <c r="O145" s="2"/>
      <c r="P145" s="2"/>
      <c r="Q145" s="2"/>
      <c r="R145" s="2"/>
      <c r="S145" s="2"/>
      <c r="T145" s="2"/>
      <c r="U145" s="2"/>
      <c r="V145" s="2"/>
      <c r="W145" s="2"/>
      <c r="X145" s="2"/>
      <c r="Y145" s="2"/>
      <c r="Z145" s="2"/>
      <c r="AA145" s="2"/>
    </row>
    <row r="146" spans="1:27" ht="14.25" customHeight="1" x14ac:dyDescent="0.2">
      <c r="A146" s="2"/>
      <c r="B146" s="403">
        <f t="shared" si="2"/>
        <v>11</v>
      </c>
      <c r="C146" s="170" t="str">
        <f ca="1">IF(Heatmap!AA18="Keep",INDEX(Heatmap!C:C,MATCH(Graphs!$B146,Heatmap!$B:$B,0)),"")</f>
        <v/>
      </c>
      <c r="D146" s="170" t="str">
        <f ca="1">IF(Heatmap!AA18="Keep",INDEX(Heatmap!D:D,MATCH(Graphs!$B146,Heatmap!$B:$B,0)),"")</f>
        <v/>
      </c>
      <c r="E146" s="171">
        <f ca="1">IF(IF($B146&lt;=$B$135,INDEX(Heatmap!R:R,MATCH(Graphs!$B146,Heatmap!$B:$B,0)),0)="",0,IF($B146&lt;=$B$135,INDEX(Heatmap!R:R,MATCH(Graphs!$B146,Heatmap!$B:$B,0)),0))</f>
        <v>0</v>
      </c>
      <c r="F146" s="171">
        <f t="shared" ca="1" si="3"/>
        <v>0</v>
      </c>
      <c r="G146" s="11"/>
      <c r="H146" s="2"/>
      <c r="I146" s="2"/>
      <c r="J146" s="2"/>
      <c r="K146" s="2"/>
      <c r="L146" s="2"/>
      <c r="M146" s="2"/>
      <c r="N146" s="2"/>
      <c r="O146" s="2"/>
      <c r="P146" s="2"/>
      <c r="Q146" s="2"/>
      <c r="R146" s="2"/>
      <c r="S146" s="2"/>
      <c r="T146" s="2"/>
      <c r="U146" s="2"/>
      <c r="V146" s="2"/>
      <c r="W146" s="2"/>
      <c r="X146" s="2"/>
      <c r="Y146" s="2"/>
      <c r="Z146" s="2"/>
      <c r="AA146" s="2"/>
    </row>
    <row r="147" spans="1:27" ht="14.25" customHeight="1" x14ac:dyDescent="0.2">
      <c r="A147" s="2"/>
      <c r="B147" s="403">
        <f t="shared" si="2"/>
        <v>12</v>
      </c>
      <c r="C147" s="170" t="str">
        <f ca="1">IF(Heatmap!AA19="Keep",INDEX(Heatmap!C:C,MATCH(Graphs!$B147,Heatmap!$B:$B,0)),"")</f>
        <v/>
      </c>
      <c r="D147" s="170" t="str">
        <f ca="1">IF(Heatmap!AA19="Keep",INDEX(Heatmap!D:D,MATCH(Graphs!$B147,Heatmap!$B:$B,0)),"")</f>
        <v/>
      </c>
      <c r="E147" s="171">
        <f ca="1">IF(IF($B147&lt;=$B$135,INDEX(Heatmap!R:R,MATCH(Graphs!$B147,Heatmap!$B:$B,0)),0)="",0,IF($B147&lt;=$B$135,INDEX(Heatmap!R:R,MATCH(Graphs!$B147,Heatmap!$B:$B,0)),0))</f>
        <v>0</v>
      </c>
      <c r="F147" s="171">
        <f t="shared" ca="1" si="3"/>
        <v>0</v>
      </c>
      <c r="G147" s="11"/>
      <c r="H147" s="2"/>
      <c r="I147" s="2"/>
      <c r="J147" s="2"/>
      <c r="K147" s="2"/>
      <c r="L147" s="2"/>
      <c r="M147" s="2"/>
      <c r="N147" s="2"/>
      <c r="O147" s="2"/>
      <c r="P147" s="2"/>
      <c r="Q147" s="2"/>
      <c r="R147" s="2"/>
      <c r="S147" s="2"/>
      <c r="T147" s="2"/>
      <c r="U147" s="2"/>
      <c r="V147" s="2"/>
      <c r="W147" s="2"/>
      <c r="X147" s="2"/>
      <c r="Y147" s="2"/>
      <c r="Z147" s="2"/>
      <c r="AA147" s="2"/>
    </row>
    <row r="148" spans="1:27" ht="14.25" customHeight="1" outlineLevel="1" x14ac:dyDescent="0.2">
      <c r="A148" s="2"/>
      <c r="B148" s="403">
        <f t="shared" si="2"/>
        <v>13</v>
      </c>
      <c r="C148" s="170" t="str">
        <f ca="1">IF(Heatmap!AA20="Keep",INDEX(Heatmap!C:C,MATCH(Graphs!$B148,Heatmap!$B:$B,0)),"")</f>
        <v/>
      </c>
      <c r="D148" s="170" t="str">
        <f ca="1">IF(Heatmap!AA20="Keep",INDEX(Heatmap!D:D,MATCH(Graphs!$B148,Heatmap!$B:$B,0)),"")</f>
        <v/>
      </c>
      <c r="E148" s="171">
        <f ca="1">IF(IF($B148&lt;=$B$135,INDEX(Heatmap!R:R,MATCH(Graphs!$B148,Heatmap!$B:$B,0)),0)="",0,IF($B148&lt;=$B$135,INDEX(Heatmap!R:R,MATCH(Graphs!$B148,Heatmap!$B:$B,0)),0))</f>
        <v>0</v>
      </c>
      <c r="F148" s="171">
        <f t="shared" ca="1" si="3"/>
        <v>0</v>
      </c>
      <c r="G148" s="11"/>
      <c r="H148" s="2"/>
      <c r="I148" s="2"/>
      <c r="J148" s="2"/>
      <c r="K148" s="2"/>
      <c r="L148" s="2"/>
      <c r="M148" s="2"/>
      <c r="N148" s="2"/>
      <c r="O148" s="2"/>
      <c r="P148" s="2"/>
      <c r="Q148" s="2"/>
      <c r="R148" s="2"/>
      <c r="S148" s="2"/>
      <c r="T148" s="2"/>
      <c r="U148" s="2"/>
      <c r="V148" s="2"/>
      <c r="W148" s="2"/>
      <c r="X148" s="2"/>
      <c r="Y148" s="2"/>
      <c r="Z148" s="2"/>
      <c r="AA148" s="2"/>
    </row>
    <row r="149" spans="1:27" ht="14.25" customHeight="1" outlineLevel="1" x14ac:dyDescent="0.2">
      <c r="A149" s="2"/>
      <c r="B149" s="403">
        <f t="shared" si="2"/>
        <v>14</v>
      </c>
      <c r="C149" s="170" t="str">
        <f ca="1">IF(Heatmap!AA21="Keep",INDEX(Heatmap!C:C,MATCH(Graphs!$B149,Heatmap!$B:$B,0)),"")</f>
        <v/>
      </c>
      <c r="D149" s="170" t="str">
        <f ca="1">IF(Heatmap!AA21="Keep",INDEX(Heatmap!D:D,MATCH(Graphs!$B149,Heatmap!$B:$B,0)),"")</f>
        <v/>
      </c>
      <c r="E149" s="171">
        <f ca="1">IF(IF($B149&lt;=$B$135,INDEX(Heatmap!R:R,MATCH(Graphs!$B149,Heatmap!$B:$B,0)),0)="",0,IF($B149&lt;=$B$135,INDEX(Heatmap!R:R,MATCH(Graphs!$B149,Heatmap!$B:$B,0)),0))</f>
        <v>0</v>
      </c>
      <c r="F149" s="171">
        <f t="shared" ca="1" si="3"/>
        <v>0</v>
      </c>
      <c r="G149" s="11"/>
      <c r="H149" s="2"/>
      <c r="I149" s="2"/>
      <c r="J149" s="2"/>
      <c r="K149" s="2"/>
      <c r="L149" s="2"/>
      <c r="M149" s="2"/>
      <c r="N149" s="2"/>
      <c r="O149" s="2"/>
      <c r="P149" s="2"/>
      <c r="Q149" s="2"/>
      <c r="R149" s="2"/>
      <c r="S149" s="2"/>
      <c r="T149" s="2"/>
      <c r="U149" s="2"/>
      <c r="V149" s="2"/>
      <c r="W149" s="2"/>
      <c r="X149" s="2"/>
      <c r="Y149" s="2"/>
      <c r="Z149" s="2"/>
      <c r="AA149" s="2"/>
    </row>
    <row r="150" spans="1:27" ht="14.25" customHeight="1" outlineLevel="1" x14ac:dyDescent="0.2">
      <c r="A150" s="2"/>
      <c r="B150" s="403">
        <f t="shared" si="2"/>
        <v>15</v>
      </c>
      <c r="C150" s="170" t="str">
        <f ca="1">IF(Heatmap!AA22="Keep",INDEX(Heatmap!C:C,MATCH(Graphs!$B150,Heatmap!$B:$B,0)),"")</f>
        <v/>
      </c>
      <c r="D150" s="170" t="str">
        <f ca="1">IF(Heatmap!AA22="Keep",INDEX(Heatmap!D:D,MATCH(Graphs!$B150,Heatmap!$B:$B,0)),"")</f>
        <v/>
      </c>
      <c r="E150" s="171">
        <f ca="1">IF(IF($B150&lt;=$B$135,INDEX(Heatmap!R:R,MATCH(Graphs!$B150,Heatmap!$B:$B,0)),0)="",0,IF($B150&lt;=$B$135,INDEX(Heatmap!R:R,MATCH(Graphs!$B150,Heatmap!$B:$B,0)),0))</f>
        <v>0</v>
      </c>
      <c r="F150" s="171">
        <f t="shared" ca="1" si="3"/>
        <v>0</v>
      </c>
      <c r="G150" s="11"/>
      <c r="H150" s="2"/>
      <c r="I150" s="2"/>
      <c r="J150" s="2"/>
      <c r="K150" s="2"/>
      <c r="L150" s="2"/>
      <c r="M150" s="2"/>
      <c r="N150" s="2"/>
      <c r="O150" s="2"/>
      <c r="P150" s="2"/>
      <c r="Q150" s="2"/>
      <c r="R150" s="2"/>
      <c r="S150" s="2"/>
      <c r="T150" s="2"/>
      <c r="U150" s="2"/>
      <c r="V150" s="2"/>
      <c r="W150" s="2"/>
      <c r="X150" s="2"/>
      <c r="Y150" s="2"/>
      <c r="Z150" s="2"/>
      <c r="AA150" s="2"/>
    </row>
    <row r="151" spans="1:27" ht="14.25" customHeight="1" outlineLevel="1" x14ac:dyDescent="0.2">
      <c r="A151" s="2"/>
      <c r="B151" s="403">
        <f t="shared" si="2"/>
        <v>16</v>
      </c>
      <c r="C151" s="170" t="str">
        <f ca="1">IF(Heatmap!AA23="Keep",INDEX(Heatmap!C:C,MATCH(Graphs!$B151,Heatmap!$B:$B,0)),"")</f>
        <v/>
      </c>
      <c r="D151" s="170" t="str">
        <f ca="1">IF(Heatmap!AA23="Keep",INDEX(Heatmap!D:D,MATCH(Graphs!$B151,Heatmap!$B:$B,0)),"")</f>
        <v/>
      </c>
      <c r="E151" s="171">
        <f ca="1">IF(IF($B151&lt;=$B$135,INDEX(Heatmap!R:R,MATCH(Graphs!$B151,Heatmap!$B:$B,0)),0)="",0,IF($B151&lt;=$B$135,INDEX(Heatmap!R:R,MATCH(Graphs!$B151,Heatmap!$B:$B,0)),0))</f>
        <v>0</v>
      </c>
      <c r="F151" s="171">
        <f t="shared" ca="1" si="3"/>
        <v>0</v>
      </c>
      <c r="G151" s="11"/>
      <c r="H151" s="2"/>
      <c r="I151" s="2"/>
      <c r="J151" s="2"/>
      <c r="K151" s="2"/>
      <c r="L151" s="2"/>
      <c r="M151" s="2"/>
      <c r="N151" s="2"/>
      <c r="O151" s="2"/>
      <c r="P151" s="2"/>
      <c r="Q151" s="2"/>
      <c r="R151" s="2"/>
      <c r="S151" s="2"/>
      <c r="T151" s="2"/>
      <c r="U151" s="2"/>
      <c r="V151" s="2"/>
      <c r="W151" s="2"/>
      <c r="X151" s="2"/>
      <c r="Y151" s="2"/>
      <c r="Z151" s="2"/>
      <c r="AA151" s="2"/>
    </row>
    <row r="152" spans="1:27" ht="14.25" customHeight="1" outlineLevel="1" x14ac:dyDescent="0.2">
      <c r="A152" s="2"/>
      <c r="B152" s="403">
        <f t="shared" si="2"/>
        <v>17</v>
      </c>
      <c r="C152" s="170" t="str">
        <f ca="1">IF(Heatmap!AA24="Keep",INDEX(Heatmap!C:C,MATCH(Graphs!$B152,Heatmap!$B:$B,0)),"")</f>
        <v/>
      </c>
      <c r="D152" s="170" t="str">
        <f ca="1">IF(Heatmap!AA24="Keep",INDEX(Heatmap!D:D,MATCH(Graphs!$B152,Heatmap!$B:$B,0)),"")</f>
        <v/>
      </c>
      <c r="E152" s="171">
        <f ca="1">IF(IF($B152&lt;=$B$135,INDEX(Heatmap!R:R,MATCH(Graphs!$B152,Heatmap!$B:$B,0)),0)="",0,IF($B152&lt;=$B$135,INDEX(Heatmap!R:R,MATCH(Graphs!$B152,Heatmap!$B:$B,0)),0))</f>
        <v>0</v>
      </c>
      <c r="F152" s="171">
        <f t="shared" ca="1" si="3"/>
        <v>0</v>
      </c>
      <c r="G152" s="11"/>
      <c r="H152" s="2"/>
      <c r="I152" s="2"/>
      <c r="J152" s="2"/>
      <c r="K152" s="2"/>
      <c r="L152" s="2"/>
      <c r="M152" s="2"/>
      <c r="N152" s="2"/>
      <c r="O152" s="2"/>
      <c r="P152" s="2"/>
      <c r="Q152" s="2"/>
      <c r="R152" s="2"/>
      <c r="S152" s="2"/>
      <c r="T152" s="2"/>
      <c r="U152" s="2"/>
      <c r="V152" s="2"/>
      <c r="W152" s="2"/>
      <c r="X152" s="2"/>
      <c r="Y152" s="2"/>
      <c r="Z152" s="2"/>
      <c r="AA152" s="2"/>
    </row>
    <row r="153" spans="1:27" ht="14.25" customHeight="1" outlineLevel="1" x14ac:dyDescent="0.2">
      <c r="A153" s="2"/>
      <c r="B153" s="403">
        <f t="shared" si="2"/>
        <v>18</v>
      </c>
      <c r="C153" s="170" t="str">
        <f ca="1">IF(Heatmap!AA25="Keep",INDEX(Heatmap!C:C,MATCH(Graphs!$B153,Heatmap!$B:$B,0)),"")</f>
        <v/>
      </c>
      <c r="D153" s="170" t="str">
        <f ca="1">IF(Heatmap!AA25="Keep",INDEX(Heatmap!D:D,MATCH(Graphs!$B153,Heatmap!$B:$B,0)),"")</f>
        <v/>
      </c>
      <c r="E153" s="171">
        <f ca="1">IF(IF($B153&lt;=$B$135,INDEX(Heatmap!R:R,MATCH(Graphs!$B153,Heatmap!$B:$B,0)),0)="",0,IF($B153&lt;=$B$135,INDEX(Heatmap!R:R,MATCH(Graphs!$B153,Heatmap!$B:$B,0)),0))</f>
        <v>0</v>
      </c>
      <c r="F153" s="171">
        <f t="shared" ca="1" si="3"/>
        <v>0</v>
      </c>
      <c r="G153" s="11"/>
      <c r="H153" s="2"/>
      <c r="I153" s="2"/>
      <c r="J153" s="2"/>
      <c r="K153" s="2"/>
      <c r="L153" s="2"/>
      <c r="M153" s="2"/>
      <c r="N153" s="2"/>
      <c r="O153" s="2"/>
      <c r="P153" s="2"/>
      <c r="Q153" s="2"/>
      <c r="R153" s="2"/>
      <c r="S153" s="2"/>
      <c r="T153" s="2"/>
      <c r="U153" s="2"/>
      <c r="V153" s="2"/>
      <c r="W153" s="2"/>
      <c r="X153" s="2"/>
      <c r="Y153" s="2"/>
      <c r="Z153" s="2"/>
      <c r="AA153" s="2"/>
    </row>
    <row r="154" spans="1:27" ht="14.25" customHeight="1" outlineLevel="1" x14ac:dyDescent="0.2">
      <c r="A154" s="2"/>
      <c r="B154" s="403">
        <f t="shared" si="2"/>
        <v>19</v>
      </c>
      <c r="C154" s="170" t="str">
        <f ca="1">IF(Heatmap!AA26="Keep",INDEX(Heatmap!C:C,MATCH(Graphs!$B154,Heatmap!$B:$B,0)),"")</f>
        <v/>
      </c>
      <c r="D154" s="170" t="str">
        <f ca="1">IF(Heatmap!AA26="Keep",INDEX(Heatmap!D:D,MATCH(Graphs!$B154,Heatmap!$B:$B,0)),"")</f>
        <v/>
      </c>
      <c r="E154" s="171">
        <f ca="1">IF(IF($B154&lt;=$B$135,INDEX(Heatmap!R:R,MATCH(Graphs!$B154,Heatmap!$B:$B,0)),0)="",0,IF($B154&lt;=$B$135,INDEX(Heatmap!R:R,MATCH(Graphs!$B154,Heatmap!$B:$B,0)),0))</f>
        <v>0</v>
      </c>
      <c r="F154" s="171">
        <f t="shared" ca="1" si="3"/>
        <v>0</v>
      </c>
      <c r="G154" s="11"/>
      <c r="H154" s="2"/>
      <c r="I154" s="2"/>
      <c r="J154" s="2"/>
      <c r="K154" s="2"/>
      <c r="L154" s="2"/>
      <c r="M154" s="2"/>
      <c r="N154" s="2"/>
      <c r="O154" s="2"/>
      <c r="P154" s="2"/>
      <c r="Q154" s="2"/>
      <c r="R154" s="2"/>
      <c r="S154" s="2"/>
      <c r="T154" s="2"/>
      <c r="U154" s="2"/>
      <c r="V154" s="2"/>
      <c r="W154" s="2"/>
      <c r="X154" s="2"/>
      <c r="Y154" s="2"/>
      <c r="Z154" s="2"/>
      <c r="AA154" s="2"/>
    </row>
    <row r="155" spans="1:27" ht="14.25" customHeight="1" outlineLevel="1" x14ac:dyDescent="0.2">
      <c r="A155" s="2"/>
      <c r="B155" s="403">
        <f t="shared" si="2"/>
        <v>20</v>
      </c>
      <c r="C155" s="170" t="str">
        <f ca="1">IF(Heatmap!AA27="Keep",INDEX(Heatmap!C:C,MATCH(Graphs!$B155,Heatmap!$B:$B,0)),"")</f>
        <v/>
      </c>
      <c r="D155" s="170" t="str">
        <f ca="1">IF(Heatmap!AA27="Keep",INDEX(Heatmap!D:D,MATCH(Graphs!$B155,Heatmap!$B:$B,0)),"")</f>
        <v/>
      </c>
      <c r="E155" s="171">
        <f ca="1">IF(IF($B155&lt;=$B$135,INDEX(Heatmap!R:R,MATCH(Graphs!$B155,Heatmap!$B:$B,0)),0)="",0,IF($B155&lt;=$B$135,INDEX(Heatmap!R:R,MATCH(Graphs!$B155,Heatmap!$B:$B,0)),0))</f>
        <v>0</v>
      </c>
      <c r="F155" s="171">
        <f t="shared" ca="1" si="3"/>
        <v>0</v>
      </c>
      <c r="G155" s="11"/>
      <c r="H155" s="2"/>
      <c r="I155" s="2"/>
      <c r="J155" s="2"/>
      <c r="K155" s="2"/>
      <c r="L155" s="2"/>
      <c r="M155" s="2"/>
      <c r="N155" s="2"/>
      <c r="O155" s="2"/>
      <c r="P155" s="2"/>
      <c r="Q155" s="2"/>
      <c r="R155" s="2"/>
      <c r="S155" s="2"/>
      <c r="T155" s="2"/>
      <c r="U155" s="2"/>
      <c r="V155" s="2"/>
      <c r="W155" s="2"/>
      <c r="X155" s="2"/>
      <c r="Y155" s="2"/>
      <c r="Z155" s="2"/>
      <c r="AA155" s="2"/>
    </row>
    <row r="156" spans="1:27" ht="14.25" customHeight="1" outlineLevel="1" x14ac:dyDescent="0.2">
      <c r="A156" s="2"/>
      <c r="B156" s="403">
        <f t="shared" si="2"/>
        <v>21</v>
      </c>
      <c r="C156" s="170" t="str">
        <f ca="1">IF(Heatmap!AA28="Keep",INDEX(Heatmap!C:C,MATCH(Graphs!$B156,Heatmap!$B:$B,0)),"")</f>
        <v/>
      </c>
      <c r="D156" s="170" t="str">
        <f ca="1">IF(Heatmap!AA28="Keep",INDEX(Heatmap!D:D,MATCH(Graphs!$B156,Heatmap!$B:$B,0)),"")</f>
        <v/>
      </c>
      <c r="E156" s="171">
        <f ca="1">IF(IF($B156&lt;=$B$135,INDEX(Heatmap!R:R,MATCH(Graphs!$B156,Heatmap!$B:$B,0)),0)="",0,IF($B156&lt;=$B$135,INDEX(Heatmap!R:R,MATCH(Graphs!$B156,Heatmap!$B:$B,0)),0))</f>
        <v>0</v>
      </c>
      <c r="F156" s="171">
        <f t="shared" ca="1" si="3"/>
        <v>0</v>
      </c>
      <c r="G156" s="11"/>
      <c r="H156" s="2"/>
      <c r="I156" s="2"/>
      <c r="J156" s="2"/>
      <c r="K156" s="2"/>
      <c r="L156" s="2"/>
      <c r="M156" s="2"/>
      <c r="N156" s="2"/>
      <c r="O156" s="2"/>
      <c r="P156" s="2"/>
      <c r="Q156" s="2"/>
      <c r="R156" s="2"/>
      <c r="S156" s="2"/>
      <c r="T156" s="2"/>
      <c r="U156" s="2"/>
      <c r="V156" s="2"/>
      <c r="W156" s="2"/>
      <c r="X156" s="2"/>
      <c r="Y156" s="2"/>
      <c r="Z156" s="2"/>
      <c r="AA156" s="2"/>
    </row>
    <row r="157" spans="1:27" ht="14.25" customHeight="1" outlineLevel="1" x14ac:dyDescent="0.2">
      <c r="A157" s="2"/>
      <c r="B157" s="403">
        <f t="shared" si="2"/>
        <v>22</v>
      </c>
      <c r="C157" s="170" t="str">
        <f ca="1">IF(Heatmap!AA29="Keep",INDEX(Heatmap!C:C,MATCH(Graphs!$B157,Heatmap!$B:$B,0)),"")</f>
        <v/>
      </c>
      <c r="D157" s="170" t="str">
        <f ca="1">IF(Heatmap!AA29="Keep",INDEX(Heatmap!D:D,MATCH(Graphs!$B157,Heatmap!$B:$B,0)),"")</f>
        <v/>
      </c>
      <c r="E157" s="171">
        <f ca="1">IF(IF($B157&lt;=$B$135,INDEX(Heatmap!R:R,MATCH(Graphs!$B157,Heatmap!$B:$B,0)),0)="",0,IF($B157&lt;=$B$135,INDEX(Heatmap!R:R,MATCH(Graphs!$B157,Heatmap!$B:$B,0)),0))</f>
        <v>0</v>
      </c>
      <c r="F157" s="171">
        <f t="shared" ca="1" si="3"/>
        <v>0</v>
      </c>
      <c r="G157" s="11"/>
      <c r="H157" s="2"/>
      <c r="I157" s="2"/>
      <c r="J157" s="2"/>
      <c r="K157" s="2"/>
      <c r="L157" s="2"/>
      <c r="M157" s="2"/>
      <c r="N157" s="2"/>
      <c r="O157" s="2"/>
      <c r="P157" s="2"/>
      <c r="Q157" s="2"/>
      <c r="R157" s="2"/>
      <c r="S157" s="2"/>
      <c r="T157" s="2"/>
      <c r="U157" s="2"/>
      <c r="V157" s="2"/>
      <c r="W157" s="2"/>
      <c r="X157" s="2"/>
      <c r="Y157" s="2"/>
      <c r="Z157" s="2"/>
      <c r="AA157" s="2"/>
    </row>
    <row r="158" spans="1:27" ht="14.25" customHeight="1" outlineLevel="1" x14ac:dyDescent="0.2">
      <c r="A158" s="2"/>
      <c r="B158" s="403">
        <f t="shared" si="2"/>
        <v>23</v>
      </c>
      <c r="C158" s="170" t="str">
        <f ca="1">IF(Heatmap!AA30="Keep",INDEX(Heatmap!C:C,MATCH(Graphs!$B158,Heatmap!$B:$B,0)),"")</f>
        <v/>
      </c>
      <c r="D158" s="170" t="str">
        <f ca="1">IF(Heatmap!AA30="Keep",INDEX(Heatmap!D:D,MATCH(Graphs!$B158,Heatmap!$B:$B,0)),"")</f>
        <v/>
      </c>
      <c r="E158" s="171">
        <f ca="1">IF(IF($B158&lt;=$B$135,INDEX(Heatmap!R:R,MATCH(Graphs!$B158,Heatmap!$B:$B,0)),0)="",0,IF($B158&lt;=$B$135,INDEX(Heatmap!R:R,MATCH(Graphs!$B158,Heatmap!$B:$B,0)),0))</f>
        <v>0</v>
      </c>
      <c r="F158" s="171">
        <f t="shared" ca="1" si="3"/>
        <v>0</v>
      </c>
      <c r="G158" s="11"/>
      <c r="H158" s="2"/>
      <c r="I158" s="2"/>
      <c r="J158" s="2"/>
      <c r="K158" s="2"/>
      <c r="L158" s="2"/>
      <c r="M158" s="2"/>
      <c r="N158" s="2"/>
      <c r="O158" s="2"/>
      <c r="P158" s="2"/>
      <c r="Q158" s="2"/>
      <c r="R158" s="2"/>
      <c r="S158" s="2"/>
      <c r="T158" s="2"/>
      <c r="U158" s="2"/>
      <c r="V158" s="2"/>
      <c r="W158" s="2"/>
      <c r="X158" s="2"/>
      <c r="Y158" s="2"/>
      <c r="Z158" s="2"/>
      <c r="AA158" s="2"/>
    </row>
    <row r="159" spans="1:27" ht="14.25" customHeight="1" outlineLevel="1" x14ac:dyDescent="0.2">
      <c r="A159" s="2"/>
      <c r="B159" s="403">
        <f t="shared" si="2"/>
        <v>24</v>
      </c>
      <c r="C159" s="170" t="str">
        <f ca="1">IF(Heatmap!AA31="Keep",INDEX(Heatmap!C:C,MATCH(Graphs!$B159,Heatmap!$B:$B,0)),"")</f>
        <v/>
      </c>
      <c r="D159" s="170" t="str">
        <f ca="1">IF(Heatmap!AA31="Keep",INDEX(Heatmap!D:D,MATCH(Graphs!$B159,Heatmap!$B:$B,0)),"")</f>
        <v/>
      </c>
      <c r="E159" s="171">
        <f ca="1">IF(IF($B159&lt;=$B$135,INDEX(Heatmap!R:R,MATCH(Graphs!$B159,Heatmap!$B:$B,0)),0)="",0,IF($B159&lt;=$B$135,INDEX(Heatmap!R:R,MATCH(Graphs!$B159,Heatmap!$B:$B,0)),0))</f>
        <v>0</v>
      </c>
      <c r="F159" s="171">
        <f t="shared" ca="1" si="3"/>
        <v>0</v>
      </c>
      <c r="G159" s="11"/>
      <c r="H159" s="2"/>
      <c r="I159" s="2"/>
      <c r="J159" s="2"/>
      <c r="K159" s="2"/>
      <c r="L159" s="2"/>
      <c r="M159" s="2"/>
      <c r="N159" s="2"/>
      <c r="O159" s="2"/>
      <c r="P159" s="2"/>
      <c r="Q159" s="2"/>
      <c r="R159" s="2"/>
      <c r="S159" s="2"/>
      <c r="T159" s="2"/>
      <c r="U159" s="2"/>
      <c r="V159" s="2"/>
      <c r="W159" s="2"/>
      <c r="X159" s="2"/>
      <c r="Y159" s="2"/>
      <c r="Z159" s="2"/>
      <c r="AA159" s="2"/>
    </row>
    <row r="160" spans="1:27" ht="14.25" customHeight="1" outlineLevel="1" x14ac:dyDescent="0.2">
      <c r="A160" s="2"/>
      <c r="B160" s="403">
        <f t="shared" si="2"/>
        <v>25</v>
      </c>
      <c r="C160" s="170" t="str">
        <f ca="1">IF(Heatmap!AA32="Keep",INDEX(Heatmap!C:C,MATCH(Graphs!$B160,Heatmap!$B:$B,0)),"")</f>
        <v/>
      </c>
      <c r="D160" s="170" t="str">
        <f ca="1">IF(Heatmap!AA32="Keep",INDEX(Heatmap!D:D,MATCH(Graphs!$B160,Heatmap!$B:$B,0)),"")</f>
        <v/>
      </c>
      <c r="E160" s="171">
        <f ca="1">IF(IF($B160&lt;=$B$135,INDEX(Heatmap!R:R,MATCH(Graphs!$B160,Heatmap!$B:$B,0)),0)="",0,IF($B160&lt;=$B$135,INDEX(Heatmap!R:R,MATCH(Graphs!$B160,Heatmap!$B:$B,0)),0))</f>
        <v>0</v>
      </c>
      <c r="F160" s="171">
        <f t="shared" ca="1" si="3"/>
        <v>0</v>
      </c>
      <c r="G160" s="11"/>
      <c r="H160" s="2"/>
      <c r="I160" s="2"/>
      <c r="J160" s="2"/>
      <c r="K160" s="2"/>
      <c r="L160" s="2"/>
      <c r="M160" s="2"/>
      <c r="N160" s="2"/>
      <c r="O160" s="2"/>
      <c r="P160" s="2"/>
      <c r="Q160" s="2"/>
      <c r="R160" s="2"/>
      <c r="S160" s="2"/>
      <c r="T160" s="2"/>
      <c r="U160" s="2"/>
      <c r="V160" s="2"/>
      <c r="W160" s="2"/>
      <c r="X160" s="2"/>
      <c r="Y160" s="2"/>
      <c r="Z160" s="2"/>
      <c r="AA160" s="2"/>
    </row>
    <row r="161" spans="1:27" ht="14.25" customHeight="1" outlineLevel="1" x14ac:dyDescent="0.2">
      <c r="A161" s="2"/>
      <c r="B161" s="403">
        <f t="shared" si="2"/>
        <v>26</v>
      </c>
      <c r="C161" s="170" t="str">
        <f ca="1">IF(Heatmap!AA33="Keep",INDEX(Heatmap!C:C,MATCH(Graphs!$B161,Heatmap!$B:$B,0)),"")</f>
        <v/>
      </c>
      <c r="D161" s="170" t="str">
        <f ca="1">IF(Heatmap!AA33="Keep",INDEX(Heatmap!D:D,MATCH(Graphs!$B161,Heatmap!$B:$B,0)),"")</f>
        <v/>
      </c>
      <c r="E161" s="171">
        <f ca="1">IF(IF($B161&lt;=$B$135,INDEX(Heatmap!R:R,MATCH(Graphs!$B161,Heatmap!$B:$B,0)),0)="",0,IF($B161&lt;=$B$135,INDEX(Heatmap!R:R,MATCH(Graphs!$B161,Heatmap!$B:$B,0)),0))</f>
        <v>0</v>
      </c>
      <c r="F161" s="171">
        <f t="shared" ca="1" si="3"/>
        <v>0</v>
      </c>
      <c r="G161" s="11"/>
      <c r="H161" s="2"/>
      <c r="I161" s="2"/>
      <c r="J161" s="2"/>
      <c r="K161" s="2"/>
      <c r="L161" s="2"/>
      <c r="M161" s="2"/>
      <c r="N161" s="2"/>
      <c r="O161" s="2"/>
      <c r="P161" s="2"/>
      <c r="Q161" s="2"/>
      <c r="R161" s="2"/>
      <c r="S161" s="2"/>
      <c r="T161" s="2"/>
      <c r="U161" s="2"/>
      <c r="V161" s="2"/>
      <c r="W161" s="2"/>
      <c r="X161" s="2"/>
      <c r="Y161" s="2"/>
      <c r="Z161" s="2"/>
      <c r="AA161" s="2"/>
    </row>
    <row r="162" spans="1:27" ht="14.25" customHeight="1" outlineLevel="1" x14ac:dyDescent="0.2">
      <c r="A162" s="2"/>
      <c r="B162" s="403">
        <f t="shared" si="2"/>
        <v>27</v>
      </c>
      <c r="C162" s="170" t="str">
        <f ca="1">IF(Heatmap!AA34="Keep",INDEX(Heatmap!C:C,MATCH(Graphs!$B162,Heatmap!$B:$B,0)),"")</f>
        <v/>
      </c>
      <c r="D162" s="170" t="str">
        <f ca="1">IF(Heatmap!AA34="Keep",INDEX(Heatmap!D:D,MATCH(Graphs!$B162,Heatmap!$B:$B,0)),"")</f>
        <v/>
      </c>
      <c r="E162" s="171">
        <f ca="1">IF(IF($B162&lt;=$B$135,INDEX(Heatmap!R:R,MATCH(Graphs!$B162,Heatmap!$B:$B,0)),0)="",0,IF($B162&lt;=$B$135,INDEX(Heatmap!R:R,MATCH(Graphs!$B162,Heatmap!$B:$B,0)),0))</f>
        <v>0</v>
      </c>
      <c r="F162" s="171">
        <f t="shared" ca="1" si="3"/>
        <v>0</v>
      </c>
      <c r="G162" s="11"/>
      <c r="H162" s="2"/>
      <c r="I162" s="2"/>
      <c r="J162" s="2"/>
      <c r="K162" s="2"/>
      <c r="L162" s="2"/>
      <c r="M162" s="2"/>
      <c r="N162" s="2"/>
      <c r="O162" s="2"/>
      <c r="P162" s="2"/>
      <c r="Q162" s="2"/>
      <c r="R162" s="2"/>
      <c r="S162" s="2"/>
      <c r="T162" s="2"/>
      <c r="U162" s="2"/>
      <c r="V162" s="2"/>
      <c r="W162" s="2"/>
      <c r="X162" s="2"/>
      <c r="Y162" s="2"/>
      <c r="Z162" s="2"/>
      <c r="AA162" s="2"/>
    </row>
    <row r="163" spans="1:27" ht="14.25" customHeight="1" outlineLevel="1" x14ac:dyDescent="0.2">
      <c r="A163" s="2"/>
      <c r="B163" s="403">
        <f t="shared" si="2"/>
        <v>28</v>
      </c>
      <c r="C163" s="170" t="str">
        <f ca="1">IF(Heatmap!AA35="Keep",INDEX(Heatmap!C:C,MATCH(Graphs!$B163,Heatmap!$B:$B,0)),"")</f>
        <v/>
      </c>
      <c r="D163" s="170" t="str">
        <f ca="1">IF(Heatmap!AA35="Keep",INDEX(Heatmap!D:D,MATCH(Graphs!$B163,Heatmap!$B:$B,0)),"")</f>
        <v/>
      </c>
      <c r="E163" s="171">
        <f ca="1">IF(IF($B163&lt;=$B$135,INDEX(Heatmap!R:R,MATCH(Graphs!$B163,Heatmap!$B:$B,0)),0)="",0,IF($B163&lt;=$B$135,INDEX(Heatmap!R:R,MATCH(Graphs!$B163,Heatmap!$B:$B,0)),0))</f>
        <v>0</v>
      </c>
      <c r="F163" s="171">
        <f t="shared" ca="1" si="3"/>
        <v>0</v>
      </c>
      <c r="G163" s="11"/>
      <c r="H163" s="2"/>
      <c r="I163" s="2"/>
      <c r="J163" s="2"/>
      <c r="K163" s="2"/>
      <c r="L163" s="2"/>
      <c r="M163" s="2"/>
      <c r="N163" s="2"/>
      <c r="O163" s="2"/>
      <c r="P163" s="2"/>
      <c r="Q163" s="2"/>
      <c r="R163" s="2"/>
      <c r="S163" s="2"/>
      <c r="T163" s="2"/>
      <c r="U163" s="2"/>
      <c r="V163" s="2"/>
      <c r="W163" s="2"/>
      <c r="X163" s="2"/>
      <c r="Y163" s="2"/>
      <c r="Z163" s="2"/>
      <c r="AA163" s="2"/>
    </row>
    <row r="164" spans="1:27" ht="14.25" customHeight="1" outlineLevel="1" x14ac:dyDescent="0.2">
      <c r="A164" s="2"/>
      <c r="B164" s="403">
        <f t="shared" si="2"/>
        <v>29</v>
      </c>
      <c r="C164" s="170" t="str">
        <f ca="1">IF(Heatmap!AA36="Keep",INDEX(Heatmap!C:C,MATCH(Graphs!$B164,Heatmap!$B:$B,0)),"")</f>
        <v/>
      </c>
      <c r="D164" s="170" t="str">
        <f ca="1">IF(Heatmap!AA36="Keep",INDEX(Heatmap!D:D,MATCH(Graphs!$B164,Heatmap!$B:$B,0)),"")</f>
        <v/>
      </c>
      <c r="E164" s="171">
        <f ca="1">IF(IF($B164&lt;=$B$135,INDEX(Heatmap!R:R,MATCH(Graphs!$B164,Heatmap!$B:$B,0)),0)="",0,IF($B164&lt;=$B$135,INDEX(Heatmap!R:R,MATCH(Graphs!$B164,Heatmap!$B:$B,0)),0))</f>
        <v>0</v>
      </c>
      <c r="F164" s="171">
        <f t="shared" ca="1" si="3"/>
        <v>0</v>
      </c>
      <c r="G164" s="11"/>
      <c r="H164" s="2"/>
      <c r="I164" s="2"/>
      <c r="J164" s="2"/>
      <c r="K164" s="2"/>
      <c r="L164" s="2"/>
      <c r="M164" s="2"/>
      <c r="N164" s="2"/>
      <c r="O164" s="2"/>
      <c r="P164" s="2"/>
      <c r="Q164" s="2"/>
      <c r="R164" s="2"/>
      <c r="S164" s="2"/>
      <c r="T164" s="2"/>
      <c r="U164" s="2"/>
      <c r="V164" s="2"/>
      <c r="W164" s="2"/>
      <c r="X164" s="2"/>
      <c r="Y164" s="2"/>
      <c r="Z164" s="2"/>
      <c r="AA164" s="2"/>
    </row>
    <row r="165" spans="1:27" ht="14.25" customHeight="1" outlineLevel="1" x14ac:dyDescent="0.2">
      <c r="A165" s="2"/>
      <c r="B165" s="403">
        <f t="shared" si="2"/>
        <v>30</v>
      </c>
      <c r="C165" s="170" t="str">
        <f ca="1">IF(Heatmap!AA37="Keep",INDEX(Heatmap!C:C,MATCH(Graphs!$B165,Heatmap!$B:$B,0)),"")</f>
        <v/>
      </c>
      <c r="D165" s="170" t="str">
        <f ca="1">IF(Heatmap!AA37="Keep",INDEX(Heatmap!D:D,MATCH(Graphs!$B165,Heatmap!$B:$B,0)),"")</f>
        <v/>
      </c>
      <c r="E165" s="171">
        <f ca="1">IF(IF($B165&lt;=$B$135,INDEX(Heatmap!R:R,MATCH(Graphs!$B165,Heatmap!$B:$B,0)),0)="",0,IF($B165&lt;=$B$135,INDEX(Heatmap!R:R,MATCH(Graphs!$B165,Heatmap!$B:$B,0)),0))</f>
        <v>0</v>
      </c>
      <c r="F165" s="171">
        <f t="shared" ca="1" si="3"/>
        <v>0</v>
      </c>
      <c r="G165" s="11"/>
      <c r="H165" s="2"/>
      <c r="I165" s="2"/>
      <c r="J165" s="2"/>
      <c r="K165" s="2"/>
      <c r="L165" s="2"/>
      <c r="M165" s="2"/>
      <c r="N165" s="2"/>
      <c r="O165" s="2"/>
      <c r="P165" s="2"/>
      <c r="Q165" s="2"/>
      <c r="R165" s="2"/>
      <c r="S165" s="2"/>
      <c r="T165" s="2"/>
      <c r="U165" s="2"/>
      <c r="V165" s="2"/>
      <c r="W165" s="2"/>
      <c r="X165" s="2"/>
      <c r="Y165" s="2"/>
      <c r="Z165" s="2"/>
      <c r="AA165" s="2"/>
    </row>
    <row r="166" spans="1:27" ht="14.25" customHeight="1" outlineLevel="1" x14ac:dyDescent="0.2">
      <c r="A166" s="2"/>
      <c r="B166" s="403">
        <f t="shared" si="2"/>
        <v>31</v>
      </c>
      <c r="C166" s="170" t="str">
        <f ca="1">IF(Heatmap!AA38="Keep",INDEX(Heatmap!C:C,MATCH(Graphs!$B166,Heatmap!$B:$B,0)),"")</f>
        <v/>
      </c>
      <c r="D166" s="170" t="str">
        <f ca="1">IF(Heatmap!AA38="Keep",INDEX(Heatmap!D:D,MATCH(Graphs!$B166,Heatmap!$B:$B,0)),"")</f>
        <v/>
      </c>
      <c r="E166" s="171">
        <f ca="1">IF(IF($B166&lt;=$B$135,INDEX(Heatmap!R:R,MATCH(Graphs!$B166,Heatmap!$B:$B,0)),0)="",0,IF($B166&lt;=$B$135,INDEX(Heatmap!R:R,MATCH(Graphs!$B166,Heatmap!$B:$B,0)),0))</f>
        <v>0</v>
      </c>
      <c r="F166" s="171">
        <f t="shared" ca="1" si="3"/>
        <v>0</v>
      </c>
      <c r="G166" s="11"/>
      <c r="H166" s="2"/>
      <c r="I166" s="2"/>
      <c r="J166" s="2"/>
      <c r="K166" s="2"/>
      <c r="L166" s="2"/>
      <c r="M166" s="2"/>
      <c r="N166" s="2"/>
      <c r="O166" s="2"/>
      <c r="P166" s="2"/>
      <c r="Q166" s="2"/>
      <c r="R166" s="2"/>
      <c r="S166" s="2"/>
      <c r="T166" s="2"/>
      <c r="U166" s="2"/>
      <c r="V166" s="2"/>
      <c r="W166" s="2"/>
      <c r="X166" s="2"/>
      <c r="Y166" s="2"/>
      <c r="Z166" s="2"/>
      <c r="AA166" s="2"/>
    </row>
    <row r="167" spans="1:27" ht="14.25" customHeight="1" x14ac:dyDescent="0.2">
      <c r="A167" s="2"/>
      <c r="B167" s="34"/>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4.25" customHeight="1" x14ac:dyDescent="0.2">
      <c r="A168" s="2"/>
      <c r="B168" s="34"/>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4.25" customHeight="1" x14ac:dyDescent="0.2">
      <c r="A169" s="2"/>
      <c r="B169" s="34"/>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4.25" customHeight="1" x14ac:dyDescent="0.2">
      <c r="A170" s="2"/>
      <c r="B170" s="34"/>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4.25" customHeight="1" x14ac:dyDescent="0.2">
      <c r="A171" s="2"/>
      <c r="B171" s="34"/>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4.25" customHeight="1" x14ac:dyDescent="0.2">
      <c r="A172" s="2"/>
      <c r="B172" s="34"/>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4.25" customHeight="1" x14ac:dyDescent="0.2">
      <c r="A173" s="2"/>
      <c r="B173" s="34"/>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4.25" customHeight="1" x14ac:dyDescent="0.2">
      <c r="A174" s="2"/>
      <c r="B174" s="34"/>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4.25" customHeight="1" x14ac:dyDescent="0.2">
      <c r="A175" s="2"/>
      <c r="B175" s="34"/>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4.25" customHeight="1" x14ac:dyDescent="0.2">
      <c r="A176" s="2"/>
      <c r="B176" s="34"/>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4.25" customHeight="1" x14ac:dyDescent="0.2">
      <c r="A177" s="2"/>
      <c r="B177" s="34"/>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4.25" customHeight="1" x14ac:dyDescent="0.2">
      <c r="A178" s="2"/>
      <c r="B178" s="34"/>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4.25" customHeight="1" x14ac:dyDescent="0.2">
      <c r="A179" s="2"/>
      <c r="B179" s="34"/>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4.25" customHeight="1" x14ac:dyDescent="0.2">
      <c r="A180" s="2"/>
      <c r="B180" s="34"/>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4.25" customHeight="1" x14ac:dyDescent="0.2">
      <c r="A181" s="2"/>
      <c r="B181" s="34"/>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4.25" customHeight="1" x14ac:dyDescent="0.2">
      <c r="A182" s="2"/>
      <c r="B182" s="34"/>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4.25" customHeight="1" x14ac:dyDescent="0.2">
      <c r="A183" s="2"/>
      <c r="B183" s="34"/>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4.25" customHeight="1" x14ac:dyDescent="0.2">
      <c r="A184" s="2"/>
      <c r="B184" s="34"/>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4.25" customHeight="1" x14ac:dyDescent="0.2">
      <c r="A185" s="2"/>
      <c r="B185" s="34"/>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4.25" customHeight="1" x14ac:dyDescent="0.2">
      <c r="A186" s="2"/>
      <c r="B186" s="34"/>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4.25" customHeight="1" x14ac:dyDescent="0.2">
      <c r="A187" s="2"/>
      <c r="B187" s="34"/>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4.25" customHeight="1" x14ac:dyDescent="0.2">
      <c r="A188" s="2"/>
      <c r="B188" s="34"/>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4.25" customHeight="1" x14ac:dyDescent="0.2">
      <c r="A189" s="2"/>
      <c r="B189" s="34"/>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4.25" customHeight="1" x14ac:dyDescent="0.2">
      <c r="A190" s="2"/>
      <c r="B190" s="34"/>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4.25" customHeight="1" x14ac:dyDescent="0.2">
      <c r="A191" s="2"/>
      <c r="B191" s="34"/>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4.25" customHeight="1" x14ac:dyDescent="0.2">
      <c r="A192" s="2"/>
      <c r="B192" s="34"/>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4.25" customHeight="1" x14ac:dyDescent="0.2">
      <c r="A193" s="2"/>
      <c r="B193" s="34"/>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4.25" customHeight="1" x14ac:dyDescent="0.2">
      <c r="A194" s="2"/>
      <c r="B194" s="34"/>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4.25" customHeight="1" x14ac:dyDescent="0.2">
      <c r="A195" s="2"/>
      <c r="B195" s="34"/>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4.25" customHeight="1" x14ac:dyDescent="0.2">
      <c r="A196" s="2"/>
      <c r="B196" s="34"/>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4.25" customHeight="1" x14ac:dyDescent="0.2">
      <c r="A197" s="2"/>
      <c r="B197" s="34"/>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4.25" customHeight="1" x14ac:dyDescent="0.2">
      <c r="A198" s="2"/>
      <c r="B198" s="34"/>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4.25" customHeight="1" x14ac:dyDescent="0.2">
      <c r="A199" s="2"/>
      <c r="B199" s="34"/>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4.25" customHeight="1" x14ac:dyDescent="0.2">
      <c r="A200" s="2"/>
      <c r="B200" s="34"/>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4.25" customHeight="1" x14ac:dyDescent="0.2">
      <c r="A201" s="2"/>
      <c r="B201" s="34"/>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4.25" customHeight="1" x14ac:dyDescent="0.2">
      <c r="A202" s="2"/>
      <c r="B202" s="34"/>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4.25" customHeight="1" x14ac:dyDescent="0.2">
      <c r="A203" s="2"/>
      <c r="B203" s="34"/>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4.25" customHeight="1" x14ac:dyDescent="0.2">
      <c r="A204" s="2"/>
      <c r="B204" s="401"/>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4.25" customHeight="1" x14ac:dyDescent="0.2">
      <c r="A205" s="2"/>
      <c r="B205" s="401"/>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4.25" customHeight="1" x14ac:dyDescent="0.2">
      <c r="A206" s="2"/>
      <c r="B206" s="401"/>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4.25" customHeight="1" x14ac:dyDescent="0.2">
      <c r="A207" s="2"/>
      <c r="B207" s="401"/>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4.25" customHeight="1" x14ac:dyDescent="0.2">
      <c r="A208" s="2"/>
      <c r="B208" s="401"/>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4.25" customHeight="1" x14ac:dyDescent="0.2">
      <c r="A209" s="2"/>
      <c r="B209" s="401"/>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4.25" customHeight="1" x14ac:dyDescent="0.2">
      <c r="A210" s="2"/>
      <c r="B210" s="401"/>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4.25" customHeight="1" x14ac:dyDescent="0.2">
      <c r="A211" s="2"/>
      <c r="B211" s="401"/>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4.25" customHeight="1" x14ac:dyDescent="0.2">
      <c r="A212" s="2"/>
      <c r="B212" s="401"/>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4.25" customHeight="1" x14ac:dyDescent="0.2">
      <c r="A213" s="2"/>
      <c r="B213" s="401"/>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4.25" customHeight="1" x14ac:dyDescent="0.2">
      <c r="A214" s="2"/>
      <c r="B214" s="401"/>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4.25" customHeight="1" x14ac:dyDescent="0.2">
      <c r="A215" s="2"/>
      <c r="B215" s="401"/>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4.25" customHeight="1" outlineLevel="1" x14ac:dyDescent="0.2">
      <c r="A216" s="2"/>
      <c r="B216" s="401"/>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4.25" customHeight="1" outlineLevel="1" x14ac:dyDescent="0.2">
      <c r="A217" s="2"/>
      <c r="B217" s="401"/>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4.25" customHeight="1" outlineLevel="1" x14ac:dyDescent="0.2">
      <c r="A218" s="2"/>
      <c r="B218" s="401"/>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4.25" customHeight="1" outlineLevel="1" x14ac:dyDescent="0.2">
      <c r="A219" s="2"/>
      <c r="B219" s="401"/>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4.25" customHeight="1" outlineLevel="1" x14ac:dyDescent="0.2">
      <c r="A220" s="2"/>
      <c r="B220" s="401"/>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4.25" customHeight="1" outlineLevel="1" x14ac:dyDescent="0.2">
      <c r="A221" s="2"/>
      <c r="B221" s="401"/>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4.25" customHeight="1" outlineLevel="1" x14ac:dyDescent="0.2">
      <c r="A222" s="2"/>
      <c r="B222" s="401"/>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4.25" customHeight="1" outlineLevel="1" x14ac:dyDescent="0.2">
      <c r="A223" s="2"/>
      <c r="B223" s="401"/>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4.25" customHeight="1" x14ac:dyDescent="0.2">
      <c r="A224" s="2"/>
      <c r="B224" s="34"/>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4.25" customHeight="1" x14ac:dyDescent="0.2">
      <c r="A225" s="2"/>
      <c r="B225" s="34"/>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4.25" customHeight="1" x14ac:dyDescent="0.2">
      <c r="A226" s="2"/>
      <c r="B226" s="34"/>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4.25" customHeight="1" x14ac:dyDescent="0.2">
      <c r="A227" s="2"/>
      <c r="B227" s="34"/>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4.25" customHeight="1" x14ac:dyDescent="0.2">
      <c r="A228" s="2"/>
      <c r="B228" s="34"/>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4.25" customHeight="1" x14ac:dyDescent="0.2">
      <c r="A229" s="2"/>
      <c r="B229" s="34"/>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4.25" customHeight="1" x14ac:dyDescent="0.2">
      <c r="A230" s="2"/>
      <c r="B230" s="34"/>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4.25" customHeight="1" x14ac:dyDescent="0.2">
      <c r="A231" s="2"/>
      <c r="B231" s="34"/>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4.25" customHeight="1" x14ac:dyDescent="0.2">
      <c r="A232" s="2"/>
      <c r="B232" s="34"/>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4.25" customHeight="1" x14ac:dyDescent="0.2">
      <c r="A233" s="2"/>
      <c r="B233" s="34"/>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4.25" customHeight="1" x14ac:dyDescent="0.2">
      <c r="A234" s="2"/>
      <c r="B234" s="34"/>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4.25" customHeight="1" x14ac:dyDescent="0.2">
      <c r="A235" s="2"/>
      <c r="B235" s="34"/>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4.25" customHeight="1" x14ac:dyDescent="0.2">
      <c r="A236" s="2"/>
      <c r="B236" s="34"/>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4.25" customHeight="1" x14ac:dyDescent="0.2">
      <c r="A237" s="2"/>
      <c r="B237" s="34"/>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4.25" customHeight="1" x14ac:dyDescent="0.2">
      <c r="A238" s="2"/>
      <c r="B238" s="34"/>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4.25" customHeight="1" x14ac:dyDescent="0.2">
      <c r="A239" s="2"/>
      <c r="B239" s="34"/>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4.25" customHeight="1" x14ac:dyDescent="0.2">
      <c r="A240" s="2"/>
      <c r="B240" s="34"/>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4.25" customHeight="1" x14ac:dyDescent="0.2">
      <c r="A241" s="2"/>
      <c r="B241" s="34"/>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4.25" customHeight="1" x14ac:dyDescent="0.2">
      <c r="A242" s="2"/>
      <c r="B242" s="34"/>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4.25" customHeight="1" x14ac:dyDescent="0.2">
      <c r="A243" s="2"/>
      <c r="B243" s="34"/>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4.25" customHeight="1" x14ac:dyDescent="0.2">
      <c r="A244" s="2"/>
      <c r="B244" s="34"/>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4.25" customHeight="1" x14ac:dyDescent="0.2">
      <c r="A245" s="2"/>
      <c r="B245" s="34"/>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4.25" customHeight="1" x14ac:dyDescent="0.2">
      <c r="A246" s="2"/>
      <c r="B246" s="34"/>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4.25" customHeight="1" x14ac:dyDescent="0.2">
      <c r="A247" s="2"/>
      <c r="B247" s="34"/>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4.25" customHeight="1" x14ac:dyDescent="0.2">
      <c r="A248" s="2"/>
      <c r="B248" s="34"/>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4.25" customHeight="1" x14ac:dyDescent="0.2">
      <c r="A249" s="2"/>
      <c r="B249" s="34"/>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4.25" customHeight="1" x14ac:dyDescent="0.2">
      <c r="A250" s="2"/>
      <c r="B250" s="34"/>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4.25" customHeight="1" x14ac:dyDescent="0.2">
      <c r="A251" s="2"/>
      <c r="B251" s="34"/>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4.25" customHeight="1" x14ac:dyDescent="0.2">
      <c r="A252" s="2"/>
      <c r="B252" s="34"/>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4.25" customHeight="1" x14ac:dyDescent="0.2">
      <c r="A253" s="2"/>
      <c r="B253" s="34"/>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4.25" customHeight="1" x14ac:dyDescent="0.2">
      <c r="A254" s="2"/>
      <c r="B254" s="34"/>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4.25" customHeight="1" x14ac:dyDescent="0.2">
      <c r="A255" s="2"/>
      <c r="B255" s="34"/>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4.25" customHeight="1" x14ac:dyDescent="0.2">
      <c r="A256" s="2"/>
      <c r="B256" s="34"/>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4.25" customHeight="1" x14ac:dyDescent="0.2">
      <c r="A257" s="2"/>
      <c r="B257" s="34"/>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4.25" customHeight="1" x14ac:dyDescent="0.2">
      <c r="A258" s="2"/>
      <c r="B258" s="34"/>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4.25" customHeight="1" x14ac:dyDescent="0.2">
      <c r="A259" s="2"/>
      <c r="B259" s="34"/>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4.25" customHeight="1" x14ac:dyDescent="0.2">
      <c r="A260" s="2"/>
      <c r="B260" s="34"/>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4.25" customHeight="1" x14ac:dyDescent="0.2">
      <c r="A261" s="2"/>
      <c r="B261" s="34"/>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4.25" customHeight="1" x14ac:dyDescent="0.2">
      <c r="A262" s="2"/>
      <c r="B262" s="34"/>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4.25" customHeight="1" x14ac:dyDescent="0.2">
      <c r="A263" s="2"/>
      <c r="B263" s="34"/>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4.25" customHeight="1" x14ac:dyDescent="0.2">
      <c r="A264" s="2"/>
      <c r="B264" s="34"/>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4.25" customHeight="1" x14ac:dyDescent="0.2">
      <c r="A265" s="2"/>
      <c r="B265" s="34"/>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4.25" customHeight="1" x14ac:dyDescent="0.2">
      <c r="A266" s="2"/>
      <c r="B266" s="34"/>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4.25" customHeight="1" x14ac:dyDescent="0.2">
      <c r="A267" s="2"/>
      <c r="B267" s="34"/>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4.25" customHeight="1" x14ac:dyDescent="0.2">
      <c r="A268" s="2"/>
      <c r="B268" s="34"/>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4.25" customHeight="1" x14ac:dyDescent="0.2">
      <c r="A269" s="2"/>
      <c r="B269" s="34"/>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4.25" customHeight="1" x14ac:dyDescent="0.2">
      <c r="A270" s="2"/>
      <c r="B270" s="34"/>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4.25" customHeight="1" x14ac:dyDescent="0.2">
      <c r="A271" s="2"/>
      <c r="B271" s="34"/>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4.25" customHeight="1" x14ac:dyDescent="0.2">
      <c r="A272" s="2"/>
      <c r="B272" s="34"/>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4.25" customHeight="1" x14ac:dyDescent="0.2">
      <c r="A273" s="2"/>
      <c r="B273" s="34"/>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4.25" customHeight="1" x14ac:dyDescent="0.2">
      <c r="A274" s="2"/>
      <c r="B274" s="34"/>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4.25" customHeight="1" x14ac:dyDescent="0.2">
      <c r="A275" s="2"/>
      <c r="B275" s="34"/>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4.25" customHeight="1" x14ac:dyDescent="0.2">
      <c r="A276" s="2"/>
      <c r="B276" s="34"/>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4.25" customHeight="1" x14ac:dyDescent="0.2">
      <c r="A277" s="2"/>
      <c r="B277" s="34"/>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4.25" customHeight="1" x14ac:dyDescent="0.2">
      <c r="A278" s="2"/>
      <c r="B278" s="34"/>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4.25" customHeight="1" x14ac:dyDescent="0.2">
      <c r="A279" s="2"/>
      <c r="B279" s="34"/>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4.25" customHeight="1" x14ac:dyDescent="0.2">
      <c r="A280" s="2"/>
      <c r="B280" s="34"/>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4.25" customHeight="1" x14ac:dyDescent="0.2">
      <c r="A281" s="2"/>
      <c r="B281" s="34"/>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4.25" customHeight="1" x14ac:dyDescent="0.2">
      <c r="A282" s="2"/>
      <c r="B282" s="34"/>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4.25" customHeight="1" x14ac:dyDescent="0.2">
      <c r="A283" s="2"/>
      <c r="B283" s="34"/>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4.25" customHeight="1" x14ac:dyDescent="0.2">
      <c r="A284" s="2"/>
      <c r="B284" s="34"/>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4.25" customHeight="1" x14ac:dyDescent="0.2">
      <c r="A285" s="2"/>
      <c r="B285" s="34"/>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4.25" customHeight="1" x14ac:dyDescent="0.2">
      <c r="A286" s="2"/>
      <c r="B286" s="34"/>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4.25" customHeight="1" x14ac:dyDescent="0.2">
      <c r="A287" s="2"/>
      <c r="B287" s="34"/>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4.25" customHeight="1" x14ac:dyDescent="0.2">
      <c r="A288" s="2"/>
      <c r="B288" s="34"/>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4.25" customHeight="1" x14ac:dyDescent="0.2">
      <c r="A289" s="2"/>
      <c r="B289" s="34"/>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4.25" customHeight="1" x14ac:dyDescent="0.2">
      <c r="A290" s="2"/>
      <c r="B290" s="34"/>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4.25" customHeight="1" x14ac:dyDescent="0.2">
      <c r="A291" s="2"/>
      <c r="B291" s="34"/>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4.25" customHeight="1" x14ac:dyDescent="0.2">
      <c r="A292" s="2"/>
      <c r="B292" s="34"/>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4.25" customHeight="1" x14ac:dyDescent="0.2">
      <c r="A293" s="2"/>
      <c r="B293" s="34"/>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4.25" customHeight="1" x14ac:dyDescent="0.2">
      <c r="A294" s="2"/>
      <c r="B294" s="34"/>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4.25" customHeight="1" x14ac:dyDescent="0.2">
      <c r="A295" s="2"/>
      <c r="B295" s="34"/>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4.25" customHeight="1" x14ac:dyDescent="0.2">
      <c r="A296" s="2"/>
      <c r="B296" s="34"/>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4.25" customHeight="1" x14ac:dyDescent="0.2">
      <c r="A297" s="2"/>
      <c r="B297" s="34"/>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4.25" customHeight="1" x14ac:dyDescent="0.2">
      <c r="A298" s="2"/>
      <c r="B298" s="34"/>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4.25" customHeight="1" x14ac:dyDescent="0.2">
      <c r="A299" s="2"/>
      <c r="B299" s="34"/>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4.25" customHeight="1" x14ac:dyDescent="0.2">
      <c r="A300" s="2"/>
      <c r="B300" s="34"/>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4.25" customHeight="1" x14ac:dyDescent="0.2">
      <c r="A301" s="2"/>
      <c r="B301" s="34"/>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4.25" customHeight="1" x14ac:dyDescent="0.2">
      <c r="A302" s="2"/>
      <c r="B302" s="34"/>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4.25" customHeight="1" x14ac:dyDescent="0.2">
      <c r="A303" s="2"/>
      <c r="B303" s="34"/>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4.25" customHeight="1" x14ac:dyDescent="0.2">
      <c r="A304" s="2"/>
      <c r="B304" s="34"/>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4.25" customHeight="1" x14ac:dyDescent="0.2">
      <c r="A305" s="2"/>
      <c r="B305" s="34"/>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4.25" customHeight="1" x14ac:dyDescent="0.2">
      <c r="A306" s="2"/>
      <c r="B306" s="34"/>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4.25" customHeight="1" x14ac:dyDescent="0.2">
      <c r="A307" s="2"/>
      <c r="B307" s="34"/>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4.25" customHeight="1" x14ac:dyDescent="0.2">
      <c r="A308" s="2"/>
      <c r="B308" s="34"/>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4.25" customHeight="1" x14ac:dyDescent="0.2">
      <c r="A309" s="2"/>
      <c r="B309" s="34"/>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4.25" customHeight="1" x14ac:dyDescent="0.2">
      <c r="A310" s="2"/>
      <c r="B310" s="34"/>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4.25" customHeight="1" x14ac:dyDescent="0.2">
      <c r="A311" s="2"/>
      <c r="B311" s="34"/>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4.25" customHeight="1" x14ac:dyDescent="0.2">
      <c r="A312" s="2"/>
      <c r="B312" s="34"/>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4.25" customHeight="1" x14ac:dyDescent="0.2">
      <c r="A313" s="2"/>
      <c r="B313" s="34"/>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4.25" customHeight="1" x14ac:dyDescent="0.2">
      <c r="A314" s="2"/>
      <c r="B314" s="34"/>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4.25" customHeight="1" x14ac:dyDescent="0.2">
      <c r="A315" s="2"/>
      <c r="B315" s="34"/>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4.25" customHeight="1" x14ac:dyDescent="0.2">
      <c r="A316" s="2"/>
      <c r="B316" s="34"/>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4.25" customHeight="1" x14ac:dyDescent="0.2">
      <c r="A317" s="2"/>
      <c r="B317" s="34"/>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4.25" customHeight="1" x14ac:dyDescent="0.2">
      <c r="A318" s="2"/>
      <c r="B318" s="34"/>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4.25" customHeight="1" x14ac:dyDescent="0.2">
      <c r="A319" s="2"/>
      <c r="B319" s="34"/>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4.25" customHeight="1" x14ac:dyDescent="0.2">
      <c r="A320" s="2"/>
      <c r="B320" s="34"/>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4.25" customHeight="1" x14ac:dyDescent="0.2">
      <c r="A321" s="2"/>
      <c r="B321" s="34"/>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4.25" customHeight="1" x14ac:dyDescent="0.2">
      <c r="A322" s="2"/>
      <c r="B322" s="34"/>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4.25" customHeight="1" x14ac:dyDescent="0.2">
      <c r="A323" s="2"/>
      <c r="B323" s="34"/>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4.25" customHeight="1" x14ac:dyDescent="0.2">
      <c r="A324" s="2"/>
      <c r="B324" s="34"/>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4.25" customHeight="1" x14ac:dyDescent="0.2">
      <c r="A325" s="2"/>
      <c r="B325" s="34"/>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4.25" customHeight="1" x14ac:dyDescent="0.2">
      <c r="A326" s="2"/>
      <c r="B326" s="34"/>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4.25" customHeight="1" x14ac:dyDescent="0.2">
      <c r="A327" s="2"/>
      <c r="B327" s="34"/>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4.25" customHeight="1" x14ac:dyDescent="0.2">
      <c r="A328" s="2"/>
      <c r="B328" s="34"/>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4.25" customHeight="1" x14ac:dyDescent="0.2">
      <c r="A329" s="2"/>
      <c r="B329" s="34"/>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4.25" customHeight="1" x14ac:dyDescent="0.2">
      <c r="A330" s="2"/>
      <c r="B330" s="34"/>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4.25" customHeight="1" x14ac:dyDescent="0.2">
      <c r="A331" s="2"/>
      <c r="B331" s="34"/>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4.25" customHeight="1" x14ac:dyDescent="0.2">
      <c r="A332" s="2"/>
      <c r="B332" s="34"/>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4.25" customHeight="1" x14ac:dyDescent="0.2">
      <c r="A333" s="2"/>
      <c r="B333" s="34"/>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4.25" customHeight="1" x14ac:dyDescent="0.2">
      <c r="A334" s="2"/>
      <c r="B334" s="34"/>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4.25" customHeight="1" x14ac:dyDescent="0.2">
      <c r="A335" s="2"/>
      <c r="B335" s="34"/>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4.25" customHeight="1" x14ac:dyDescent="0.2">
      <c r="A336" s="2"/>
      <c r="B336" s="34"/>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4.25" customHeight="1" x14ac:dyDescent="0.2">
      <c r="A337" s="2"/>
      <c r="B337" s="34"/>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4.25" customHeight="1" x14ac:dyDescent="0.2">
      <c r="A338" s="2"/>
      <c r="B338" s="34"/>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4.25" customHeight="1" x14ac:dyDescent="0.2">
      <c r="A339" s="2"/>
      <c r="B339" s="34"/>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4.25" customHeight="1" x14ac:dyDescent="0.2">
      <c r="A340" s="2"/>
      <c r="B340" s="34"/>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4.25" customHeight="1" x14ac:dyDescent="0.2">
      <c r="A341" s="2"/>
      <c r="B341" s="34"/>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4.25" customHeight="1" x14ac:dyDescent="0.2">
      <c r="A342" s="2"/>
      <c r="B342" s="34"/>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4.25" customHeight="1" x14ac:dyDescent="0.2">
      <c r="A343" s="2"/>
      <c r="B343" s="34"/>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4.25" customHeight="1" x14ac:dyDescent="0.2">
      <c r="A344" s="2"/>
      <c r="B344" s="34"/>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4.25" customHeight="1" x14ac:dyDescent="0.2">
      <c r="A345" s="2"/>
      <c r="B345" s="34"/>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4.25" customHeight="1" x14ac:dyDescent="0.2">
      <c r="A346" s="2"/>
      <c r="B346" s="34"/>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4.25" customHeight="1" x14ac:dyDescent="0.2">
      <c r="A347" s="2"/>
      <c r="B347" s="34"/>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4.25" customHeight="1" x14ac:dyDescent="0.2">
      <c r="A348" s="2"/>
      <c r="B348" s="34"/>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4.25" customHeight="1" x14ac:dyDescent="0.2">
      <c r="A349" s="2"/>
      <c r="B349" s="34"/>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4.25" customHeight="1" x14ac:dyDescent="0.2">
      <c r="A350" s="2"/>
      <c r="B350" s="34"/>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4.25" customHeight="1" x14ac:dyDescent="0.2">
      <c r="A351" s="2"/>
      <c r="B351" s="34"/>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4.25" customHeight="1" x14ac:dyDescent="0.2">
      <c r="A352" s="2"/>
      <c r="B352" s="34"/>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4.25" customHeight="1" x14ac:dyDescent="0.2">
      <c r="A353" s="2"/>
      <c r="B353" s="34"/>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4.25" customHeight="1" x14ac:dyDescent="0.2">
      <c r="A354" s="2"/>
      <c r="B354" s="34"/>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4.25" customHeight="1" x14ac:dyDescent="0.2">
      <c r="A355" s="2"/>
      <c r="B355" s="34"/>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4.25" customHeight="1" x14ac:dyDescent="0.2">
      <c r="A356" s="2"/>
      <c r="B356" s="34"/>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4.25" customHeight="1" x14ac:dyDescent="0.2">
      <c r="A357" s="2"/>
      <c r="B357" s="34"/>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4.25" customHeight="1" x14ac:dyDescent="0.2">
      <c r="A358" s="2"/>
      <c r="B358" s="34"/>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4.25" customHeight="1" x14ac:dyDescent="0.2">
      <c r="A359" s="2"/>
      <c r="B359" s="34"/>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4.25" customHeight="1" x14ac:dyDescent="0.2">
      <c r="A360" s="2"/>
      <c r="B360" s="34"/>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4.25" customHeight="1" x14ac:dyDescent="0.2">
      <c r="A361" s="2"/>
      <c r="B361" s="34"/>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4.25" customHeight="1" x14ac:dyDescent="0.2">
      <c r="A362" s="2"/>
      <c r="B362" s="34"/>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4.25" customHeight="1" x14ac:dyDescent="0.2">
      <c r="A363" s="2"/>
      <c r="B363" s="34"/>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4.25" customHeight="1" x14ac:dyDescent="0.2">
      <c r="A364" s="2"/>
      <c r="B364" s="34"/>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4.25" customHeight="1" x14ac:dyDescent="0.2">
      <c r="A365" s="2"/>
      <c r="B365" s="34"/>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4.25" customHeight="1" x14ac:dyDescent="0.2">
      <c r="A366" s="2"/>
      <c r="B366" s="34"/>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4.25" customHeight="1" x14ac:dyDescent="0.2">
      <c r="A367" s="2"/>
      <c r="B367" s="34"/>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4.25" customHeight="1" x14ac:dyDescent="0.2">
      <c r="A368" s="2"/>
      <c r="B368" s="34"/>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4.25" customHeight="1" x14ac:dyDescent="0.2">
      <c r="A369" s="2"/>
      <c r="B369" s="34"/>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4.25" customHeight="1" x14ac:dyDescent="0.2">
      <c r="A370" s="2"/>
      <c r="B370" s="34"/>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4.25" customHeight="1" x14ac:dyDescent="0.2">
      <c r="A371" s="2"/>
      <c r="B371" s="34"/>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4.25" customHeight="1" x14ac:dyDescent="0.2">
      <c r="A372" s="2"/>
      <c r="B372" s="34"/>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4.25" customHeight="1" x14ac:dyDescent="0.2">
      <c r="A373" s="2"/>
      <c r="B373" s="34"/>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4.25" customHeight="1" x14ac:dyDescent="0.2">
      <c r="A374" s="2"/>
      <c r="B374" s="34"/>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4.25" customHeight="1" x14ac:dyDescent="0.2">
      <c r="A375" s="2"/>
      <c r="B375" s="34"/>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4.25" customHeight="1" x14ac:dyDescent="0.2">
      <c r="A376" s="2"/>
      <c r="B376" s="34"/>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4.25" customHeight="1" x14ac:dyDescent="0.2">
      <c r="A377" s="2"/>
      <c r="B377" s="34"/>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4.25" customHeight="1" x14ac:dyDescent="0.2">
      <c r="A378" s="2"/>
      <c r="B378" s="34"/>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4.25" customHeight="1" x14ac:dyDescent="0.2">
      <c r="A379" s="2"/>
      <c r="B379" s="34"/>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4.25" customHeight="1" x14ac:dyDescent="0.2">
      <c r="A380" s="2"/>
      <c r="B380" s="34"/>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4.25" customHeight="1" x14ac:dyDescent="0.2">
      <c r="A381" s="2"/>
      <c r="B381" s="34"/>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4.25" customHeight="1" x14ac:dyDescent="0.2">
      <c r="A382" s="2"/>
      <c r="B382" s="34"/>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4.25" customHeight="1" x14ac:dyDescent="0.2">
      <c r="A383" s="2"/>
      <c r="B383" s="34"/>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4.25" customHeight="1" x14ac:dyDescent="0.2">
      <c r="A384" s="2"/>
      <c r="B384" s="34"/>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4.25" customHeight="1" x14ac:dyDescent="0.2">
      <c r="A385" s="2"/>
      <c r="B385" s="34"/>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4.25" customHeight="1" x14ac:dyDescent="0.2">
      <c r="A386" s="2"/>
      <c r="B386" s="34"/>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4.25" customHeight="1" x14ac:dyDescent="0.2">
      <c r="A387" s="2"/>
      <c r="B387" s="34"/>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4.25" customHeight="1" x14ac:dyDescent="0.2">
      <c r="A388" s="2"/>
      <c r="B388" s="34"/>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4.25" customHeight="1" x14ac:dyDescent="0.2">
      <c r="A389" s="2"/>
      <c r="B389" s="34"/>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4.25" customHeight="1" x14ac:dyDescent="0.2">
      <c r="A390" s="2"/>
      <c r="B390" s="34"/>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4.25" customHeight="1" x14ac:dyDescent="0.2">
      <c r="A391" s="2"/>
      <c r="B391" s="34"/>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4.25" customHeight="1" x14ac:dyDescent="0.2">
      <c r="A392" s="2"/>
      <c r="B392" s="34"/>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4.25" customHeight="1" x14ac:dyDescent="0.2">
      <c r="A393" s="2"/>
      <c r="B393" s="34"/>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4.25" customHeight="1" x14ac:dyDescent="0.2">
      <c r="A394" s="2"/>
      <c r="B394" s="34"/>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4.25" customHeight="1" x14ac:dyDescent="0.2">
      <c r="A395" s="2"/>
      <c r="B395" s="34"/>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4.25" customHeight="1" x14ac:dyDescent="0.2">
      <c r="A396" s="2"/>
      <c r="B396" s="34"/>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4.25" customHeight="1" x14ac:dyDescent="0.2">
      <c r="A397" s="2"/>
      <c r="B397" s="34"/>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4.25" customHeight="1" x14ac:dyDescent="0.2">
      <c r="A398" s="2"/>
      <c r="B398" s="34"/>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4.25" customHeight="1" x14ac:dyDescent="0.2">
      <c r="A399" s="2"/>
      <c r="B399" s="34"/>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4.25" customHeight="1" x14ac:dyDescent="0.2">
      <c r="A400" s="2"/>
      <c r="B400" s="34"/>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4.25" customHeight="1" x14ac:dyDescent="0.2">
      <c r="A401" s="2"/>
      <c r="B401" s="34"/>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4.25" customHeight="1" x14ac:dyDescent="0.2">
      <c r="A402" s="2"/>
      <c r="B402" s="34"/>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4.25" customHeight="1" x14ac:dyDescent="0.2">
      <c r="A403" s="2"/>
      <c r="B403" s="34"/>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4.25" customHeight="1" x14ac:dyDescent="0.2">
      <c r="A404" s="2"/>
      <c r="B404" s="34"/>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4.25" customHeight="1" x14ac:dyDescent="0.2">
      <c r="A405" s="2"/>
      <c r="B405" s="34"/>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4.25" customHeight="1" x14ac:dyDescent="0.2">
      <c r="A406" s="2"/>
      <c r="B406" s="34"/>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4.25" customHeight="1" x14ac:dyDescent="0.2">
      <c r="A407" s="2"/>
      <c r="B407" s="34"/>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4.25" customHeight="1" x14ac:dyDescent="0.2">
      <c r="A408" s="2"/>
      <c r="B408" s="34"/>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4.25" customHeight="1" x14ac:dyDescent="0.2">
      <c r="A409" s="2"/>
      <c r="B409" s="34"/>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4.25" customHeight="1" x14ac:dyDescent="0.2">
      <c r="A410" s="2"/>
      <c r="B410" s="34"/>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4.25" customHeight="1" x14ac:dyDescent="0.2">
      <c r="A411" s="2"/>
      <c r="B411" s="34"/>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4.25" customHeight="1" x14ac:dyDescent="0.2">
      <c r="A412" s="2"/>
      <c r="B412" s="34"/>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4.25" customHeight="1" x14ac:dyDescent="0.2">
      <c r="A413" s="2"/>
      <c r="B413" s="34"/>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4.25" customHeight="1" x14ac:dyDescent="0.2">
      <c r="A414" s="2"/>
      <c r="B414" s="34"/>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4.25" customHeight="1" x14ac:dyDescent="0.2">
      <c r="A415" s="2"/>
      <c r="B415" s="34"/>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4.25" customHeight="1" x14ac:dyDescent="0.2">
      <c r="A416" s="2"/>
      <c r="B416" s="34"/>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4.25" customHeight="1" x14ac:dyDescent="0.2">
      <c r="A417" s="2"/>
      <c r="B417" s="34"/>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4.25" customHeight="1" x14ac:dyDescent="0.2">
      <c r="A418" s="2"/>
      <c r="B418" s="34"/>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4.25" customHeight="1" x14ac:dyDescent="0.2">
      <c r="A419" s="2"/>
      <c r="B419" s="34"/>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4.25" customHeight="1" x14ac:dyDescent="0.2">
      <c r="A420" s="2"/>
      <c r="B420" s="34"/>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4.25" customHeight="1" x14ac:dyDescent="0.2">
      <c r="A421" s="2"/>
      <c r="B421" s="34"/>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4.25" customHeight="1" x14ac:dyDescent="0.2">
      <c r="A422" s="2"/>
      <c r="B422" s="34"/>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4.25" customHeight="1" x14ac:dyDescent="0.2">
      <c r="A423" s="2"/>
      <c r="B423" s="34"/>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4.25" customHeight="1" x14ac:dyDescent="0.2">
      <c r="A424" s="2"/>
      <c r="B424" s="34"/>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4.25" customHeight="1" x14ac:dyDescent="0.2">
      <c r="A425" s="2"/>
      <c r="B425" s="34"/>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4.25" customHeight="1" x14ac:dyDescent="0.2">
      <c r="A426" s="2"/>
      <c r="B426" s="34"/>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4.25" customHeight="1" x14ac:dyDescent="0.2">
      <c r="A427" s="2"/>
      <c r="B427" s="34"/>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4.25" customHeight="1" x14ac:dyDescent="0.2">
      <c r="A428" s="2"/>
      <c r="B428" s="34"/>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4.25" customHeight="1" x14ac:dyDescent="0.2">
      <c r="A429" s="2"/>
      <c r="B429" s="34"/>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4.25" customHeight="1" x14ac:dyDescent="0.2">
      <c r="A430" s="2"/>
      <c r="B430" s="34"/>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4.25" customHeight="1" x14ac:dyDescent="0.2">
      <c r="A431" s="2"/>
      <c r="B431" s="34"/>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4.25" customHeight="1" x14ac:dyDescent="0.2">
      <c r="A432" s="2"/>
      <c r="B432" s="34"/>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4.25" customHeight="1" x14ac:dyDescent="0.2">
      <c r="A433" s="2"/>
      <c r="B433" s="34"/>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4.25" customHeight="1" x14ac:dyDescent="0.2">
      <c r="A434" s="2"/>
      <c r="B434" s="34"/>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4.25" customHeight="1" x14ac:dyDescent="0.2">
      <c r="A435" s="2"/>
      <c r="B435" s="34"/>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4.25" customHeight="1" x14ac:dyDescent="0.2">
      <c r="A436" s="2"/>
      <c r="B436" s="34"/>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4.25" customHeight="1" x14ac:dyDescent="0.2">
      <c r="A437" s="2"/>
      <c r="B437" s="34"/>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4.25" customHeight="1" x14ac:dyDescent="0.2">
      <c r="A438" s="2"/>
      <c r="B438" s="34"/>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4.25" customHeight="1" x14ac:dyDescent="0.2">
      <c r="A439" s="2"/>
      <c r="B439" s="34"/>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4.25" customHeight="1" x14ac:dyDescent="0.2">
      <c r="A440" s="2"/>
      <c r="B440" s="34"/>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4.25" customHeight="1" x14ac:dyDescent="0.2">
      <c r="A441" s="2"/>
      <c r="B441" s="34"/>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4.25" customHeight="1" x14ac:dyDescent="0.2">
      <c r="A442" s="2"/>
      <c r="B442" s="34"/>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4.25" customHeight="1" x14ac:dyDescent="0.2">
      <c r="A443" s="2"/>
      <c r="B443" s="34"/>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4.25" customHeight="1" x14ac:dyDescent="0.2">
      <c r="A444" s="2"/>
      <c r="B444" s="34"/>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4.25" customHeight="1" x14ac:dyDescent="0.2">
      <c r="A445" s="2"/>
      <c r="B445" s="34"/>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4.25" customHeight="1" x14ac:dyDescent="0.2">
      <c r="A446" s="2"/>
      <c r="B446" s="34"/>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4.25" customHeight="1" x14ac:dyDescent="0.2">
      <c r="A447" s="2"/>
      <c r="B447" s="34"/>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4.25" customHeight="1" x14ac:dyDescent="0.2">
      <c r="A448" s="2"/>
      <c r="B448" s="34"/>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4.25" customHeight="1" x14ac:dyDescent="0.2">
      <c r="A449" s="2"/>
      <c r="B449" s="34"/>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4.25" customHeight="1" x14ac:dyDescent="0.2">
      <c r="A450" s="2"/>
      <c r="B450" s="34"/>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4.25" customHeight="1" x14ac:dyDescent="0.2">
      <c r="A451" s="2"/>
      <c r="B451" s="34"/>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4.25" customHeight="1" x14ac:dyDescent="0.2">
      <c r="A452" s="2"/>
      <c r="B452" s="34"/>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4.25" customHeight="1" x14ac:dyDescent="0.2">
      <c r="A453" s="2"/>
      <c r="B453" s="34"/>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4.25" customHeight="1" x14ac:dyDescent="0.2">
      <c r="A454" s="2"/>
      <c r="B454" s="34"/>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4.25" customHeight="1" x14ac:dyDescent="0.2">
      <c r="A455" s="2"/>
      <c r="B455" s="34"/>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4.25" customHeight="1" x14ac:dyDescent="0.2">
      <c r="A456" s="2"/>
      <c r="B456" s="34"/>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4.25" customHeight="1" x14ac:dyDescent="0.2">
      <c r="A457" s="2"/>
      <c r="B457" s="34"/>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4.25" customHeight="1" x14ac:dyDescent="0.2">
      <c r="A458" s="2"/>
      <c r="B458" s="34"/>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4.25" customHeight="1" x14ac:dyDescent="0.2">
      <c r="A459" s="2"/>
      <c r="B459" s="34"/>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4.25" customHeight="1" x14ac:dyDescent="0.2">
      <c r="A460" s="2"/>
      <c r="B460" s="34"/>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4.25" customHeight="1" x14ac:dyDescent="0.2">
      <c r="A461" s="2"/>
      <c r="B461" s="34"/>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4.25" customHeight="1" x14ac:dyDescent="0.2">
      <c r="A462" s="2"/>
      <c r="B462" s="34"/>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4.25" customHeight="1" x14ac:dyDescent="0.2">
      <c r="A463" s="2"/>
      <c r="B463" s="34"/>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4.25" customHeight="1" x14ac:dyDescent="0.2">
      <c r="A464" s="2"/>
      <c r="B464" s="34"/>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4.25" customHeight="1" x14ac:dyDescent="0.2">
      <c r="A465" s="2"/>
      <c r="B465" s="34"/>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4.25" customHeight="1" x14ac:dyDescent="0.2">
      <c r="A466" s="2"/>
      <c r="B466" s="34"/>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4.25" customHeight="1" x14ac:dyDescent="0.2">
      <c r="A467" s="2"/>
      <c r="B467" s="34"/>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4.25" customHeight="1" x14ac:dyDescent="0.2">
      <c r="A468" s="2"/>
      <c r="B468" s="34"/>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4.25" customHeight="1" x14ac:dyDescent="0.2">
      <c r="A469" s="2"/>
      <c r="B469" s="34"/>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4.25" customHeight="1" x14ac:dyDescent="0.2">
      <c r="A470" s="2"/>
      <c r="B470" s="34"/>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4.25" customHeight="1" x14ac:dyDescent="0.2">
      <c r="A471" s="2"/>
      <c r="B471" s="34"/>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4.25" customHeight="1" x14ac:dyDescent="0.2">
      <c r="A472" s="2"/>
      <c r="B472" s="34"/>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4.25" customHeight="1" x14ac:dyDescent="0.2">
      <c r="A473" s="2"/>
      <c r="B473" s="34"/>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4.25" customHeight="1" x14ac:dyDescent="0.2">
      <c r="A474" s="2"/>
      <c r="B474" s="34"/>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4.25" customHeight="1" x14ac:dyDescent="0.2">
      <c r="A475" s="2"/>
      <c r="B475" s="34"/>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4.25" customHeight="1" x14ac:dyDescent="0.2">
      <c r="A476" s="2"/>
      <c r="B476" s="34"/>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4.25" customHeight="1" x14ac:dyDescent="0.2">
      <c r="A477" s="2"/>
      <c r="B477" s="34"/>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4.25" customHeight="1" x14ac:dyDescent="0.2">
      <c r="A478" s="2"/>
      <c r="B478" s="34"/>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4.25" customHeight="1" x14ac:dyDescent="0.2">
      <c r="A479" s="2"/>
      <c r="B479" s="34"/>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4.25" customHeight="1" x14ac:dyDescent="0.2">
      <c r="A480" s="2"/>
      <c r="B480" s="34"/>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4.25" customHeight="1" x14ac:dyDescent="0.2">
      <c r="A481" s="2"/>
      <c r="B481" s="34"/>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4.25" customHeight="1" x14ac:dyDescent="0.2">
      <c r="A482" s="2"/>
      <c r="B482" s="34"/>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4.25" customHeight="1" x14ac:dyDescent="0.2">
      <c r="A483" s="2"/>
      <c r="B483" s="34"/>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4.25" customHeight="1" x14ac:dyDescent="0.2">
      <c r="A484" s="2"/>
      <c r="B484" s="34"/>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4.25" customHeight="1" x14ac:dyDescent="0.2">
      <c r="A485" s="2"/>
      <c r="B485" s="34"/>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4.25" customHeight="1" x14ac:dyDescent="0.2">
      <c r="A486" s="2"/>
      <c r="B486" s="34"/>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4.25" customHeight="1" x14ac:dyDescent="0.2">
      <c r="A487" s="2"/>
      <c r="B487" s="34"/>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4.25" customHeight="1" x14ac:dyDescent="0.2">
      <c r="A488" s="2"/>
      <c r="B488" s="34"/>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4.25" customHeight="1" x14ac:dyDescent="0.2">
      <c r="A489" s="2"/>
      <c r="B489" s="34"/>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4.25" customHeight="1" x14ac:dyDescent="0.2">
      <c r="A490" s="2"/>
      <c r="B490" s="34"/>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4.25" customHeight="1" x14ac:dyDescent="0.2">
      <c r="A491" s="2"/>
      <c r="B491" s="34"/>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4.25" customHeight="1" x14ac:dyDescent="0.2">
      <c r="A492" s="2"/>
      <c r="B492" s="34"/>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4.25" customHeight="1" x14ac:dyDescent="0.2">
      <c r="A493" s="2"/>
      <c r="B493" s="34"/>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4.25" customHeight="1" x14ac:dyDescent="0.2">
      <c r="A494" s="2"/>
      <c r="B494" s="34"/>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4.25" customHeight="1" x14ac:dyDescent="0.2">
      <c r="A495" s="2"/>
      <c r="B495" s="34"/>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4.25" customHeight="1" x14ac:dyDescent="0.2">
      <c r="A496" s="2"/>
      <c r="B496" s="34"/>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4.25" customHeight="1" x14ac:dyDescent="0.2">
      <c r="A497" s="2"/>
      <c r="B497" s="34"/>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4.25" customHeight="1" x14ac:dyDescent="0.2">
      <c r="A498" s="2"/>
      <c r="B498" s="34"/>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4.25" customHeight="1" x14ac:dyDescent="0.2">
      <c r="A499" s="2"/>
      <c r="B499" s="34"/>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4.25" customHeight="1" x14ac:dyDescent="0.2">
      <c r="A500" s="2"/>
      <c r="B500" s="34"/>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4.25" customHeight="1" x14ac:dyDescent="0.2">
      <c r="A501" s="2"/>
      <c r="B501" s="34"/>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4.25" customHeight="1" x14ac:dyDescent="0.2">
      <c r="A502" s="2"/>
      <c r="B502" s="34"/>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4.25" customHeight="1" x14ac:dyDescent="0.2">
      <c r="A503" s="2"/>
      <c r="B503" s="34"/>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4.25" customHeight="1" x14ac:dyDescent="0.2">
      <c r="A504" s="2"/>
      <c r="B504" s="34"/>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4.25" customHeight="1" x14ac:dyDescent="0.2">
      <c r="A505" s="2"/>
      <c r="B505" s="34"/>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4.25" customHeight="1" x14ac:dyDescent="0.2">
      <c r="A506" s="2"/>
      <c r="B506" s="34"/>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4.25" customHeight="1" x14ac:dyDescent="0.2">
      <c r="A507" s="2"/>
      <c r="B507" s="34"/>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4.25" customHeight="1" x14ac:dyDescent="0.2">
      <c r="A508" s="2"/>
      <c r="B508" s="34"/>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4.25" customHeight="1" x14ac:dyDescent="0.2">
      <c r="A509" s="2"/>
      <c r="B509" s="34"/>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4.25" customHeight="1" x14ac:dyDescent="0.2">
      <c r="A510" s="2"/>
      <c r="B510" s="34"/>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4.25" customHeight="1" x14ac:dyDescent="0.2">
      <c r="A511" s="2"/>
      <c r="B511" s="34"/>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4.25" customHeight="1" x14ac:dyDescent="0.2">
      <c r="A512" s="2"/>
      <c r="B512" s="34"/>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4.25" customHeight="1" x14ac:dyDescent="0.2">
      <c r="A513" s="2"/>
      <c r="B513" s="34"/>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4.25" customHeight="1" x14ac:dyDescent="0.2">
      <c r="A514" s="2"/>
      <c r="B514" s="34"/>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4.25" customHeight="1" x14ac:dyDescent="0.2">
      <c r="A515" s="2"/>
      <c r="B515" s="34"/>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4.25" customHeight="1" x14ac:dyDescent="0.2">
      <c r="A516" s="2"/>
      <c r="B516" s="34"/>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4.25" customHeight="1" x14ac:dyDescent="0.2">
      <c r="A517" s="2"/>
      <c r="B517" s="34"/>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4.25" customHeight="1" x14ac:dyDescent="0.2">
      <c r="A518" s="2"/>
      <c r="B518" s="34"/>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4.25" customHeight="1" x14ac:dyDescent="0.2">
      <c r="A519" s="2"/>
      <c r="B519" s="34"/>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4.25" customHeight="1" x14ac:dyDescent="0.2">
      <c r="A520" s="2"/>
      <c r="B520" s="34"/>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4.25" customHeight="1" x14ac:dyDescent="0.2">
      <c r="A521" s="2"/>
      <c r="B521" s="34"/>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4.25" customHeight="1" x14ac:dyDescent="0.2">
      <c r="A522" s="2"/>
      <c r="B522" s="34"/>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4.25" customHeight="1" x14ac:dyDescent="0.2">
      <c r="A523" s="2"/>
      <c r="B523" s="34"/>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4.25" customHeight="1" x14ac:dyDescent="0.2">
      <c r="A524" s="2"/>
      <c r="B524" s="34"/>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4.25" customHeight="1" x14ac:dyDescent="0.2">
      <c r="A525" s="2"/>
      <c r="B525" s="34"/>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4.25" customHeight="1" x14ac:dyDescent="0.2">
      <c r="A526" s="2"/>
      <c r="B526" s="34"/>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4.25" customHeight="1" x14ac:dyDescent="0.2">
      <c r="A527" s="2"/>
      <c r="B527" s="34"/>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4.25" customHeight="1" x14ac:dyDescent="0.2">
      <c r="A528" s="2"/>
      <c r="B528" s="34"/>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4.25" customHeight="1" x14ac:dyDescent="0.2">
      <c r="A529" s="2"/>
      <c r="B529" s="34"/>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4.25" customHeight="1" x14ac:dyDescent="0.2">
      <c r="A530" s="2"/>
      <c r="B530" s="34"/>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4.25" customHeight="1" x14ac:dyDescent="0.2">
      <c r="A531" s="2"/>
      <c r="B531" s="34"/>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4.25" customHeight="1" x14ac:dyDescent="0.2">
      <c r="A532" s="2"/>
      <c r="B532" s="34"/>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4.25" customHeight="1" x14ac:dyDescent="0.2">
      <c r="A533" s="2"/>
      <c r="B533" s="34"/>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4.25" customHeight="1" x14ac:dyDescent="0.2">
      <c r="A534" s="2"/>
      <c r="B534" s="34"/>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4.25" customHeight="1" x14ac:dyDescent="0.2">
      <c r="A535" s="2"/>
      <c r="B535" s="34"/>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4.25" customHeight="1" x14ac:dyDescent="0.2">
      <c r="A536" s="2"/>
      <c r="B536" s="34"/>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4.25" customHeight="1" x14ac:dyDescent="0.2">
      <c r="A537" s="2"/>
      <c r="B537" s="34"/>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4.25" customHeight="1" x14ac:dyDescent="0.2">
      <c r="A538" s="2"/>
      <c r="B538" s="34"/>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4.25" customHeight="1" x14ac:dyDescent="0.2">
      <c r="A539" s="2"/>
      <c r="B539" s="34"/>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4.25" customHeight="1" x14ac:dyDescent="0.2">
      <c r="A540" s="2"/>
      <c r="B540" s="34"/>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4.25" customHeight="1" x14ac:dyDescent="0.2">
      <c r="A541" s="2"/>
      <c r="B541" s="34"/>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4.25" customHeight="1" x14ac:dyDescent="0.2">
      <c r="A542" s="2"/>
      <c r="B542" s="34"/>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4.25" customHeight="1" x14ac:dyDescent="0.2">
      <c r="A543" s="2"/>
      <c r="B543" s="34"/>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4.25" customHeight="1" x14ac:dyDescent="0.2">
      <c r="A544" s="2"/>
      <c r="B544" s="34"/>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4.25" customHeight="1" x14ac:dyDescent="0.2">
      <c r="A545" s="2"/>
      <c r="B545" s="34"/>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4.25" customHeight="1" x14ac:dyDescent="0.2">
      <c r="A546" s="2"/>
      <c r="B546" s="34"/>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4.25" customHeight="1" x14ac:dyDescent="0.2">
      <c r="A547" s="2"/>
      <c r="B547" s="34"/>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4.25" customHeight="1" x14ac:dyDescent="0.2">
      <c r="A548" s="2"/>
      <c r="B548" s="34"/>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4.25" customHeight="1" x14ac:dyDescent="0.2">
      <c r="A549" s="2"/>
      <c r="B549" s="34"/>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4.25" customHeight="1" x14ac:dyDescent="0.2">
      <c r="A550" s="2"/>
      <c r="B550" s="34"/>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4.25" customHeight="1" x14ac:dyDescent="0.2">
      <c r="A551" s="2"/>
      <c r="B551" s="34"/>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4.25" customHeight="1" x14ac:dyDescent="0.2">
      <c r="A552" s="2"/>
      <c r="B552" s="34"/>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4.25" customHeight="1" x14ac:dyDescent="0.2">
      <c r="A553" s="2"/>
      <c r="B553" s="34"/>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4.25" customHeight="1" x14ac:dyDescent="0.2">
      <c r="A554" s="2"/>
      <c r="B554" s="34"/>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4.25" customHeight="1" x14ac:dyDescent="0.2">
      <c r="A555" s="2"/>
      <c r="B555" s="34"/>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4.25" customHeight="1" x14ac:dyDescent="0.2">
      <c r="A556" s="2"/>
      <c r="B556" s="34"/>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4.25" customHeight="1" x14ac:dyDescent="0.2">
      <c r="A557" s="2"/>
      <c r="B557" s="34"/>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4.25" customHeight="1" x14ac:dyDescent="0.2">
      <c r="A558" s="2"/>
      <c r="B558" s="34"/>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4.25" customHeight="1" x14ac:dyDescent="0.2">
      <c r="A559" s="2"/>
      <c r="B559" s="34"/>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4.25" customHeight="1" x14ac:dyDescent="0.2">
      <c r="A560" s="2"/>
      <c r="B560" s="34"/>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4.25" customHeight="1" x14ac:dyDescent="0.2">
      <c r="A561" s="2"/>
      <c r="B561" s="34"/>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4.25" customHeight="1" x14ac:dyDescent="0.2">
      <c r="A562" s="2"/>
      <c r="B562" s="34"/>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4.25" customHeight="1" x14ac:dyDescent="0.2">
      <c r="A563" s="2"/>
      <c r="B563" s="34"/>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4.25" customHeight="1" x14ac:dyDescent="0.2">
      <c r="A564" s="2"/>
      <c r="B564" s="34"/>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4.25" customHeight="1" x14ac:dyDescent="0.2">
      <c r="A565" s="2"/>
      <c r="B565" s="34"/>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4.25" customHeight="1" x14ac:dyDescent="0.2">
      <c r="A566" s="2"/>
      <c r="B566" s="34"/>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4.25" customHeight="1" x14ac:dyDescent="0.2">
      <c r="A567" s="2"/>
      <c r="B567" s="34"/>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4.25" customHeight="1" x14ac:dyDescent="0.2">
      <c r="A568" s="2"/>
      <c r="B568" s="34"/>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4.25" customHeight="1" x14ac:dyDescent="0.2">
      <c r="A569" s="2"/>
      <c r="B569" s="34"/>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4.25" customHeight="1" x14ac:dyDescent="0.2">
      <c r="A570" s="2"/>
      <c r="B570" s="34"/>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4.25" customHeight="1" x14ac:dyDescent="0.2">
      <c r="A571" s="2"/>
      <c r="B571" s="34"/>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4.25" customHeight="1" x14ac:dyDescent="0.2">
      <c r="A572" s="2"/>
      <c r="B572" s="34"/>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4.25" customHeight="1" x14ac:dyDescent="0.2">
      <c r="A573" s="2"/>
      <c r="B573" s="34"/>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4.25" customHeight="1" x14ac:dyDescent="0.2">
      <c r="A574" s="2"/>
      <c r="B574" s="34"/>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4.25" customHeight="1" x14ac:dyDescent="0.2">
      <c r="A575" s="2"/>
      <c r="B575" s="34"/>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4.25" customHeight="1" x14ac:dyDescent="0.2">
      <c r="A576" s="2"/>
      <c r="B576" s="34"/>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4.25" customHeight="1" x14ac:dyDescent="0.2">
      <c r="A577" s="2"/>
      <c r="B577" s="34"/>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4.25" customHeight="1" x14ac:dyDescent="0.2">
      <c r="A578" s="2"/>
      <c r="B578" s="34"/>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4.25" customHeight="1" x14ac:dyDescent="0.2">
      <c r="A579" s="2"/>
      <c r="B579" s="34"/>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4.25" customHeight="1" x14ac:dyDescent="0.2">
      <c r="A580" s="2"/>
      <c r="B580" s="34"/>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4.25" customHeight="1" x14ac:dyDescent="0.2">
      <c r="A581" s="2"/>
      <c r="B581" s="34"/>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4.25" customHeight="1" x14ac:dyDescent="0.2">
      <c r="A582" s="2"/>
      <c r="B582" s="34"/>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4.25" customHeight="1" x14ac:dyDescent="0.2">
      <c r="A583" s="2"/>
      <c r="B583" s="34"/>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4.25" customHeight="1" x14ac:dyDescent="0.2">
      <c r="A584" s="2"/>
      <c r="B584" s="34"/>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4.25" customHeight="1" x14ac:dyDescent="0.2">
      <c r="A585" s="2"/>
      <c r="B585" s="34"/>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4.25" customHeight="1" x14ac:dyDescent="0.2">
      <c r="A586" s="2"/>
      <c r="B586" s="34"/>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4.25" customHeight="1" x14ac:dyDescent="0.2">
      <c r="A587" s="2"/>
      <c r="B587" s="34"/>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4.25" customHeight="1" x14ac:dyDescent="0.2">
      <c r="A588" s="2"/>
      <c r="B588" s="34"/>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4.25" customHeight="1" x14ac:dyDescent="0.2">
      <c r="A589" s="2"/>
      <c r="B589" s="34"/>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4.25" customHeight="1" x14ac:dyDescent="0.2">
      <c r="A590" s="2"/>
      <c r="B590" s="34"/>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4.25" customHeight="1" x14ac:dyDescent="0.2">
      <c r="A591" s="2"/>
      <c r="B591" s="34"/>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4.25" customHeight="1" x14ac:dyDescent="0.2">
      <c r="A592" s="2"/>
      <c r="B592" s="34"/>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4.25" customHeight="1" x14ac:dyDescent="0.2">
      <c r="A593" s="2"/>
      <c r="B593" s="34"/>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4.25" customHeight="1" x14ac:dyDescent="0.2">
      <c r="A594" s="2"/>
      <c r="B594" s="34"/>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4.25" customHeight="1" x14ac:dyDescent="0.2">
      <c r="A595" s="2"/>
      <c r="B595" s="34"/>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4.25" customHeight="1" x14ac:dyDescent="0.2">
      <c r="A596" s="2"/>
      <c r="B596" s="34"/>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4.25" customHeight="1" x14ac:dyDescent="0.2">
      <c r="A597" s="2"/>
      <c r="B597" s="34"/>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4.25" customHeight="1" x14ac:dyDescent="0.2">
      <c r="A598" s="2"/>
      <c r="B598" s="34"/>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4.25" customHeight="1" x14ac:dyDescent="0.2">
      <c r="A599" s="2"/>
      <c r="B599" s="34"/>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4.25" customHeight="1" x14ac:dyDescent="0.2">
      <c r="A600" s="2"/>
      <c r="B600" s="34"/>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4.25" customHeight="1" x14ac:dyDescent="0.2">
      <c r="A601" s="2"/>
      <c r="B601" s="34"/>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4.25" customHeight="1" x14ac:dyDescent="0.2">
      <c r="A602" s="2"/>
      <c r="B602" s="34"/>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4.25" customHeight="1" x14ac:dyDescent="0.2">
      <c r="A603" s="2"/>
      <c r="B603" s="34"/>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4.25" customHeight="1" x14ac:dyDescent="0.2">
      <c r="A604" s="2"/>
      <c r="B604" s="34"/>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4.25" customHeight="1" x14ac:dyDescent="0.2">
      <c r="A605" s="2"/>
      <c r="B605" s="34"/>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4.25" customHeight="1" x14ac:dyDescent="0.2">
      <c r="A606" s="2"/>
      <c r="B606" s="34"/>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4.25" customHeight="1" x14ac:dyDescent="0.2">
      <c r="A607" s="2"/>
      <c r="B607" s="34"/>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4.25" customHeight="1" x14ac:dyDescent="0.2">
      <c r="A608" s="2"/>
      <c r="B608" s="34"/>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4.25" customHeight="1" x14ac:dyDescent="0.2">
      <c r="A609" s="2"/>
      <c r="B609" s="34"/>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4.25" customHeight="1" x14ac:dyDescent="0.2">
      <c r="A610" s="2"/>
      <c r="B610" s="34"/>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4.25" customHeight="1" x14ac:dyDescent="0.2">
      <c r="A611" s="2"/>
      <c r="B611" s="34"/>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4.25" customHeight="1" x14ac:dyDescent="0.2">
      <c r="A612" s="2"/>
      <c r="B612" s="34"/>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4.25" customHeight="1" x14ac:dyDescent="0.2">
      <c r="A613" s="2"/>
      <c r="B613" s="34"/>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4.25" customHeight="1" x14ac:dyDescent="0.2">
      <c r="A614" s="2"/>
      <c r="B614" s="34"/>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4.25" customHeight="1" x14ac:dyDescent="0.2">
      <c r="A615" s="2"/>
      <c r="B615" s="34"/>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4.25" customHeight="1" x14ac:dyDescent="0.2">
      <c r="A616" s="2"/>
      <c r="B616" s="34"/>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4.25" customHeight="1" x14ac:dyDescent="0.2">
      <c r="A617" s="2"/>
      <c r="B617" s="34"/>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4.25" customHeight="1" x14ac:dyDescent="0.2">
      <c r="A618" s="2"/>
      <c r="B618" s="34"/>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4.25" customHeight="1" x14ac:dyDescent="0.2">
      <c r="A619" s="2"/>
      <c r="B619" s="34"/>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4.25" customHeight="1" x14ac:dyDescent="0.2">
      <c r="A620" s="2"/>
      <c r="B620" s="34"/>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4.25" customHeight="1" x14ac:dyDescent="0.2">
      <c r="A621" s="2"/>
      <c r="B621" s="34"/>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4.25" customHeight="1" x14ac:dyDescent="0.2">
      <c r="A622" s="2"/>
      <c r="B622" s="34"/>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4.25" customHeight="1" x14ac:dyDescent="0.2">
      <c r="A623" s="2"/>
      <c r="B623" s="34"/>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4.25" customHeight="1" x14ac:dyDescent="0.2">
      <c r="A624" s="2"/>
      <c r="B624" s="34"/>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4.25" customHeight="1" x14ac:dyDescent="0.2">
      <c r="A625" s="2"/>
      <c r="B625" s="34"/>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4.25" customHeight="1" x14ac:dyDescent="0.2">
      <c r="A626" s="2"/>
      <c r="B626" s="34"/>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4.25" customHeight="1" x14ac:dyDescent="0.2">
      <c r="A627" s="2"/>
      <c r="B627" s="34"/>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4.25" customHeight="1" x14ac:dyDescent="0.2">
      <c r="A628" s="2"/>
      <c r="B628" s="34"/>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4.25" customHeight="1" x14ac:dyDescent="0.2">
      <c r="A629" s="2"/>
      <c r="B629" s="34"/>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4.25" customHeight="1" x14ac:dyDescent="0.2">
      <c r="A630" s="2"/>
      <c r="B630" s="34"/>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4.25" customHeight="1" x14ac:dyDescent="0.2">
      <c r="A631" s="2"/>
      <c r="B631" s="34"/>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4.25" customHeight="1" x14ac:dyDescent="0.2">
      <c r="A632" s="2"/>
      <c r="B632" s="34"/>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4.25" customHeight="1" x14ac:dyDescent="0.2">
      <c r="A633" s="2"/>
      <c r="B633" s="34"/>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4.25" customHeight="1" x14ac:dyDescent="0.2">
      <c r="A634" s="2"/>
      <c r="B634" s="34"/>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4.25" customHeight="1" x14ac:dyDescent="0.2">
      <c r="A635" s="2"/>
      <c r="B635" s="34"/>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4.25" customHeight="1" x14ac:dyDescent="0.2">
      <c r="A636" s="2"/>
      <c r="B636" s="34"/>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4.25" customHeight="1" x14ac:dyDescent="0.2">
      <c r="A637" s="2"/>
      <c r="B637" s="34"/>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4.25" customHeight="1" x14ac:dyDescent="0.2">
      <c r="A638" s="2"/>
      <c r="B638" s="34"/>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4.25" customHeight="1" x14ac:dyDescent="0.2">
      <c r="A639" s="2"/>
      <c r="B639" s="34"/>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4.25" customHeight="1" x14ac:dyDescent="0.2">
      <c r="A640" s="2"/>
      <c r="B640" s="34"/>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4.25" customHeight="1" x14ac:dyDescent="0.2">
      <c r="A641" s="2"/>
      <c r="B641" s="34"/>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4.25" customHeight="1" x14ac:dyDescent="0.2">
      <c r="A642" s="2"/>
      <c r="B642" s="34"/>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4.25" customHeight="1" x14ac:dyDescent="0.2">
      <c r="A643" s="2"/>
      <c r="B643" s="34"/>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4.25" customHeight="1" x14ac:dyDescent="0.2">
      <c r="A644" s="2"/>
      <c r="B644" s="34"/>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4.25" customHeight="1" x14ac:dyDescent="0.2">
      <c r="A645" s="2"/>
      <c r="B645" s="34"/>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4.25" customHeight="1" x14ac:dyDescent="0.2">
      <c r="A646" s="2"/>
      <c r="B646" s="34"/>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4.25" customHeight="1" x14ac:dyDescent="0.2">
      <c r="A647" s="2"/>
      <c r="B647" s="34"/>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4.25" customHeight="1" x14ac:dyDescent="0.2">
      <c r="A648" s="2"/>
      <c r="B648" s="34"/>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4.25" customHeight="1" x14ac:dyDescent="0.2">
      <c r="A649" s="2"/>
      <c r="B649" s="34"/>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4.25" customHeight="1" x14ac:dyDescent="0.2">
      <c r="A650" s="2"/>
      <c r="B650" s="34"/>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4.25" customHeight="1" x14ac:dyDescent="0.2">
      <c r="A651" s="2"/>
      <c r="B651" s="34"/>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4.25" customHeight="1" x14ac:dyDescent="0.2">
      <c r="A652" s="2"/>
      <c r="B652" s="34"/>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4.25" customHeight="1" x14ac:dyDescent="0.2">
      <c r="A653" s="2"/>
      <c r="B653" s="34"/>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4.25" customHeight="1" x14ac:dyDescent="0.2">
      <c r="A654" s="2"/>
      <c r="B654" s="34"/>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4.25" customHeight="1" x14ac:dyDescent="0.2">
      <c r="A655" s="2"/>
      <c r="B655" s="34"/>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4.25" customHeight="1" x14ac:dyDescent="0.2">
      <c r="A656" s="2"/>
      <c r="B656" s="34"/>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4.25" customHeight="1" x14ac:dyDescent="0.2">
      <c r="A657" s="2"/>
      <c r="B657" s="34"/>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4.25" customHeight="1" x14ac:dyDescent="0.2">
      <c r="A658" s="2"/>
      <c r="B658" s="34"/>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4.25" customHeight="1" x14ac:dyDescent="0.2">
      <c r="A659" s="2"/>
      <c r="B659" s="34"/>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4.25" customHeight="1" x14ac:dyDescent="0.2">
      <c r="A660" s="2"/>
      <c r="B660" s="34"/>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4.25" customHeight="1" x14ac:dyDescent="0.2">
      <c r="A661" s="2"/>
      <c r="B661" s="34"/>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4.25" customHeight="1" x14ac:dyDescent="0.2">
      <c r="A662" s="2"/>
      <c r="B662" s="34"/>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4.25" customHeight="1" x14ac:dyDescent="0.2">
      <c r="A663" s="2"/>
      <c r="B663" s="34"/>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4.25" customHeight="1" x14ac:dyDescent="0.2">
      <c r="A664" s="2"/>
      <c r="B664" s="34"/>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4.25" customHeight="1" x14ac:dyDescent="0.2">
      <c r="A665" s="2"/>
      <c r="B665" s="34"/>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4.25" customHeight="1" x14ac:dyDescent="0.2">
      <c r="A666" s="2"/>
      <c r="B666" s="34"/>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4.25" customHeight="1" x14ac:dyDescent="0.2">
      <c r="A667" s="2"/>
      <c r="B667" s="34"/>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4.25" customHeight="1" x14ac:dyDescent="0.2">
      <c r="A668" s="2"/>
      <c r="B668" s="34"/>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4.25" customHeight="1" x14ac:dyDescent="0.2">
      <c r="A669" s="2"/>
      <c r="B669" s="34"/>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4.25" customHeight="1" x14ac:dyDescent="0.2">
      <c r="A670" s="2"/>
      <c r="B670" s="34"/>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4.25" customHeight="1" x14ac:dyDescent="0.2">
      <c r="A671" s="2"/>
      <c r="B671" s="34"/>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4.25" customHeight="1" x14ac:dyDescent="0.2">
      <c r="A672" s="2"/>
      <c r="B672" s="34"/>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4.25" customHeight="1" x14ac:dyDescent="0.2">
      <c r="A673" s="2"/>
      <c r="B673" s="34"/>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4.25" customHeight="1" x14ac:dyDescent="0.2">
      <c r="A674" s="2"/>
      <c r="B674" s="34"/>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4.25" customHeight="1" x14ac:dyDescent="0.2">
      <c r="A675" s="2"/>
      <c r="B675" s="34"/>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4.25" customHeight="1" x14ac:dyDescent="0.2">
      <c r="A676" s="2"/>
      <c r="B676" s="34"/>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4.25" customHeight="1" x14ac:dyDescent="0.2">
      <c r="A677" s="2"/>
      <c r="B677" s="34"/>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4.25" customHeight="1" x14ac:dyDescent="0.2">
      <c r="A678" s="2"/>
      <c r="B678" s="34"/>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4.25" customHeight="1" x14ac:dyDescent="0.2">
      <c r="A679" s="2"/>
      <c r="B679" s="34"/>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4.25" customHeight="1" x14ac:dyDescent="0.2">
      <c r="A680" s="2"/>
      <c r="B680" s="34"/>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4.25" customHeight="1" x14ac:dyDescent="0.2">
      <c r="A681" s="2"/>
      <c r="B681" s="34"/>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4.25" customHeight="1" x14ac:dyDescent="0.2">
      <c r="A682" s="2"/>
      <c r="B682" s="34"/>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4.25" customHeight="1" x14ac:dyDescent="0.2">
      <c r="A683" s="2"/>
      <c r="B683" s="34"/>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4.25" customHeight="1" x14ac:dyDescent="0.2">
      <c r="A684" s="2"/>
      <c r="B684" s="34"/>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4.25" customHeight="1" x14ac:dyDescent="0.2">
      <c r="A685" s="2"/>
      <c r="B685" s="34"/>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4.25" customHeight="1" x14ac:dyDescent="0.2">
      <c r="A686" s="2"/>
      <c r="B686" s="34"/>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4.25" customHeight="1" x14ac:dyDescent="0.2">
      <c r="A687" s="2"/>
      <c r="B687" s="34"/>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4.25" customHeight="1" x14ac:dyDescent="0.2">
      <c r="A688" s="2"/>
      <c r="B688" s="34"/>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4.25" customHeight="1" x14ac:dyDescent="0.2">
      <c r="A689" s="2"/>
      <c r="B689" s="34"/>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4.25" customHeight="1" x14ac:dyDescent="0.2">
      <c r="A690" s="2"/>
      <c r="B690" s="34"/>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4.25" customHeight="1" x14ac:dyDescent="0.2">
      <c r="A691" s="2"/>
      <c r="B691" s="34"/>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4.25" customHeight="1" x14ac:dyDescent="0.2">
      <c r="A692" s="2"/>
      <c r="B692" s="34"/>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4.25" customHeight="1" x14ac:dyDescent="0.2">
      <c r="A693" s="2"/>
      <c r="B693" s="34"/>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4.25" customHeight="1" x14ac:dyDescent="0.2">
      <c r="A694" s="2"/>
      <c r="B694" s="34"/>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4.25" customHeight="1" x14ac:dyDescent="0.2">
      <c r="A695" s="2"/>
      <c r="B695" s="34"/>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4.25" customHeight="1" x14ac:dyDescent="0.2">
      <c r="A696" s="2"/>
      <c r="B696" s="34"/>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4.25" customHeight="1" x14ac:dyDescent="0.2">
      <c r="A697" s="2"/>
      <c r="B697" s="34"/>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4.25" customHeight="1" x14ac:dyDescent="0.2">
      <c r="A698" s="2"/>
      <c r="B698" s="34"/>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4.25" customHeight="1" x14ac:dyDescent="0.2">
      <c r="A699" s="2"/>
      <c r="B699" s="34"/>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4.25" customHeight="1" x14ac:dyDescent="0.2">
      <c r="A700" s="2"/>
      <c r="B700" s="34"/>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4.25" customHeight="1" x14ac:dyDescent="0.2">
      <c r="A701" s="2"/>
      <c r="B701" s="34"/>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4.25" customHeight="1" x14ac:dyDescent="0.2">
      <c r="A702" s="2"/>
      <c r="B702" s="34"/>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4.25" customHeight="1" x14ac:dyDescent="0.2">
      <c r="A703" s="2"/>
      <c r="B703" s="34"/>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4.25" customHeight="1" x14ac:dyDescent="0.2">
      <c r="A704" s="2"/>
      <c r="B704" s="34"/>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4.25" customHeight="1" x14ac:dyDescent="0.2">
      <c r="A705" s="2"/>
      <c r="B705" s="34"/>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4.25" customHeight="1" x14ac:dyDescent="0.2">
      <c r="A706" s="2"/>
      <c r="B706" s="34"/>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4.25" customHeight="1" x14ac:dyDescent="0.2">
      <c r="A707" s="2"/>
      <c r="B707" s="34"/>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4.25" customHeight="1" x14ac:dyDescent="0.2">
      <c r="A708" s="2"/>
      <c r="B708" s="34"/>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4.25" customHeight="1" x14ac:dyDescent="0.2">
      <c r="A709" s="2"/>
      <c r="B709" s="34"/>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4.25" customHeight="1" x14ac:dyDescent="0.2">
      <c r="A710" s="2"/>
      <c r="B710" s="34"/>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4.25" customHeight="1" x14ac:dyDescent="0.2">
      <c r="A711" s="2"/>
      <c r="B711" s="34"/>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4.25" customHeight="1" x14ac:dyDescent="0.2">
      <c r="A712" s="2"/>
      <c r="B712" s="34"/>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4.25" customHeight="1" x14ac:dyDescent="0.2">
      <c r="A713" s="2"/>
      <c r="B713" s="34"/>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4.25" customHeight="1" x14ac:dyDescent="0.2">
      <c r="A714" s="2"/>
      <c r="B714" s="34"/>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4.25" customHeight="1" x14ac:dyDescent="0.2">
      <c r="A715" s="2"/>
      <c r="B715" s="34"/>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4.25" customHeight="1" x14ac:dyDescent="0.2">
      <c r="A716" s="2"/>
      <c r="B716" s="34"/>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4.25" customHeight="1" x14ac:dyDescent="0.2">
      <c r="A717" s="2"/>
      <c r="B717" s="34"/>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4.25" customHeight="1" x14ac:dyDescent="0.2">
      <c r="A718" s="2"/>
      <c r="B718" s="34"/>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4.25" customHeight="1" x14ac:dyDescent="0.2">
      <c r="A719" s="2"/>
      <c r="B719" s="34"/>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4.25" customHeight="1" x14ac:dyDescent="0.2">
      <c r="A720" s="2"/>
      <c r="B720" s="34"/>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4.25" customHeight="1" x14ac:dyDescent="0.2">
      <c r="A721" s="2"/>
      <c r="B721" s="34"/>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4.25" customHeight="1" x14ac:dyDescent="0.2">
      <c r="A722" s="2"/>
      <c r="B722" s="34"/>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4.25" customHeight="1" x14ac:dyDescent="0.2">
      <c r="A723" s="2"/>
      <c r="B723" s="34"/>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4.25" customHeight="1" x14ac:dyDescent="0.2">
      <c r="A724" s="2"/>
      <c r="B724" s="34"/>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4.25" customHeight="1" x14ac:dyDescent="0.2">
      <c r="A725" s="2"/>
      <c r="B725" s="34"/>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4.25" customHeight="1" x14ac:dyDescent="0.2">
      <c r="A726" s="2"/>
      <c r="B726" s="34"/>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4.25" customHeight="1" x14ac:dyDescent="0.2">
      <c r="A727" s="2"/>
      <c r="B727" s="34"/>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4.25" customHeight="1" x14ac:dyDescent="0.2">
      <c r="A728" s="2"/>
      <c r="B728" s="34"/>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4.25" customHeight="1" x14ac:dyDescent="0.2">
      <c r="A729" s="2"/>
      <c r="B729" s="34"/>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4.25" customHeight="1" x14ac:dyDescent="0.2">
      <c r="A730" s="2"/>
      <c r="B730" s="34"/>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4.25" customHeight="1" x14ac:dyDescent="0.2">
      <c r="A731" s="2"/>
      <c r="B731" s="34"/>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4.25" customHeight="1" x14ac:dyDescent="0.2">
      <c r="A732" s="2"/>
      <c r="B732" s="34"/>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4.25" customHeight="1" x14ac:dyDescent="0.2">
      <c r="A733" s="2"/>
      <c r="B733" s="34"/>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4.25" customHeight="1" x14ac:dyDescent="0.2">
      <c r="A734" s="2"/>
      <c r="B734" s="34"/>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4.25" customHeight="1" x14ac:dyDescent="0.2">
      <c r="A735" s="2"/>
      <c r="B735" s="34"/>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4.25" customHeight="1" x14ac:dyDescent="0.2">
      <c r="A736" s="2"/>
      <c r="B736" s="34"/>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4.25" customHeight="1" x14ac:dyDescent="0.2">
      <c r="A737" s="2"/>
      <c r="B737" s="34"/>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4.25" customHeight="1" x14ac:dyDescent="0.2">
      <c r="A738" s="2"/>
      <c r="B738" s="34"/>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4.25" customHeight="1" x14ac:dyDescent="0.2">
      <c r="A739" s="2"/>
      <c r="B739" s="34"/>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4.25" customHeight="1" x14ac:dyDescent="0.2">
      <c r="A740" s="2"/>
      <c r="B740" s="34"/>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4.25" customHeight="1" x14ac:dyDescent="0.2">
      <c r="A741" s="2"/>
      <c r="B741" s="34"/>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4.25" customHeight="1" x14ac:dyDescent="0.2">
      <c r="A742" s="2"/>
      <c r="B742" s="34"/>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4.25" customHeight="1" x14ac:dyDescent="0.2">
      <c r="A743" s="2"/>
      <c r="B743" s="34"/>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4.25" customHeight="1" x14ac:dyDescent="0.2">
      <c r="A744" s="2"/>
      <c r="B744" s="34"/>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4.25" customHeight="1" x14ac:dyDescent="0.2">
      <c r="A745" s="2"/>
      <c r="B745" s="34"/>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4.25" customHeight="1" x14ac:dyDescent="0.2">
      <c r="A746" s="2"/>
      <c r="B746" s="34"/>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4.25" customHeight="1" x14ac:dyDescent="0.2">
      <c r="A747" s="2"/>
      <c r="B747" s="34"/>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4.25" customHeight="1" x14ac:dyDescent="0.2">
      <c r="A748" s="2"/>
      <c r="B748" s="34"/>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4.25" customHeight="1" x14ac:dyDescent="0.2">
      <c r="A749" s="2"/>
      <c r="B749" s="34"/>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4.25" customHeight="1" x14ac:dyDescent="0.2">
      <c r="A750" s="2"/>
      <c r="B750" s="34"/>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4.25" customHeight="1" x14ac:dyDescent="0.2">
      <c r="A751" s="2"/>
      <c r="B751" s="34"/>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4.25" customHeight="1" x14ac:dyDescent="0.2">
      <c r="A752" s="2"/>
      <c r="B752" s="34"/>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4.25" customHeight="1" x14ac:dyDescent="0.2">
      <c r="A753" s="2"/>
      <c r="B753" s="34"/>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4.25" customHeight="1" x14ac:dyDescent="0.2">
      <c r="A754" s="2"/>
      <c r="B754" s="34"/>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4.25" customHeight="1" x14ac:dyDescent="0.2">
      <c r="A755" s="2"/>
      <c r="B755" s="34"/>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4.25" customHeight="1" x14ac:dyDescent="0.2">
      <c r="A756" s="2"/>
      <c r="B756" s="34"/>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4.25" customHeight="1" x14ac:dyDescent="0.2">
      <c r="A757" s="2"/>
      <c r="B757" s="34"/>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4.25" customHeight="1" x14ac:dyDescent="0.2">
      <c r="A758" s="2"/>
      <c r="B758" s="34"/>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4.25" customHeight="1" x14ac:dyDescent="0.2">
      <c r="A759" s="2"/>
      <c r="B759" s="34"/>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4.25" customHeight="1" x14ac:dyDescent="0.2">
      <c r="A760" s="2"/>
      <c r="B760" s="34"/>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4.25" customHeight="1" x14ac:dyDescent="0.2">
      <c r="A761" s="2"/>
      <c r="B761" s="34"/>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4.25" customHeight="1" x14ac:dyDescent="0.2">
      <c r="A762" s="2"/>
      <c r="B762" s="34"/>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4.25" customHeight="1" x14ac:dyDescent="0.2">
      <c r="A763" s="2"/>
      <c r="B763" s="34"/>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4.25" customHeight="1" x14ac:dyDescent="0.2">
      <c r="A764" s="2"/>
      <c r="B764" s="34"/>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4.25" customHeight="1" x14ac:dyDescent="0.2">
      <c r="A765" s="2"/>
      <c r="B765" s="34"/>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4.25" customHeight="1" x14ac:dyDescent="0.2">
      <c r="A766" s="2"/>
      <c r="B766" s="34"/>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4.25" customHeight="1" x14ac:dyDescent="0.2">
      <c r="A767" s="2"/>
      <c r="B767" s="34"/>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4.25" customHeight="1" x14ac:dyDescent="0.2">
      <c r="A768" s="2"/>
      <c r="B768" s="34"/>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4.25" customHeight="1" x14ac:dyDescent="0.2">
      <c r="A769" s="2"/>
      <c r="B769" s="34"/>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4.25" customHeight="1" x14ac:dyDescent="0.2">
      <c r="A770" s="2"/>
      <c r="B770" s="34"/>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4.25" customHeight="1" x14ac:dyDescent="0.2">
      <c r="A771" s="2"/>
      <c r="B771" s="34"/>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4.25" customHeight="1" x14ac:dyDescent="0.2">
      <c r="A772" s="2"/>
      <c r="B772" s="34"/>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4.25" customHeight="1" x14ac:dyDescent="0.2">
      <c r="A773" s="2"/>
      <c r="B773" s="34"/>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4.25" customHeight="1" x14ac:dyDescent="0.2">
      <c r="A774" s="2"/>
      <c r="B774" s="34"/>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4.25" customHeight="1" x14ac:dyDescent="0.2">
      <c r="A775" s="2"/>
      <c r="B775" s="34"/>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4.25" customHeight="1" x14ac:dyDescent="0.2">
      <c r="A776" s="2"/>
      <c r="B776" s="34"/>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4.25" customHeight="1" x14ac:dyDescent="0.2">
      <c r="A777" s="2"/>
      <c r="B777" s="34"/>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4.25" customHeight="1" x14ac:dyDescent="0.2">
      <c r="A778" s="2"/>
      <c r="B778" s="34"/>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4.25" customHeight="1" x14ac:dyDescent="0.2">
      <c r="A779" s="2"/>
      <c r="B779" s="34"/>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4.25" customHeight="1" x14ac:dyDescent="0.2">
      <c r="A780" s="2"/>
      <c r="B780" s="34"/>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4.25" customHeight="1" x14ac:dyDescent="0.2">
      <c r="A781" s="2"/>
      <c r="B781" s="34"/>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4.25" customHeight="1" x14ac:dyDescent="0.2">
      <c r="A782" s="2"/>
      <c r="B782" s="34"/>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4.25" customHeight="1" x14ac:dyDescent="0.2">
      <c r="A783" s="2"/>
      <c r="B783" s="34"/>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4.25" customHeight="1" x14ac:dyDescent="0.2">
      <c r="A784" s="2"/>
      <c r="B784" s="34"/>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4.25" customHeight="1" x14ac:dyDescent="0.2">
      <c r="A785" s="2"/>
      <c r="B785" s="34"/>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4.25" customHeight="1" x14ac:dyDescent="0.2">
      <c r="A786" s="2"/>
      <c r="B786" s="34"/>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4.25" customHeight="1" x14ac:dyDescent="0.2">
      <c r="A787" s="2"/>
      <c r="B787" s="34"/>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4.25" customHeight="1" x14ac:dyDescent="0.2">
      <c r="A788" s="2"/>
      <c r="B788" s="34"/>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4.25" customHeight="1" x14ac:dyDescent="0.2">
      <c r="A789" s="2"/>
      <c r="B789" s="34"/>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4.25" customHeight="1" x14ac:dyDescent="0.2">
      <c r="A790" s="2"/>
      <c r="B790" s="34"/>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4.25" customHeight="1" x14ac:dyDescent="0.2">
      <c r="A791" s="2"/>
      <c r="B791" s="34"/>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4.25" customHeight="1" x14ac:dyDescent="0.2">
      <c r="A792" s="2"/>
      <c r="B792" s="34"/>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4.25" customHeight="1" x14ac:dyDescent="0.2">
      <c r="A793" s="2"/>
      <c r="B793" s="34"/>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4.25" customHeight="1" x14ac:dyDescent="0.2">
      <c r="A794" s="2"/>
      <c r="B794" s="34"/>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4.25" customHeight="1" x14ac:dyDescent="0.2">
      <c r="A795" s="2"/>
      <c r="B795" s="34"/>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4.25" customHeight="1" x14ac:dyDescent="0.2">
      <c r="A796" s="2"/>
      <c r="B796" s="34"/>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4.25" customHeight="1" x14ac:dyDescent="0.2">
      <c r="A797" s="2"/>
      <c r="B797" s="34"/>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4.25" customHeight="1" x14ac:dyDescent="0.2">
      <c r="A798" s="2"/>
      <c r="B798" s="34"/>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4.25" customHeight="1" x14ac:dyDescent="0.2">
      <c r="A799" s="2"/>
      <c r="B799" s="34"/>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4.25" customHeight="1" x14ac:dyDescent="0.2">
      <c r="A800" s="2"/>
      <c r="B800" s="34"/>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4.25" customHeight="1" x14ac:dyDescent="0.2">
      <c r="A801" s="2"/>
      <c r="B801" s="34"/>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4.25" customHeight="1" x14ac:dyDescent="0.2">
      <c r="A802" s="2"/>
      <c r="B802" s="34"/>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4.25" customHeight="1" x14ac:dyDescent="0.2">
      <c r="A803" s="2"/>
      <c r="B803" s="34"/>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4.25" customHeight="1" x14ac:dyDescent="0.2">
      <c r="A804" s="2"/>
      <c r="B804" s="34"/>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4.25" customHeight="1" x14ac:dyDescent="0.2">
      <c r="A805" s="2"/>
      <c r="B805" s="34"/>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4.25" customHeight="1" x14ac:dyDescent="0.2">
      <c r="A806" s="2"/>
      <c r="B806" s="34"/>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4.25" customHeight="1" x14ac:dyDescent="0.2">
      <c r="A807" s="2"/>
      <c r="B807" s="34"/>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4.25" customHeight="1" x14ac:dyDescent="0.2">
      <c r="A808" s="2"/>
      <c r="B808" s="34"/>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4.25" customHeight="1" x14ac:dyDescent="0.2">
      <c r="A809" s="2"/>
      <c r="B809" s="34"/>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4.25" customHeight="1" x14ac:dyDescent="0.2">
      <c r="A810" s="2"/>
      <c r="B810" s="34"/>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4.25" customHeight="1" x14ac:dyDescent="0.2">
      <c r="A811" s="2"/>
      <c r="B811" s="34"/>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4.25" customHeight="1" x14ac:dyDescent="0.2">
      <c r="A812" s="2"/>
      <c r="B812" s="34"/>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4.25" customHeight="1" x14ac:dyDescent="0.2">
      <c r="A813" s="2"/>
      <c r="B813" s="34"/>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4.25" customHeight="1" x14ac:dyDescent="0.2">
      <c r="A814" s="2"/>
      <c r="B814" s="34"/>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4.25" customHeight="1" x14ac:dyDescent="0.2">
      <c r="A815" s="2"/>
      <c r="B815" s="34"/>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4.25" customHeight="1" x14ac:dyDescent="0.2">
      <c r="A816" s="2"/>
      <c r="B816" s="34"/>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4.25" customHeight="1" x14ac:dyDescent="0.2">
      <c r="A817" s="2"/>
      <c r="B817" s="34"/>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4.25" customHeight="1" x14ac:dyDescent="0.2">
      <c r="A818" s="2"/>
      <c r="B818" s="34"/>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4.25" customHeight="1" x14ac:dyDescent="0.2">
      <c r="A819" s="2"/>
      <c r="B819" s="34"/>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4.25" customHeight="1" x14ac:dyDescent="0.2">
      <c r="A820" s="2"/>
      <c r="B820" s="34"/>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4.25" customHeight="1" x14ac:dyDescent="0.2">
      <c r="A821" s="2"/>
      <c r="B821" s="34"/>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4.25" customHeight="1" x14ac:dyDescent="0.2">
      <c r="A822" s="2"/>
      <c r="B822" s="34"/>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4.25" customHeight="1" x14ac:dyDescent="0.2">
      <c r="A823" s="2"/>
      <c r="B823" s="34"/>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4.25" customHeight="1" x14ac:dyDescent="0.2">
      <c r="A824" s="2"/>
      <c r="B824" s="34"/>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4.25" customHeight="1" x14ac:dyDescent="0.2">
      <c r="A825" s="2"/>
      <c r="B825" s="34"/>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4.25" customHeight="1" x14ac:dyDescent="0.2">
      <c r="A826" s="2"/>
      <c r="B826" s="34"/>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4.25" customHeight="1" x14ac:dyDescent="0.2">
      <c r="A827" s="2"/>
      <c r="B827" s="34"/>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4.25" customHeight="1" x14ac:dyDescent="0.2">
      <c r="A828" s="2"/>
      <c r="B828" s="34"/>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4.25" customHeight="1" x14ac:dyDescent="0.2">
      <c r="A829" s="2"/>
      <c r="B829" s="34"/>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4.25" customHeight="1" x14ac:dyDescent="0.2">
      <c r="A830" s="2"/>
      <c r="B830" s="34"/>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4.25" customHeight="1" x14ac:dyDescent="0.2">
      <c r="A831" s="2"/>
      <c r="B831" s="34"/>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4.25" customHeight="1" x14ac:dyDescent="0.2">
      <c r="A832" s="2"/>
      <c r="B832" s="34"/>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4.25" customHeight="1" x14ac:dyDescent="0.2">
      <c r="A833" s="2"/>
      <c r="B833" s="34"/>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4.25" customHeight="1" x14ac:dyDescent="0.2">
      <c r="A834" s="2"/>
      <c r="B834" s="34"/>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4.25" customHeight="1" x14ac:dyDescent="0.2">
      <c r="A835" s="2"/>
      <c r="B835" s="34"/>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4.25" customHeight="1" x14ac:dyDescent="0.2">
      <c r="A836" s="2"/>
      <c r="B836" s="34"/>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4.25" customHeight="1" x14ac:dyDescent="0.2">
      <c r="A837" s="2"/>
      <c r="B837" s="34"/>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4.25" customHeight="1" x14ac:dyDescent="0.2">
      <c r="A838" s="2"/>
      <c r="B838" s="34"/>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4.25" customHeight="1" x14ac:dyDescent="0.2">
      <c r="A839" s="2"/>
      <c r="B839" s="34"/>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4.25" customHeight="1" x14ac:dyDescent="0.2">
      <c r="A840" s="2"/>
      <c r="B840" s="34"/>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4.25" customHeight="1" x14ac:dyDescent="0.2">
      <c r="A841" s="2"/>
      <c r="B841" s="34"/>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4.25" customHeight="1" x14ac:dyDescent="0.2">
      <c r="A842" s="2"/>
      <c r="B842" s="34"/>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4.25" customHeight="1" x14ac:dyDescent="0.2">
      <c r="A843" s="2"/>
      <c r="B843" s="34"/>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4.25" customHeight="1" x14ac:dyDescent="0.2">
      <c r="A844" s="2"/>
      <c r="B844" s="34"/>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4.25" customHeight="1" x14ac:dyDescent="0.2">
      <c r="A845" s="2"/>
      <c r="B845" s="34"/>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4.25" customHeight="1" x14ac:dyDescent="0.2">
      <c r="A846" s="2"/>
      <c r="B846" s="34"/>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4.25" customHeight="1" x14ac:dyDescent="0.2">
      <c r="A847" s="2"/>
      <c r="B847" s="34"/>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4.25" customHeight="1" x14ac:dyDescent="0.2">
      <c r="A848" s="2"/>
      <c r="B848" s="34"/>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4.25" customHeight="1" x14ac:dyDescent="0.2">
      <c r="A849" s="2"/>
      <c r="B849" s="34"/>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4.25" customHeight="1" x14ac:dyDescent="0.2">
      <c r="A850" s="2"/>
      <c r="B850" s="34"/>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4.25" customHeight="1" x14ac:dyDescent="0.2">
      <c r="A851" s="2"/>
      <c r="B851" s="34"/>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4.25" customHeight="1" x14ac:dyDescent="0.2">
      <c r="A852" s="2"/>
      <c r="B852" s="34"/>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4.25" customHeight="1" x14ac:dyDescent="0.2">
      <c r="A853" s="2"/>
      <c r="B853" s="34"/>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4.25" customHeight="1" x14ac:dyDescent="0.2">
      <c r="A854" s="2"/>
      <c r="B854" s="34"/>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4.25" customHeight="1" x14ac:dyDescent="0.2">
      <c r="A855" s="2"/>
      <c r="B855" s="34"/>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4.25" customHeight="1" x14ac:dyDescent="0.2">
      <c r="A856" s="2"/>
      <c r="B856" s="34"/>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4.25" customHeight="1" x14ac:dyDescent="0.2">
      <c r="A857" s="2"/>
      <c r="B857" s="34"/>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4.25" customHeight="1" x14ac:dyDescent="0.2">
      <c r="A858" s="2"/>
      <c r="B858" s="34"/>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4.25" customHeight="1" x14ac:dyDescent="0.2">
      <c r="A859" s="2"/>
      <c r="B859" s="34"/>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4.25" customHeight="1" x14ac:dyDescent="0.2">
      <c r="A860" s="2"/>
      <c r="B860" s="34"/>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4.25" customHeight="1" x14ac:dyDescent="0.2">
      <c r="A861" s="2"/>
      <c r="B861" s="34"/>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4.25" customHeight="1" x14ac:dyDescent="0.2">
      <c r="A862" s="2"/>
      <c r="B862" s="34"/>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4.25" customHeight="1" x14ac:dyDescent="0.2">
      <c r="A863" s="2"/>
      <c r="B863" s="34"/>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4.25" customHeight="1" x14ac:dyDescent="0.2">
      <c r="A864" s="2"/>
      <c r="B864" s="34"/>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4.25" customHeight="1" x14ac:dyDescent="0.2">
      <c r="A865" s="2"/>
      <c r="B865" s="34"/>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4.25" customHeight="1" x14ac:dyDescent="0.2">
      <c r="A866" s="2"/>
      <c r="B866" s="34"/>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4.25" customHeight="1" x14ac:dyDescent="0.2">
      <c r="A867" s="2"/>
      <c r="B867" s="34"/>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4.25" customHeight="1" x14ac:dyDescent="0.2">
      <c r="A868" s="2"/>
      <c r="B868" s="34"/>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4.25" customHeight="1" x14ac:dyDescent="0.2">
      <c r="A869" s="2"/>
      <c r="B869" s="34"/>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4.25" customHeight="1" x14ac:dyDescent="0.2">
      <c r="A870" s="2"/>
      <c r="B870" s="34"/>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4.25" customHeight="1" x14ac:dyDescent="0.2">
      <c r="A871" s="2"/>
      <c r="B871" s="34"/>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4.25" customHeight="1" x14ac:dyDescent="0.2">
      <c r="A872" s="2"/>
      <c r="B872" s="34"/>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4.25" customHeight="1" x14ac:dyDescent="0.2">
      <c r="A873" s="2"/>
      <c r="B873" s="34"/>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4.25" customHeight="1" x14ac:dyDescent="0.2">
      <c r="A874" s="2"/>
      <c r="B874" s="34"/>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4.25" customHeight="1" x14ac:dyDescent="0.2">
      <c r="A875" s="2"/>
      <c r="B875" s="34"/>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4.25" customHeight="1" x14ac:dyDescent="0.2">
      <c r="A876" s="2"/>
      <c r="B876" s="34"/>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4.25" customHeight="1" x14ac:dyDescent="0.2">
      <c r="A877" s="2"/>
      <c r="B877" s="34"/>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4.25" customHeight="1" x14ac:dyDescent="0.2">
      <c r="A878" s="2"/>
      <c r="B878" s="34"/>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4.25" customHeight="1" x14ac:dyDescent="0.2">
      <c r="A879" s="2"/>
      <c r="B879" s="34"/>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4.25" customHeight="1" x14ac:dyDescent="0.2">
      <c r="A880" s="2"/>
      <c r="B880" s="34"/>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4.25" customHeight="1" x14ac:dyDescent="0.2">
      <c r="A881" s="2"/>
      <c r="B881" s="34"/>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4.25" customHeight="1" x14ac:dyDescent="0.2">
      <c r="A882" s="2"/>
      <c r="B882" s="34"/>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4.25" customHeight="1" x14ac:dyDescent="0.2">
      <c r="A883" s="2"/>
      <c r="B883" s="34"/>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4.25" customHeight="1" x14ac:dyDescent="0.2">
      <c r="A884" s="2"/>
      <c r="B884" s="34"/>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4.25" customHeight="1" x14ac:dyDescent="0.2">
      <c r="A885" s="2"/>
      <c r="B885" s="34"/>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4.25" customHeight="1" x14ac:dyDescent="0.2">
      <c r="A886" s="2"/>
      <c r="B886" s="34"/>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4.25" customHeight="1" x14ac:dyDescent="0.2">
      <c r="A887" s="2"/>
      <c r="B887" s="34"/>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4.25" customHeight="1" x14ac:dyDescent="0.2">
      <c r="A888" s="2"/>
      <c r="B888" s="34"/>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4.25" customHeight="1" x14ac:dyDescent="0.2">
      <c r="A889" s="2"/>
      <c r="B889" s="34"/>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4.25" customHeight="1" x14ac:dyDescent="0.2">
      <c r="A890" s="2"/>
      <c r="B890" s="34"/>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4.25" customHeight="1" x14ac:dyDescent="0.2">
      <c r="A891" s="2"/>
      <c r="B891" s="34"/>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4.25" customHeight="1" x14ac:dyDescent="0.2">
      <c r="A892" s="2"/>
      <c r="B892" s="34"/>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4.25" customHeight="1" x14ac:dyDescent="0.2">
      <c r="A893" s="2"/>
      <c r="B893" s="34"/>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4.25" customHeight="1" x14ac:dyDescent="0.2">
      <c r="A894" s="2"/>
      <c r="B894" s="34"/>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4.25" customHeight="1" x14ac:dyDescent="0.2">
      <c r="A895" s="2"/>
      <c r="B895" s="34"/>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4.25" customHeight="1" x14ac:dyDescent="0.2">
      <c r="A896" s="2"/>
      <c r="B896" s="34"/>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4.25" customHeight="1" x14ac:dyDescent="0.2">
      <c r="A897" s="2"/>
      <c r="B897" s="34"/>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4.25" customHeight="1" x14ac:dyDescent="0.2">
      <c r="A898" s="2"/>
      <c r="B898" s="34"/>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4.25" customHeight="1" x14ac:dyDescent="0.2">
      <c r="A899" s="2"/>
      <c r="B899" s="34"/>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4.25" customHeight="1" x14ac:dyDescent="0.2">
      <c r="A900" s="2"/>
      <c r="B900" s="34"/>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4.25" customHeight="1" x14ac:dyDescent="0.2">
      <c r="A901" s="2"/>
      <c r="B901" s="34"/>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4.25" customHeight="1" x14ac:dyDescent="0.2">
      <c r="A902" s="2"/>
      <c r="B902" s="34"/>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4.25" customHeight="1" x14ac:dyDescent="0.2">
      <c r="A903" s="2"/>
      <c r="B903" s="34"/>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4.25" customHeight="1" x14ac:dyDescent="0.2">
      <c r="A904" s="2"/>
      <c r="B904" s="34"/>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4.25" customHeight="1" x14ac:dyDescent="0.2">
      <c r="A905" s="2"/>
      <c r="B905" s="34"/>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4.25" customHeight="1" x14ac:dyDescent="0.2">
      <c r="A906" s="2"/>
      <c r="B906" s="34"/>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4.25" customHeight="1" x14ac:dyDescent="0.2">
      <c r="A907" s="2"/>
      <c r="B907" s="34"/>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4.25" customHeight="1" x14ac:dyDescent="0.2">
      <c r="A908" s="2"/>
      <c r="B908" s="34"/>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4.25" customHeight="1" x14ac:dyDescent="0.2">
      <c r="A909" s="2"/>
      <c r="B909" s="34"/>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4.25" customHeight="1" x14ac:dyDescent="0.2">
      <c r="A910" s="2"/>
      <c r="B910" s="34"/>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4.25" customHeight="1" x14ac:dyDescent="0.2">
      <c r="A911" s="2"/>
      <c r="B911" s="34"/>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4.25" customHeight="1" x14ac:dyDescent="0.2">
      <c r="A912" s="2"/>
      <c r="B912" s="34"/>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4.25" customHeight="1" x14ac:dyDescent="0.2">
      <c r="A913" s="2"/>
      <c r="B913" s="34"/>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4.25" customHeight="1" x14ac:dyDescent="0.2">
      <c r="A914" s="2"/>
      <c r="B914" s="34"/>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4.25" customHeight="1" x14ac:dyDescent="0.2">
      <c r="A915" s="2"/>
      <c r="B915" s="34"/>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4.25" customHeight="1" x14ac:dyDescent="0.2">
      <c r="A916" s="2"/>
      <c r="B916" s="34"/>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4.25" customHeight="1" x14ac:dyDescent="0.2">
      <c r="A917" s="2"/>
      <c r="B917" s="34"/>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4.25" customHeight="1" x14ac:dyDescent="0.2">
      <c r="A918" s="2"/>
      <c r="B918" s="34"/>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4.25" customHeight="1" x14ac:dyDescent="0.2">
      <c r="A919" s="2"/>
      <c r="B919" s="34"/>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4.25" customHeight="1" x14ac:dyDescent="0.2">
      <c r="A920" s="2"/>
      <c r="B920" s="34"/>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4.25" customHeight="1" x14ac:dyDescent="0.2">
      <c r="A921" s="2"/>
      <c r="B921" s="34"/>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4.25" customHeight="1" x14ac:dyDescent="0.2">
      <c r="A922" s="2"/>
      <c r="B922" s="34"/>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4.25" customHeight="1" x14ac:dyDescent="0.2">
      <c r="A923" s="2"/>
      <c r="B923" s="34"/>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4.25" customHeight="1" x14ac:dyDescent="0.2">
      <c r="A924" s="2"/>
      <c r="B924" s="34"/>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4.25" customHeight="1" x14ac:dyDescent="0.2">
      <c r="A925" s="2"/>
      <c r="B925" s="34"/>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4.25" customHeight="1" x14ac:dyDescent="0.2">
      <c r="A926" s="2"/>
      <c r="B926" s="34"/>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4.25" customHeight="1" x14ac:dyDescent="0.2">
      <c r="A927" s="2"/>
      <c r="B927" s="34"/>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4.25" customHeight="1" x14ac:dyDescent="0.2">
      <c r="A928" s="2"/>
      <c r="B928" s="34"/>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4.25" customHeight="1" x14ac:dyDescent="0.2">
      <c r="A929" s="2"/>
      <c r="B929" s="34"/>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4.25" customHeight="1" x14ac:dyDescent="0.2">
      <c r="A930" s="2"/>
      <c r="B930" s="34"/>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4.25" customHeight="1" x14ac:dyDescent="0.2">
      <c r="A931" s="2"/>
      <c r="B931" s="34"/>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4.25" customHeight="1" x14ac:dyDescent="0.2">
      <c r="A932" s="2"/>
      <c r="B932" s="34"/>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4.25" customHeight="1" x14ac:dyDescent="0.2">
      <c r="A933" s="2"/>
      <c r="B933" s="34"/>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4.25" customHeight="1" x14ac:dyDescent="0.2">
      <c r="A934" s="2"/>
      <c r="B934" s="34"/>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4.25" customHeight="1" x14ac:dyDescent="0.2">
      <c r="A935" s="2"/>
      <c r="B935" s="34"/>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4.25" customHeight="1" x14ac:dyDescent="0.2">
      <c r="A936" s="2"/>
      <c r="B936" s="34"/>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4.25" customHeight="1" x14ac:dyDescent="0.2">
      <c r="A937" s="2"/>
      <c r="B937" s="34"/>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4.25" customHeight="1" x14ac:dyDescent="0.2">
      <c r="A938" s="2"/>
      <c r="B938" s="34"/>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4.25" customHeight="1" x14ac:dyDescent="0.2">
      <c r="A939" s="2"/>
      <c r="B939" s="34"/>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4.25" customHeight="1" x14ac:dyDescent="0.2">
      <c r="A940" s="2"/>
      <c r="B940" s="34"/>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4.25" customHeight="1" x14ac:dyDescent="0.2">
      <c r="A941" s="2"/>
      <c r="B941" s="34"/>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4.25" customHeight="1" x14ac:dyDescent="0.2">
      <c r="A942" s="2"/>
      <c r="B942" s="34"/>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4.25" customHeight="1" x14ac:dyDescent="0.2">
      <c r="A943" s="2"/>
      <c r="B943" s="34"/>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4.25" customHeight="1" x14ac:dyDescent="0.2">
      <c r="A944" s="2"/>
      <c r="B944" s="34"/>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4.25" customHeight="1" x14ac:dyDescent="0.2">
      <c r="A945" s="2"/>
      <c r="B945" s="34"/>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4.25" customHeight="1" x14ac:dyDescent="0.2">
      <c r="A946" s="2"/>
      <c r="B946" s="34"/>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4.25" customHeight="1" x14ac:dyDescent="0.2">
      <c r="A947" s="2"/>
      <c r="B947" s="34"/>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4.25" customHeight="1" x14ac:dyDescent="0.2">
      <c r="A948" s="2"/>
      <c r="B948" s="34"/>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4.25" customHeight="1" x14ac:dyDescent="0.2">
      <c r="A949" s="2"/>
      <c r="B949" s="34"/>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4.25" customHeight="1" x14ac:dyDescent="0.2">
      <c r="A950" s="2"/>
      <c r="B950" s="34"/>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4.25" customHeight="1" x14ac:dyDescent="0.2">
      <c r="A951" s="2"/>
      <c r="B951" s="34"/>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4.25" customHeight="1" x14ac:dyDescent="0.2">
      <c r="A952" s="2"/>
      <c r="B952" s="34"/>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4.25" customHeight="1" x14ac:dyDescent="0.2">
      <c r="A953" s="2"/>
      <c r="B953" s="34"/>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4.25" customHeight="1" x14ac:dyDescent="0.2">
      <c r="A954" s="2"/>
      <c r="B954" s="34"/>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4.25" customHeight="1" x14ac:dyDescent="0.2">
      <c r="A955" s="2"/>
      <c r="B955" s="34"/>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4.25" customHeight="1" x14ac:dyDescent="0.2">
      <c r="A956" s="2"/>
      <c r="B956" s="34"/>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4.25" customHeight="1" x14ac:dyDescent="0.2">
      <c r="A957" s="2"/>
      <c r="B957" s="34"/>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4.25" customHeight="1" x14ac:dyDescent="0.2">
      <c r="A958" s="2"/>
      <c r="B958" s="34"/>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4.25" customHeight="1" x14ac:dyDescent="0.2">
      <c r="A959" s="2"/>
      <c r="B959" s="34"/>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4.25" customHeight="1" x14ac:dyDescent="0.2">
      <c r="A960" s="2"/>
      <c r="B960" s="34"/>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4.25" customHeight="1" x14ac:dyDescent="0.2">
      <c r="A961" s="2"/>
      <c r="B961" s="34"/>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4.25" customHeight="1" x14ac:dyDescent="0.2">
      <c r="A962" s="2"/>
      <c r="B962" s="34"/>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4.25" customHeight="1" x14ac:dyDescent="0.2">
      <c r="A963" s="2"/>
      <c r="B963" s="34"/>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4.25" customHeight="1" x14ac:dyDescent="0.2">
      <c r="A964" s="2"/>
      <c r="B964" s="34"/>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4.25" customHeight="1" x14ac:dyDescent="0.2">
      <c r="A965" s="2"/>
      <c r="B965" s="34"/>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4.25" customHeight="1" x14ac:dyDescent="0.2">
      <c r="A966" s="2"/>
      <c r="B966" s="34"/>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4.25" customHeight="1" x14ac:dyDescent="0.2">
      <c r="A967" s="2"/>
      <c r="B967" s="34"/>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4.25" customHeight="1" x14ac:dyDescent="0.2">
      <c r="A968" s="2"/>
      <c r="B968" s="34"/>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4.25" customHeight="1" x14ac:dyDescent="0.2">
      <c r="A969" s="2"/>
      <c r="B969" s="34"/>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4.25" customHeight="1" x14ac:dyDescent="0.2">
      <c r="A970" s="2"/>
      <c r="B970" s="34"/>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4.25" customHeight="1" x14ac:dyDescent="0.2">
      <c r="A971" s="2"/>
      <c r="B971" s="34"/>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4.25" customHeight="1" x14ac:dyDescent="0.2">
      <c r="A972" s="2"/>
      <c r="B972" s="34"/>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4.25" customHeight="1" x14ac:dyDescent="0.2">
      <c r="A973" s="2"/>
      <c r="B973" s="34"/>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4.25" customHeight="1" x14ac:dyDescent="0.2">
      <c r="A974" s="2"/>
      <c r="B974" s="34"/>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4.25" customHeight="1" x14ac:dyDescent="0.2">
      <c r="A975" s="2"/>
      <c r="B975" s="34"/>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4.25" customHeight="1" x14ac:dyDescent="0.2">
      <c r="A976" s="2"/>
      <c r="B976" s="34"/>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4.25" customHeight="1" x14ac:dyDescent="0.2">
      <c r="A977" s="2"/>
      <c r="B977" s="34"/>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4.25" customHeight="1" x14ac:dyDescent="0.2">
      <c r="A978" s="2"/>
      <c r="B978" s="34"/>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4.25" customHeight="1" x14ac:dyDescent="0.2">
      <c r="A979" s="2"/>
      <c r="B979" s="34"/>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4.25" customHeight="1" x14ac:dyDescent="0.2">
      <c r="A980" s="2"/>
      <c r="B980" s="34"/>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4.25" customHeight="1" x14ac:dyDescent="0.2">
      <c r="A981" s="2"/>
      <c r="B981" s="34"/>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4.25" customHeight="1" x14ac:dyDescent="0.2">
      <c r="A982" s="2"/>
      <c r="B982" s="34"/>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4.25" customHeight="1" x14ac:dyDescent="0.2">
      <c r="A983" s="2"/>
      <c r="B983" s="34"/>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4.25" customHeight="1" x14ac:dyDescent="0.2">
      <c r="A984" s="2"/>
      <c r="B984" s="34"/>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4.25" customHeight="1" x14ac:dyDescent="0.2">
      <c r="A985" s="2"/>
      <c r="B985" s="34"/>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4.25" customHeight="1" x14ac:dyDescent="0.2">
      <c r="A986" s="2"/>
      <c r="B986" s="34"/>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4.25" customHeight="1" x14ac:dyDescent="0.2">
      <c r="A987" s="2"/>
      <c r="B987" s="34"/>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4.25" customHeight="1" x14ac:dyDescent="0.2">
      <c r="A988" s="2"/>
      <c r="B988" s="34"/>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4.25" customHeight="1" x14ac:dyDescent="0.2">
      <c r="A989" s="2"/>
      <c r="B989" s="34"/>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4.25" customHeight="1" x14ac:dyDescent="0.2">
      <c r="A990" s="2"/>
      <c r="B990" s="34"/>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4.25" customHeight="1" x14ac:dyDescent="0.2">
      <c r="A991" s="2"/>
      <c r="B991" s="34"/>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4.25" customHeight="1" x14ac:dyDescent="0.2">
      <c r="A992" s="2"/>
      <c r="B992" s="34"/>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4.25" customHeight="1" x14ac:dyDescent="0.2">
      <c r="A993" s="2"/>
      <c r="B993" s="34"/>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4.25" customHeight="1" x14ac:dyDescent="0.2">
      <c r="A994" s="2"/>
      <c r="B994" s="34"/>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4.25" customHeight="1" x14ac:dyDescent="0.2">
      <c r="A995" s="2"/>
      <c r="B995" s="34"/>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4.25" customHeight="1" x14ac:dyDescent="0.2">
      <c r="A996" s="2"/>
      <c r="B996" s="34"/>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4.25" customHeight="1" x14ac:dyDescent="0.2">
      <c r="A997" s="2"/>
      <c r="B997" s="34"/>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4.25" customHeight="1" x14ac:dyDescent="0.2">
      <c r="A998" s="2"/>
      <c r="B998" s="34"/>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4.25" customHeight="1" x14ac:dyDescent="0.2">
      <c r="A999" s="2"/>
      <c r="B999" s="34"/>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4.25" customHeight="1" x14ac:dyDescent="0.2">
      <c r="A1000" s="2"/>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4.25" customHeight="1" x14ac:dyDescent="0.2">
      <c r="A1001" s="2"/>
      <c r="B1001" s="34"/>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4.25" customHeight="1" x14ac:dyDescent="0.2">
      <c r="A1002" s="2"/>
      <c r="B1002" s="34"/>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ht="14.25" customHeight="1" x14ac:dyDescent="0.2">
      <c r="A1003" s="2"/>
      <c r="B1003" s="34"/>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ht="14.25" customHeight="1" x14ac:dyDescent="0.2">
      <c r="A1004" s="2"/>
      <c r="B1004" s="34"/>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4.25" customHeight="1" x14ac:dyDescent="0.2">
      <c r="A1005" s="2"/>
      <c r="B1005" s="34"/>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4.25" customHeight="1" x14ac:dyDescent="0.2">
      <c r="A1006" s="2"/>
      <c r="B1006" s="34"/>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4.25" customHeight="1" x14ac:dyDescent="0.2">
      <c r="A1007" s="2"/>
      <c r="B1007" s="34"/>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ht="14.25" customHeight="1" x14ac:dyDescent="0.2">
      <c r="A1008" s="2"/>
      <c r="B1008" s="34"/>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ht="14.25" customHeight="1" x14ac:dyDescent="0.2">
      <c r="A1009" s="2"/>
      <c r="B1009" s="34"/>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ht="14.25" customHeight="1" x14ac:dyDescent="0.2">
      <c r="A1010" s="2"/>
      <c r="B1010" s="34"/>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ht="14.25" customHeight="1" x14ac:dyDescent="0.2">
      <c r="A1011" s="2"/>
      <c r="B1011" s="34"/>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ht="14.25" customHeight="1" x14ac:dyDescent="0.2">
      <c r="A1012" s="2"/>
      <c r="B1012" s="34"/>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ht="14.25" customHeight="1" x14ac:dyDescent="0.2">
      <c r="A1013" s="2"/>
      <c r="B1013" s="34"/>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ht="14.25" customHeight="1" x14ac:dyDescent="0.2">
      <c r="A1014" s="2"/>
      <c r="B1014" s="34"/>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ht="14.25" customHeight="1" x14ac:dyDescent="0.2">
      <c r="A1015" s="2"/>
      <c r="B1015" s="34"/>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ht="14.25" customHeight="1" x14ac:dyDescent="0.2">
      <c r="A1016" s="2"/>
      <c r="B1016" s="34"/>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ht="14.25" customHeight="1" x14ac:dyDescent="0.2">
      <c r="A1017" s="2"/>
      <c r="B1017" s="34"/>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ht="14.25" customHeight="1" x14ac:dyDescent="0.2">
      <c r="A1018" s="2"/>
      <c r="B1018" s="34"/>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ht="14.25" customHeight="1" x14ac:dyDescent="0.2">
      <c r="A1019" s="2"/>
      <c r="B1019" s="34"/>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row>
    <row r="1020" spans="1:27" ht="14.25" customHeight="1" x14ac:dyDescent="0.2">
      <c r="A1020" s="2"/>
      <c r="B1020" s="34"/>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row>
    <row r="1021" spans="1:27" ht="14.25" customHeight="1" x14ac:dyDescent="0.2">
      <c r="A1021" s="2"/>
      <c r="B1021" s="34"/>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row>
    <row r="1022" spans="1:27" ht="14.25" customHeight="1" x14ac:dyDescent="0.2">
      <c r="A1022" s="2"/>
      <c r="B1022" s="34"/>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row>
    <row r="1023" spans="1:27" ht="14.25" customHeight="1" x14ac:dyDescent="0.2">
      <c r="A1023" s="2"/>
      <c r="B1023" s="34"/>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row r="1024" spans="1:27" ht="14.25" customHeight="1" x14ac:dyDescent="0.2">
      <c r="A1024" s="2"/>
      <c r="B1024" s="34"/>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row>
    <row r="1025" spans="1:27" ht="14.25" customHeight="1" x14ac:dyDescent="0.2">
      <c r="A1025" s="2"/>
      <c r="B1025" s="34"/>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row>
    <row r="1026" spans="1:27" ht="14.25" customHeight="1" x14ac:dyDescent="0.2">
      <c r="A1026" s="2"/>
      <c r="B1026" s="34"/>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row>
    <row r="1027" spans="1:27" ht="14.25" customHeight="1" x14ac:dyDescent="0.2">
      <c r="A1027" s="2"/>
      <c r="B1027" s="34"/>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row>
    <row r="1028" spans="1:27" ht="14.25" customHeight="1" x14ac:dyDescent="0.2">
      <c r="A1028" s="2"/>
      <c r="B1028" s="34"/>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row>
    <row r="1029" spans="1:27" ht="14.25" customHeight="1" x14ac:dyDescent="0.2">
      <c r="A1029" s="2"/>
      <c r="B1029" s="34"/>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row>
    <row r="1030" spans="1:27" ht="14.25" customHeight="1" x14ac:dyDescent="0.2">
      <c r="A1030" s="2"/>
      <c r="B1030" s="34"/>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row>
    <row r="1031" spans="1:27" ht="14.25" customHeight="1" x14ac:dyDescent="0.2">
      <c r="A1031" s="2"/>
      <c r="B1031" s="34"/>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row>
    <row r="1032" spans="1:27" ht="14.25" customHeight="1" x14ac:dyDescent="0.2">
      <c r="A1032" s="2"/>
      <c r="B1032" s="34"/>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row>
    <row r="1033" spans="1:27" ht="14.25" customHeight="1" x14ac:dyDescent="0.2">
      <c r="A1033" s="2"/>
      <c r="B1033" s="34"/>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row>
    <row r="1034" spans="1:27" ht="14.25" customHeight="1" x14ac:dyDescent="0.2">
      <c r="A1034" s="2"/>
      <c r="B1034" s="34"/>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row>
    <row r="1035" spans="1:27" ht="14.25" customHeight="1" x14ac:dyDescent="0.2">
      <c r="A1035" s="2"/>
      <c r="B1035" s="34"/>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row>
    <row r="1036" spans="1:27" ht="14.25" customHeight="1" x14ac:dyDescent="0.2">
      <c r="A1036" s="2"/>
      <c r="B1036" s="34"/>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row>
    <row r="1037" spans="1:27" ht="14.25" customHeight="1" x14ac:dyDescent="0.2">
      <c r="A1037" s="2"/>
      <c r="B1037" s="34"/>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row>
    <row r="1038" spans="1:27" ht="14.25" customHeight="1" x14ac:dyDescent="0.2">
      <c r="A1038" s="2"/>
      <c r="B1038" s="34"/>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row>
    <row r="1039" spans="1:27" ht="14.25" customHeight="1" x14ac:dyDescent="0.2">
      <c r="A1039" s="2"/>
      <c r="B1039" s="34"/>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row>
    <row r="1040" spans="1:27" ht="14.25" customHeight="1" x14ac:dyDescent="0.2">
      <c r="A1040" s="2"/>
      <c r="B1040" s="34"/>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row>
    <row r="1041" spans="1:27" ht="14.25" customHeight="1" x14ac:dyDescent="0.2">
      <c r="A1041" s="2"/>
      <c r="B1041" s="34"/>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row>
    <row r="1042" spans="1:27" ht="14.25" customHeight="1" x14ac:dyDescent="0.2">
      <c r="A1042" s="2"/>
      <c r="B1042" s="34"/>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row>
    <row r="1043" spans="1:27" ht="14.25" customHeight="1" x14ac:dyDescent="0.2">
      <c r="A1043" s="2"/>
      <c r="B1043" s="34"/>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row>
    <row r="1044" spans="1:27" ht="14.25" customHeight="1" x14ac:dyDescent="0.2">
      <c r="A1044" s="2"/>
      <c r="B1044" s="34"/>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row>
    <row r="1045" spans="1:27" ht="14.25" customHeight="1" x14ac:dyDescent="0.2">
      <c r="A1045" s="2"/>
      <c r="B1045" s="34"/>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row>
    <row r="1046" spans="1:27" ht="14.25" customHeight="1" x14ac:dyDescent="0.2">
      <c r="A1046" s="2"/>
      <c r="B1046" s="34"/>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row>
    <row r="1047" spans="1:27" ht="14.25" customHeight="1" x14ac:dyDescent="0.2">
      <c r="A1047" s="2"/>
      <c r="B1047" s="34"/>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row>
    <row r="1048" spans="1:27" ht="14.25" customHeight="1" x14ac:dyDescent="0.2">
      <c r="A1048" s="2"/>
      <c r="B1048" s="34"/>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row>
    <row r="1049" spans="1:27" ht="14.25" customHeight="1" x14ac:dyDescent="0.2">
      <c r="A1049" s="2"/>
      <c r="B1049" s="34"/>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row>
    <row r="1050" spans="1:27" ht="14.25" customHeight="1" x14ac:dyDescent="0.2">
      <c r="A1050" s="2"/>
      <c r="B1050" s="34"/>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row>
    <row r="1051" spans="1:27" ht="14.25" customHeight="1" x14ac:dyDescent="0.2">
      <c r="A1051" s="2"/>
      <c r="B1051" s="34"/>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row>
    <row r="1052" spans="1:27" ht="14.25" customHeight="1" x14ac:dyDescent="0.2">
      <c r="A1052" s="2"/>
      <c r="B1052" s="34"/>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row>
    <row r="1053" spans="1:27" ht="14.25" customHeight="1" x14ac:dyDescent="0.2">
      <c r="A1053" s="2"/>
      <c r="B1053" s="34"/>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row>
    <row r="1054" spans="1:27" ht="14.25" customHeight="1" x14ac:dyDescent="0.2">
      <c r="A1054" s="2"/>
      <c r="B1054" s="34"/>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row>
    <row r="1055" spans="1:27" ht="14.25" customHeight="1" x14ac:dyDescent="0.2">
      <c r="A1055" s="2"/>
      <c r="B1055" s="34"/>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row>
    <row r="1056" spans="1:27" ht="14.25" customHeight="1" x14ac:dyDescent="0.2">
      <c r="A1056" s="2"/>
      <c r="B1056" s="34"/>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row>
    <row r="1057" spans="1:27" ht="14.25" customHeight="1" x14ac:dyDescent="0.2">
      <c r="A1057" s="2"/>
      <c r="B1057" s="34"/>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row>
    <row r="1058" spans="1:27" ht="14.25" customHeight="1" x14ac:dyDescent="0.2">
      <c r="A1058" s="2"/>
      <c r="B1058" s="34"/>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row>
    <row r="1059" spans="1:27" ht="14.25" customHeight="1" x14ac:dyDescent="0.2">
      <c r="A1059" s="2"/>
      <c r="B1059" s="34"/>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row>
    <row r="1060" spans="1:27" ht="14.25" customHeight="1" x14ac:dyDescent="0.2">
      <c r="A1060" s="2"/>
      <c r="B1060" s="34"/>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row>
    <row r="1061" spans="1:27" ht="14.25" customHeight="1" x14ac:dyDescent="0.2">
      <c r="A1061" s="2"/>
      <c r="B1061" s="34"/>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row>
    <row r="1062" spans="1:27" ht="14.25" customHeight="1" x14ac:dyDescent="0.2">
      <c r="A1062" s="2"/>
      <c r="B1062" s="34"/>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row>
    <row r="1063" spans="1:27" ht="14.25" customHeight="1" x14ac:dyDescent="0.2">
      <c r="A1063" s="2"/>
      <c r="B1063" s="34"/>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row>
    <row r="1064" spans="1:27" ht="14.25" customHeight="1" x14ac:dyDescent="0.2">
      <c r="A1064" s="2"/>
      <c r="B1064" s="34"/>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row>
    <row r="1065" spans="1:27" ht="14.25" customHeight="1" x14ac:dyDescent="0.2">
      <c r="A1065" s="2"/>
      <c r="B1065" s="34"/>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row>
    <row r="1066" spans="1:27" ht="14.25" customHeight="1" x14ac:dyDescent="0.2">
      <c r="A1066" s="2"/>
      <c r="B1066" s="34"/>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row>
    <row r="1067" spans="1:27" ht="14.25" customHeight="1" x14ac:dyDescent="0.2">
      <c r="A1067" s="2"/>
      <c r="B1067" s="34"/>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row>
    <row r="1068" spans="1:27" ht="14.25" customHeight="1" x14ac:dyDescent="0.2">
      <c r="A1068" s="2"/>
      <c r="B1068" s="34"/>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row>
    <row r="1069" spans="1:27" ht="14.25" customHeight="1" x14ac:dyDescent="0.2">
      <c r="A1069" s="2"/>
      <c r="B1069" s="34"/>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row>
    <row r="1070" spans="1:27" ht="14.25" customHeight="1" x14ac:dyDescent="0.2">
      <c r="A1070" s="2"/>
      <c r="B1070" s="34"/>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row>
    <row r="1071" spans="1:27" ht="14.25" customHeight="1" x14ac:dyDescent="0.2">
      <c r="A1071" s="2"/>
      <c r="B1071" s="34"/>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row>
    <row r="1072" spans="1:27" ht="14.25" customHeight="1" x14ac:dyDescent="0.2">
      <c r="A1072" s="2"/>
      <c r="B1072" s="34"/>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row>
    <row r="1073" spans="1:27" ht="14.25" customHeight="1" x14ac:dyDescent="0.2">
      <c r="A1073" s="2"/>
      <c r="B1073" s="34"/>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row>
    <row r="1074" spans="1:27" ht="14.25" customHeight="1" x14ac:dyDescent="0.2">
      <c r="A1074" s="2"/>
      <c r="B1074" s="34"/>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row>
    <row r="1075" spans="1:27" ht="14.25" customHeight="1" x14ac:dyDescent="0.2">
      <c r="A1075" s="2"/>
      <c r="B1075" s="34"/>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row>
    <row r="1076" spans="1:27" ht="14.25" customHeight="1" x14ac:dyDescent="0.2">
      <c r="A1076" s="2"/>
      <c r="B1076" s="34"/>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row>
    <row r="1077" spans="1:27" ht="14.25" customHeight="1" x14ac:dyDescent="0.2">
      <c r="A1077" s="2"/>
      <c r="B1077" s="34"/>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row>
    <row r="1078" spans="1:27" ht="14.25" customHeight="1" x14ac:dyDescent="0.2">
      <c r="A1078" s="2"/>
      <c r="B1078" s="34"/>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row>
    <row r="1079" spans="1:27" ht="14.25" customHeight="1" x14ac:dyDescent="0.2">
      <c r="A1079" s="2"/>
      <c r="B1079" s="34"/>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row>
    <row r="1080" spans="1:27" ht="14.25" customHeight="1" x14ac:dyDescent="0.2">
      <c r="A1080" s="2"/>
      <c r="B1080" s="34"/>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row>
    <row r="1081" spans="1:27" ht="14.25" customHeight="1" x14ac:dyDescent="0.2">
      <c r="A1081" s="2"/>
      <c r="B1081" s="34"/>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row>
    <row r="1082" spans="1:27" ht="14.25" customHeight="1" x14ac:dyDescent="0.2">
      <c r="A1082" s="2"/>
      <c r="B1082" s="34"/>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row>
    <row r="1083" spans="1:27" ht="14.25" customHeight="1" x14ac:dyDescent="0.2">
      <c r="A1083" s="2"/>
      <c r="B1083" s="34"/>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row>
    <row r="1084" spans="1:27" ht="14.25" customHeight="1" x14ac:dyDescent="0.2">
      <c r="A1084" s="2"/>
      <c r="B1084" s="34"/>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row>
    <row r="1085" spans="1:27" ht="14.25" customHeight="1" x14ac:dyDescent="0.2">
      <c r="A1085" s="2"/>
      <c r="B1085" s="34"/>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row>
    <row r="1086" spans="1:27" ht="14.25" customHeight="1" x14ac:dyDescent="0.2">
      <c r="A1086" s="2"/>
      <c r="B1086" s="34"/>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row>
    <row r="1087" spans="1:27" ht="14.25" customHeight="1" x14ac:dyDescent="0.2">
      <c r="A1087" s="2"/>
      <c r="B1087" s="34"/>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row>
    <row r="1088" spans="1:27" ht="14.25" customHeight="1" x14ac:dyDescent="0.2">
      <c r="A1088" s="2"/>
      <c r="B1088" s="34"/>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row>
    <row r="1089" spans="1:27" ht="14.25" customHeight="1" x14ac:dyDescent="0.2">
      <c r="A1089" s="2"/>
      <c r="B1089" s="34"/>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row>
    <row r="1090" spans="1:27" ht="14.25" customHeight="1" x14ac:dyDescent="0.2">
      <c r="A1090" s="2"/>
      <c r="B1090" s="34"/>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row>
    <row r="1091" spans="1:27" ht="14.25" customHeight="1" x14ac:dyDescent="0.2">
      <c r="A1091" s="2"/>
      <c r="B1091" s="34"/>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row>
    <row r="1092" spans="1:27" ht="14.25" customHeight="1" x14ac:dyDescent="0.2">
      <c r="A1092" s="2"/>
      <c r="B1092" s="34"/>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row>
    <row r="1093" spans="1:27" ht="14.25" customHeight="1" x14ac:dyDescent="0.2">
      <c r="A1093" s="2"/>
      <c r="B1093" s="34"/>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row>
  </sheetData>
  <mergeCells count="2">
    <mergeCell ref="E54:G54"/>
    <mergeCell ref="E1:K1"/>
  </mergeCells>
  <pageMargins left="0.7" right="0.7" top="0.75" bottom="0.75" header="0" footer="0"/>
  <pageSetup paperSize="9" scale="23"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D1000"/>
  <sheetViews>
    <sheetView showGridLines="0" zoomScale="75" zoomScaleNormal="75" workbookViewId="0">
      <pane xSplit="4" ySplit="5" topLeftCell="E6" activePane="bottomRight" state="frozen"/>
      <selection pane="topRight" activeCell="E1" sqref="E1"/>
      <selection pane="bottomLeft" activeCell="A6" sqref="A6"/>
      <selection pane="bottomRight" sqref="A1:B1048576"/>
    </sheetView>
  </sheetViews>
  <sheetFormatPr baseColWidth="10" defaultColWidth="14.5" defaultRowHeight="15" customHeight="1" x14ac:dyDescent="0.2"/>
  <cols>
    <col min="1" max="1" width="2.5" hidden="1" customWidth="1"/>
    <col min="2" max="2" width="3.1640625" hidden="1" customWidth="1"/>
    <col min="3" max="3" width="22.83203125" bestFit="1" customWidth="1"/>
    <col min="4" max="4" width="23.5" customWidth="1"/>
    <col min="5" max="6" width="44.5" customWidth="1"/>
    <col min="7" max="7" width="2.5" customWidth="1"/>
    <col min="8" max="8" width="3.5" customWidth="1"/>
    <col min="9" max="9" width="2.83203125" customWidth="1"/>
    <col min="10" max="10" width="29.5" customWidth="1"/>
    <col min="11" max="12" width="30.5" customWidth="1"/>
    <col min="13" max="13" width="16.1640625" customWidth="1"/>
    <col min="14" max="14" width="30.83203125" customWidth="1"/>
    <col min="15" max="15" width="67.5" customWidth="1"/>
    <col min="16" max="16" width="16.1640625" customWidth="1"/>
    <col min="17" max="17" width="30.83203125" customWidth="1"/>
    <col min="18" max="18" width="59.83203125" customWidth="1"/>
    <col min="19" max="19" width="32.5" customWidth="1"/>
    <col min="20" max="20" width="25.5" customWidth="1"/>
    <col min="21" max="21" width="58" customWidth="1"/>
    <col min="22" max="23" width="25.5" customWidth="1"/>
    <col min="24" max="30" width="8.83203125" customWidth="1"/>
  </cols>
  <sheetData>
    <row r="1" spans="1:30" ht="14.25" customHeight="1" thickBot="1" x14ac:dyDescent="0.25">
      <c r="A1" s="34"/>
      <c r="B1" s="34"/>
      <c r="C1" s="2"/>
      <c r="D1" s="163"/>
      <c r="E1" s="163"/>
      <c r="F1" s="163"/>
      <c r="G1" s="163"/>
      <c r="H1" s="163"/>
      <c r="I1" s="163"/>
      <c r="J1" s="163"/>
      <c r="K1" s="163"/>
      <c r="L1" s="163"/>
      <c r="M1" s="163"/>
      <c r="N1" s="2"/>
      <c r="O1" s="2"/>
      <c r="P1" s="2"/>
      <c r="Q1" s="2"/>
      <c r="R1" s="2"/>
      <c r="S1" s="2"/>
      <c r="T1" s="2"/>
      <c r="U1" s="2"/>
      <c r="V1" s="2"/>
      <c r="W1" s="2"/>
      <c r="X1" s="2"/>
      <c r="Y1" s="2"/>
      <c r="Z1" s="2"/>
      <c r="AA1" s="2"/>
      <c r="AB1" s="2"/>
      <c r="AC1" s="2"/>
      <c r="AD1" s="2"/>
    </row>
    <row r="2" spans="1:30" ht="49.5" customHeight="1" thickBot="1" x14ac:dyDescent="0.25">
      <c r="A2" s="34"/>
      <c r="B2" s="34"/>
      <c r="C2" s="337" t="s">
        <v>208</v>
      </c>
      <c r="D2" s="518" t="s">
        <v>1208</v>
      </c>
      <c r="E2" s="519"/>
      <c r="F2" s="520"/>
      <c r="G2" s="520"/>
      <c r="H2" s="520"/>
      <c r="I2" s="520"/>
      <c r="J2" s="519"/>
      <c r="K2" s="519"/>
      <c r="L2" s="521"/>
      <c r="M2" s="2"/>
      <c r="N2" s="356" t="s">
        <v>1207</v>
      </c>
      <c r="O2" s="380"/>
      <c r="P2" s="380"/>
      <c r="Q2" s="380"/>
      <c r="R2" s="380"/>
      <c r="S2" s="380"/>
      <c r="T2" s="380"/>
      <c r="U2" s="380"/>
      <c r="V2" s="380"/>
      <c r="W2" s="380"/>
      <c r="X2" s="380"/>
      <c r="Y2" s="380"/>
      <c r="Z2" s="380"/>
      <c r="AA2" s="380"/>
      <c r="AB2" s="380"/>
      <c r="AC2" s="277"/>
      <c r="AD2" s="2"/>
    </row>
    <row r="3" spans="1:30" ht="14.25" customHeight="1" x14ac:dyDescent="0.2">
      <c r="A3" s="34"/>
      <c r="B3" s="34"/>
      <c r="C3" s="75"/>
      <c r="D3" s="2"/>
      <c r="E3" s="2"/>
      <c r="F3" s="2"/>
      <c r="G3" s="2"/>
      <c r="H3" s="2"/>
      <c r="I3" s="2"/>
      <c r="J3" s="2"/>
      <c r="K3" s="2"/>
      <c r="L3" s="2"/>
      <c r="M3" s="2"/>
      <c r="N3" s="2"/>
      <c r="O3" s="2"/>
      <c r="P3" s="2"/>
      <c r="Q3" s="2"/>
      <c r="R3" s="2"/>
      <c r="S3" s="2"/>
      <c r="T3" s="2"/>
      <c r="U3" s="2"/>
      <c r="V3" s="2"/>
      <c r="W3" s="2"/>
      <c r="X3" s="2"/>
      <c r="Y3" s="2"/>
      <c r="Z3" s="2"/>
      <c r="AA3" s="2"/>
      <c r="AB3" s="2"/>
      <c r="AC3" s="2"/>
      <c r="AD3" s="2"/>
    </row>
    <row r="4" spans="1:30" ht="6" customHeight="1" x14ac:dyDescent="0.2">
      <c r="A4" s="34"/>
      <c r="B4" s="34"/>
      <c r="C4" s="75"/>
      <c r="D4" s="2"/>
      <c r="E4" s="2"/>
      <c r="F4" s="2"/>
      <c r="G4" s="2"/>
      <c r="H4" s="2"/>
      <c r="I4" s="2"/>
      <c r="J4" s="2"/>
      <c r="K4" s="2"/>
      <c r="L4" s="2"/>
      <c r="M4" s="2"/>
      <c r="N4" s="2"/>
      <c r="O4" s="2"/>
      <c r="P4" s="2"/>
      <c r="Q4" s="2"/>
      <c r="S4" s="2"/>
      <c r="T4" s="2"/>
      <c r="U4" s="2"/>
      <c r="V4" s="2"/>
      <c r="W4" s="2"/>
      <c r="X4" s="2"/>
      <c r="Y4" s="2"/>
      <c r="Z4" s="2"/>
      <c r="AA4" s="2"/>
      <c r="AB4" s="2"/>
      <c r="AC4" s="2"/>
      <c r="AD4" s="2"/>
    </row>
    <row r="5" spans="1:30" ht="45" customHeight="1" x14ac:dyDescent="0.2">
      <c r="A5" s="34"/>
      <c r="B5" s="34"/>
      <c r="C5" s="176" t="s">
        <v>282</v>
      </c>
      <c r="D5" s="176" t="s">
        <v>54</v>
      </c>
      <c r="E5" s="176" t="s">
        <v>55</v>
      </c>
      <c r="F5" s="176" t="s">
        <v>56</v>
      </c>
      <c r="G5" s="78"/>
      <c r="H5" s="78"/>
      <c r="I5" s="78"/>
      <c r="J5" s="176" t="s">
        <v>1109</v>
      </c>
      <c r="K5" s="297" t="s">
        <v>1110</v>
      </c>
      <c r="L5" s="297" t="s">
        <v>1111</v>
      </c>
      <c r="M5" s="176" t="s">
        <v>318</v>
      </c>
      <c r="N5" s="176" t="s">
        <v>210</v>
      </c>
      <c r="O5" s="176" t="s">
        <v>211</v>
      </c>
      <c r="P5" s="176" t="s">
        <v>319</v>
      </c>
      <c r="Q5" s="176" t="s">
        <v>212</v>
      </c>
      <c r="R5" s="176" t="s">
        <v>213</v>
      </c>
      <c r="S5" s="176" t="s">
        <v>320</v>
      </c>
      <c r="T5" s="176" t="s">
        <v>321</v>
      </c>
      <c r="U5" s="176" t="s">
        <v>322</v>
      </c>
      <c r="V5" s="2"/>
      <c r="W5" s="2"/>
      <c r="X5" s="2"/>
      <c r="Y5" s="2"/>
      <c r="Z5" s="2"/>
      <c r="AA5" s="2"/>
      <c r="AB5" s="2"/>
      <c r="AC5" s="2"/>
      <c r="AD5" s="2"/>
    </row>
    <row r="6" spans="1:30" ht="120" customHeight="1" x14ac:dyDescent="0.2">
      <c r="A6" s="403" t="str">
        <f t="shared" ref="A6:A15" ca="1" si="0">+C6&amp;D6</f>
        <v/>
      </c>
      <c r="B6" s="404">
        <v>1</v>
      </c>
      <c r="C6" s="158" t="str">
        <f ca="1">+IFERROR(INDEX('Strategy &amp; KPI DB'!$C:$C,MATCH('Relevant KPIs'!$D6,'Strategy &amp; KPI DB'!$D:$D,0)),"")</f>
        <v/>
      </c>
      <c r="D6" s="158" t="str">
        <f ca="1">Heatmap!D8</f>
        <v/>
      </c>
      <c r="E6" s="21" t="str">
        <f ca="1">+IFERROR(INDEX('Strategy &amp; KPI DB'!$E:$E,MATCH('Relevant KPIs'!$D6,'Strategy &amp; KPI DB'!$D:$D,0)),"")</f>
        <v/>
      </c>
      <c r="F6" s="21" t="str">
        <f ca="1">+IFERROR(VLOOKUP('Relevant KPIs'!$C6,'Strategy &amp; KPI DB'!$C$8:$U$53,4,FALSE),"")</f>
        <v/>
      </c>
      <c r="G6" s="2"/>
      <c r="H6" s="2"/>
      <c r="I6" s="2"/>
      <c r="J6" s="158" t="str">
        <f ca="1">+IFERROR(VLOOKUP('Relevant KPIs'!$C6,'Strategy &amp; KPI DB'!$C$8:$U$53,8,FALSE),"")</f>
        <v/>
      </c>
      <c r="K6" s="21" t="str">
        <f ca="1">+IFERROR(VLOOKUP('Relevant KPIs'!$C6,'Strategy &amp; KPI DB'!$C$8:$U$53,9,FALSE),"")</f>
        <v/>
      </c>
      <c r="L6" s="21" t="str">
        <f ca="1">+IFERROR(VLOOKUP('Relevant KPIs'!$C6,'Strategy &amp; KPI DB'!$C$8:$U$53,10,FALSE),"")</f>
        <v/>
      </c>
      <c r="M6" s="158" t="str">
        <f ca="1">+IFERROR(VLOOKUP('Relevant KPIs'!$C6,'Strategy &amp; KPI DB'!$C$8:$U$53,11,FALSE),"")</f>
        <v/>
      </c>
      <c r="N6" s="21" t="str">
        <f ca="1">+IFERROR(INDEX('Strategy &amp; KPI DB'!$J$7:$U$53,MATCH('Relevant KPIs'!$D6,'Strategy &amp; KPI DB'!$D$7:$D$53,0),MATCH('Relevant KPIs'!N$5,'Strategy &amp; KPI DB'!$J$7:$U$7,0)),"")</f>
        <v/>
      </c>
      <c r="O6" s="21" t="str">
        <f ca="1">+IFERROR(INDEX('Strategy &amp; KPI DB'!$J$7:$U$53,MATCH('Relevant KPIs'!$D6,'Strategy &amp; KPI DB'!$D$7:$D$53,0),MATCH('Relevant KPIs'!O$5,'Strategy &amp; KPI DB'!$J$7:$U$7,0)),"")</f>
        <v/>
      </c>
      <c r="P6" s="158" t="str">
        <f ca="1">+IFERROR(VLOOKUP('Relevant KPIs'!$C6,'Strategy &amp; KPI DB'!$C$8:$U$53,14,FALSE),"")</f>
        <v/>
      </c>
      <c r="Q6" s="21" t="str">
        <f ca="1">+IFERROR(INDEX('Strategy &amp; KPI DB'!$J$7:$U$53,MATCH('Relevant KPIs'!$D6,'Strategy &amp; KPI DB'!$D$7:$D$53,0),MATCH('Relevant KPIs'!Q$5,'Strategy &amp; KPI DB'!$J$7:$U$7,0)),"")</f>
        <v/>
      </c>
      <c r="R6" s="21" t="str">
        <f ca="1">+IFERROR(INDEX('Strategy &amp; KPI DB'!$J$7:$U$53,MATCH('Relevant KPIs'!$D6,'Strategy &amp; KPI DB'!$D$7:$D$53,0),MATCH('Relevant KPIs'!R$5,'Strategy &amp; KPI DB'!$J$7:$U$7,0)),"")</f>
        <v/>
      </c>
      <c r="S6" s="158" t="str">
        <f ca="1">+IFERROR(VLOOKUP('Relevant KPIs'!$C6,'Strategy &amp; KPI DB'!$C$8:$U$53,17,FALSE),"")</f>
        <v/>
      </c>
      <c r="T6" s="21" t="str">
        <f ca="1">+IFERROR(INDEX('Strategy &amp; KPI DB'!$J$7:$U$53,MATCH('Relevant KPIs'!$D6,'Strategy &amp; KPI DB'!$D$7:$D$53,0),MATCH('Relevant KPIs'!T$5,'Strategy &amp; KPI DB'!$J$7:$U$7,0)),"")</f>
        <v/>
      </c>
      <c r="U6" s="21" t="str">
        <f ca="1">+IFERROR(INDEX('Strategy &amp; KPI DB'!$J$7:$U$53,MATCH('Relevant KPIs'!$D6,'Strategy &amp; KPI DB'!$D$7:$D$53,0),MATCH('Relevant KPIs'!U$5,'Strategy &amp; KPI DB'!$J$7:$U$7,0)),"")</f>
        <v/>
      </c>
      <c r="V6" s="2"/>
      <c r="W6" s="2"/>
      <c r="X6" s="2"/>
      <c r="Y6" s="2"/>
      <c r="Z6" s="2"/>
      <c r="AA6" s="2"/>
      <c r="AB6" s="2"/>
      <c r="AC6" s="2"/>
      <c r="AD6" s="2"/>
    </row>
    <row r="7" spans="1:30" ht="120" customHeight="1" x14ac:dyDescent="0.2">
      <c r="A7" s="403" t="str">
        <f t="shared" ca="1" si="0"/>
        <v/>
      </c>
      <c r="B7" s="404">
        <f t="shared" ref="B7:B15" si="1">+B6+1</f>
        <v>2</v>
      </c>
      <c r="C7" s="158" t="str">
        <f ca="1">+IFERROR(INDEX('Strategy &amp; KPI DB'!$C:$C,MATCH('Relevant KPIs'!$D7,'Strategy &amp; KPI DB'!$D:$D,0)),"")</f>
        <v/>
      </c>
      <c r="D7" s="158" t="str">
        <f ca="1">Heatmap!D9</f>
        <v/>
      </c>
      <c r="E7" s="21" t="str">
        <f ca="1">+IFERROR(INDEX('Strategy &amp; KPI DB'!$E:$E,MATCH('Relevant KPIs'!$D7,'Strategy &amp; KPI DB'!$D:$D,0)),"")</f>
        <v/>
      </c>
      <c r="F7" s="21" t="str">
        <f ca="1">+IFERROR(VLOOKUP('Relevant KPIs'!$C7,'Strategy &amp; KPI DB'!$C$8:$U$53,4,FALSE),"")</f>
        <v/>
      </c>
      <c r="G7" s="2"/>
      <c r="H7" s="2"/>
      <c r="I7" s="2"/>
      <c r="J7" s="158" t="str">
        <f ca="1">+IFERROR(VLOOKUP('Relevant KPIs'!$C7,'Strategy &amp; KPI DB'!$C$8:$U$53,8,FALSE),"")</f>
        <v/>
      </c>
      <c r="K7" s="21" t="str">
        <f ca="1">+IFERROR(VLOOKUP('Relevant KPIs'!$C7,'Strategy &amp; KPI DB'!$C$8:$U$53,9,FALSE),"")</f>
        <v/>
      </c>
      <c r="L7" s="21" t="str">
        <f ca="1">+IFERROR(VLOOKUP('Relevant KPIs'!$C7,'Strategy &amp; KPI DB'!$C$8:$U$53,10,FALSE),"")</f>
        <v/>
      </c>
      <c r="M7" s="158" t="str">
        <f ca="1">+IFERROR(VLOOKUP('Relevant KPIs'!$C7,'Strategy &amp; KPI DB'!$C$8:$U$53,11,FALSE),"")</f>
        <v/>
      </c>
      <c r="N7" s="21" t="str">
        <f ca="1">+IFERROR(INDEX('Strategy &amp; KPI DB'!$J$7:$U$53,MATCH('Relevant KPIs'!$D7,'Strategy &amp; KPI DB'!$D$7:$D$53,0),MATCH('Relevant KPIs'!N$5,'Strategy &amp; KPI DB'!$J$7:$U$7,0)),"")</f>
        <v/>
      </c>
      <c r="O7" s="21" t="str">
        <f ca="1">+IFERROR(INDEX('Strategy &amp; KPI DB'!$J$7:$U$53,MATCH('Relevant KPIs'!$D7,'Strategy &amp; KPI DB'!$D$7:$D$53,0),MATCH('Relevant KPIs'!O$5,'Strategy &amp; KPI DB'!$J$7:$U$7,0)),"")</f>
        <v/>
      </c>
      <c r="P7" s="158" t="str">
        <f ca="1">+IFERROR(VLOOKUP('Relevant KPIs'!$C7,'Strategy &amp; KPI DB'!$C$8:$U$53,14,FALSE),"")</f>
        <v/>
      </c>
      <c r="Q7" s="21" t="str">
        <f ca="1">+IFERROR(INDEX('Strategy &amp; KPI DB'!$J$7:$U$53,MATCH('Relevant KPIs'!$D7,'Strategy &amp; KPI DB'!$D$7:$D$53,0),MATCH('Relevant KPIs'!Q$5,'Strategy &amp; KPI DB'!$J$7:$U$7,0)),"")</f>
        <v/>
      </c>
      <c r="R7" s="21" t="str">
        <f ca="1">+IFERROR(INDEX('Strategy &amp; KPI DB'!$J$7:$U$53,MATCH('Relevant KPIs'!$D7,'Strategy &amp; KPI DB'!$D$7:$D$53,0),MATCH('Relevant KPIs'!R$5,'Strategy &amp; KPI DB'!$J$7:$U$7,0)),"")</f>
        <v/>
      </c>
      <c r="S7" s="158" t="str">
        <f ca="1">+IFERROR(VLOOKUP('Relevant KPIs'!$C7,'Strategy &amp; KPI DB'!$C$8:$U$53,17,FALSE),"")</f>
        <v/>
      </c>
      <c r="T7" s="21" t="str">
        <f ca="1">+IFERROR(INDEX('Strategy &amp; KPI DB'!$J$7:$U$53,MATCH('Relevant KPIs'!$D7,'Strategy &amp; KPI DB'!$D$7:$D$53,0),MATCH('Relevant KPIs'!T$5,'Strategy &amp; KPI DB'!$J$7:$U$7,0)),"")</f>
        <v/>
      </c>
      <c r="U7" s="21" t="str">
        <f ca="1">+IFERROR(INDEX('Strategy &amp; KPI DB'!$J$7:$U$53,MATCH('Relevant KPIs'!$D7,'Strategy &amp; KPI DB'!$D$7:$D$53,0),MATCH('Relevant KPIs'!U$5,'Strategy &amp; KPI DB'!$J$7:$U$7,0)),"")</f>
        <v/>
      </c>
      <c r="V7" s="2"/>
      <c r="W7" s="2"/>
      <c r="X7" s="2"/>
      <c r="Y7" s="2"/>
      <c r="Z7" s="2"/>
      <c r="AA7" s="2"/>
      <c r="AB7" s="2"/>
      <c r="AC7" s="2"/>
      <c r="AD7" s="2"/>
    </row>
    <row r="8" spans="1:30" ht="120" customHeight="1" x14ac:dyDescent="0.2">
      <c r="A8" s="403" t="str">
        <f t="shared" ca="1" si="0"/>
        <v/>
      </c>
      <c r="B8" s="404">
        <f t="shared" si="1"/>
        <v>3</v>
      </c>
      <c r="C8" s="158" t="str">
        <f ca="1">+IFERROR(INDEX('Strategy &amp; KPI DB'!$C:$C,MATCH('Relevant KPIs'!$D8,'Strategy &amp; KPI DB'!$D:$D,0)),"")</f>
        <v/>
      </c>
      <c r="D8" s="158" t="str">
        <f ca="1">Heatmap!D10</f>
        <v/>
      </c>
      <c r="E8" s="21" t="str">
        <f ca="1">+IFERROR(INDEX('Strategy &amp; KPI DB'!$E:$E,MATCH('Relevant KPIs'!$D8,'Strategy &amp; KPI DB'!$D:$D,0)),"")</f>
        <v/>
      </c>
      <c r="F8" s="21" t="str">
        <f ca="1">+IFERROR(VLOOKUP('Relevant KPIs'!$C8,'Strategy &amp; KPI DB'!$C$8:$U$53,4,FALSE),"")</f>
        <v/>
      </c>
      <c r="G8" s="2"/>
      <c r="H8" s="2"/>
      <c r="I8" s="2"/>
      <c r="J8" s="158" t="str">
        <f ca="1">+IFERROR(VLOOKUP('Relevant KPIs'!$C8,'Strategy &amp; KPI DB'!$C$8:$U$53,8,FALSE),"")</f>
        <v/>
      </c>
      <c r="K8" s="21" t="str">
        <f ca="1">+IFERROR(VLOOKUP('Relevant KPIs'!$C8,'Strategy &amp; KPI DB'!$C$8:$U$53,9,FALSE),"")</f>
        <v/>
      </c>
      <c r="L8" s="21" t="str">
        <f ca="1">+IFERROR(VLOOKUP('Relevant KPIs'!$C8,'Strategy &amp; KPI DB'!$C$8:$U$53,10,FALSE),"")</f>
        <v/>
      </c>
      <c r="M8" s="158" t="str">
        <f ca="1">+IFERROR(VLOOKUP('Relevant KPIs'!$C8,'Strategy &amp; KPI DB'!$C$8:$U$53,11,FALSE),"")</f>
        <v/>
      </c>
      <c r="N8" s="21" t="str">
        <f ca="1">+IFERROR(INDEX('Strategy &amp; KPI DB'!$J$7:$U$53,MATCH('Relevant KPIs'!$D8,'Strategy &amp; KPI DB'!$D$7:$D$53,0),MATCH('Relevant KPIs'!N$5,'Strategy &amp; KPI DB'!$J$7:$U$7,0)),"")</f>
        <v/>
      </c>
      <c r="O8" s="21" t="str">
        <f ca="1">+IFERROR(INDEX('Strategy &amp; KPI DB'!$J$7:$U$53,MATCH('Relevant KPIs'!$D8,'Strategy &amp; KPI DB'!$D$7:$D$53,0),MATCH('Relevant KPIs'!O$5,'Strategy &amp; KPI DB'!$J$7:$U$7,0)),"")</f>
        <v/>
      </c>
      <c r="P8" s="158" t="str">
        <f ca="1">+IFERROR(VLOOKUP('Relevant KPIs'!$C8,'Strategy &amp; KPI DB'!$C$8:$U$53,14,FALSE),"")</f>
        <v/>
      </c>
      <c r="Q8" s="21" t="str">
        <f ca="1">+IFERROR(INDEX('Strategy &amp; KPI DB'!$J$7:$U$53,MATCH('Relevant KPIs'!$D8,'Strategy &amp; KPI DB'!$D$7:$D$53,0),MATCH('Relevant KPIs'!Q$5,'Strategy &amp; KPI DB'!$J$7:$U$7,0)),"")</f>
        <v/>
      </c>
      <c r="R8" s="21" t="str">
        <f ca="1">+IFERROR(INDEX('Strategy &amp; KPI DB'!$J$7:$U$53,MATCH('Relevant KPIs'!$D8,'Strategy &amp; KPI DB'!$D$7:$D$53,0),MATCH('Relevant KPIs'!R$5,'Strategy &amp; KPI DB'!$J$7:$U$7,0)),"")</f>
        <v/>
      </c>
      <c r="S8" s="158" t="str">
        <f ca="1">+IFERROR(VLOOKUP('Relevant KPIs'!$C8,'Strategy &amp; KPI DB'!$C$8:$U$53,17,FALSE),"")</f>
        <v/>
      </c>
      <c r="T8" s="21" t="str">
        <f ca="1">+IFERROR(INDEX('Strategy &amp; KPI DB'!$J$7:$U$53,MATCH('Relevant KPIs'!$D8,'Strategy &amp; KPI DB'!$D$7:$D$53,0),MATCH('Relevant KPIs'!T$5,'Strategy &amp; KPI DB'!$J$7:$U$7,0)),"")</f>
        <v/>
      </c>
      <c r="U8" s="21" t="str">
        <f ca="1">+IFERROR(INDEX('Strategy &amp; KPI DB'!$J$7:$U$53,MATCH('Relevant KPIs'!$D8,'Strategy &amp; KPI DB'!$D$7:$D$53,0),MATCH('Relevant KPIs'!U$5,'Strategy &amp; KPI DB'!$J$7:$U$7,0)),"")</f>
        <v/>
      </c>
      <c r="V8" s="2"/>
      <c r="W8" s="2"/>
      <c r="X8" s="2"/>
      <c r="Y8" s="2"/>
      <c r="Z8" s="2"/>
      <c r="AA8" s="2"/>
      <c r="AB8" s="2"/>
      <c r="AC8" s="2"/>
      <c r="AD8" s="2"/>
    </row>
    <row r="9" spans="1:30" ht="120" customHeight="1" x14ac:dyDescent="0.2">
      <c r="A9" s="403" t="str">
        <f t="shared" ca="1" si="0"/>
        <v/>
      </c>
      <c r="B9" s="404">
        <f t="shared" si="1"/>
        <v>4</v>
      </c>
      <c r="C9" s="158" t="str">
        <f ca="1">+IFERROR(INDEX('Strategy &amp; KPI DB'!$C:$C,MATCH('Relevant KPIs'!$D9,'Strategy &amp; KPI DB'!$D:$D,0)),"")</f>
        <v/>
      </c>
      <c r="D9" s="158" t="str">
        <f ca="1">Heatmap!D11</f>
        <v/>
      </c>
      <c r="E9" s="21" t="str">
        <f ca="1">+IFERROR(INDEX('Strategy &amp; KPI DB'!$E:$E,MATCH('Relevant KPIs'!$D9,'Strategy &amp; KPI DB'!$D:$D,0)),"")</f>
        <v/>
      </c>
      <c r="F9" s="21" t="str">
        <f ca="1">+IFERROR(VLOOKUP('Relevant KPIs'!$C9,'Strategy &amp; KPI DB'!$C$8:$U$53,4,FALSE),"")</f>
        <v/>
      </c>
      <c r="G9" s="2"/>
      <c r="H9" s="2"/>
      <c r="I9" s="2"/>
      <c r="J9" s="158" t="str">
        <f ca="1">+IFERROR(VLOOKUP('Relevant KPIs'!$C9,'Strategy &amp; KPI DB'!$C$8:$U$53,8,FALSE),"")</f>
        <v/>
      </c>
      <c r="K9" s="21" t="str">
        <f ca="1">+IFERROR(VLOOKUP('Relevant KPIs'!$C9,'Strategy &amp; KPI DB'!$C$8:$U$53,9,FALSE),"")</f>
        <v/>
      </c>
      <c r="L9" s="21" t="str">
        <f ca="1">+IFERROR(VLOOKUP('Relevant KPIs'!$C9,'Strategy &amp; KPI DB'!$C$8:$U$53,10,FALSE),"")</f>
        <v/>
      </c>
      <c r="M9" s="158" t="str">
        <f ca="1">+IFERROR(VLOOKUP('Relevant KPIs'!$C9,'Strategy &amp; KPI DB'!$C$8:$U$53,11,FALSE),"")</f>
        <v/>
      </c>
      <c r="N9" s="21" t="str">
        <f ca="1">+IFERROR(INDEX('Strategy &amp; KPI DB'!$J$7:$U$53,MATCH('Relevant KPIs'!$D9,'Strategy &amp; KPI DB'!$D$7:$D$53,0),MATCH('Relevant KPIs'!N$5,'Strategy &amp; KPI DB'!$J$7:$U$7,0)),"")</f>
        <v/>
      </c>
      <c r="O9" s="21" t="str">
        <f ca="1">+IFERROR(INDEX('Strategy &amp; KPI DB'!$J$7:$U$53,MATCH('Relevant KPIs'!$D9,'Strategy &amp; KPI DB'!$D$7:$D$53,0),MATCH('Relevant KPIs'!O$5,'Strategy &amp; KPI DB'!$J$7:$U$7,0)),"")</f>
        <v/>
      </c>
      <c r="P9" s="158" t="str">
        <f ca="1">+IFERROR(VLOOKUP('Relevant KPIs'!$C9,'Strategy &amp; KPI DB'!$C$8:$U$53,14,FALSE),"")</f>
        <v/>
      </c>
      <c r="Q9" s="21" t="str">
        <f ca="1">+IFERROR(INDEX('Strategy &amp; KPI DB'!$J$7:$U$53,MATCH('Relevant KPIs'!$D9,'Strategy &amp; KPI DB'!$D$7:$D$53,0),MATCH('Relevant KPIs'!Q$5,'Strategy &amp; KPI DB'!$J$7:$U$7,0)),"")</f>
        <v/>
      </c>
      <c r="R9" s="21" t="str">
        <f ca="1">+IFERROR(INDEX('Strategy &amp; KPI DB'!$J$7:$U$53,MATCH('Relevant KPIs'!$D9,'Strategy &amp; KPI DB'!$D$7:$D$53,0),MATCH('Relevant KPIs'!R$5,'Strategy &amp; KPI DB'!$J$7:$U$7,0)),"")</f>
        <v/>
      </c>
      <c r="S9" s="158" t="str">
        <f ca="1">+IFERROR(VLOOKUP('Relevant KPIs'!$C9,'Strategy &amp; KPI DB'!$C$8:$U$53,17,FALSE),"")</f>
        <v/>
      </c>
      <c r="T9" s="21" t="str">
        <f ca="1">+IFERROR(INDEX('Strategy &amp; KPI DB'!$J$7:$U$53,MATCH('Relevant KPIs'!$D9,'Strategy &amp; KPI DB'!$D$7:$D$53,0),MATCH('Relevant KPIs'!T$5,'Strategy &amp; KPI DB'!$J$7:$U$7,0)),"")</f>
        <v/>
      </c>
      <c r="U9" s="21" t="str">
        <f ca="1">+IFERROR(INDEX('Strategy &amp; KPI DB'!$J$7:$U$53,MATCH('Relevant KPIs'!$D9,'Strategy &amp; KPI DB'!$D$7:$D$53,0),MATCH('Relevant KPIs'!U$5,'Strategy &amp; KPI DB'!$J$7:$U$7,0)),"")</f>
        <v/>
      </c>
      <c r="V9" s="2"/>
      <c r="W9" s="2"/>
      <c r="X9" s="2"/>
      <c r="Y9" s="2"/>
      <c r="Z9" s="2"/>
      <c r="AA9" s="2"/>
      <c r="AB9" s="2"/>
      <c r="AC9" s="2"/>
      <c r="AD9" s="2"/>
    </row>
    <row r="10" spans="1:30" ht="120" customHeight="1" x14ac:dyDescent="0.2">
      <c r="A10" s="403" t="str">
        <f t="shared" ca="1" si="0"/>
        <v/>
      </c>
      <c r="B10" s="404">
        <f t="shared" si="1"/>
        <v>5</v>
      </c>
      <c r="C10" s="158" t="str">
        <f ca="1">+IFERROR(INDEX('Strategy &amp; KPI DB'!$C:$C,MATCH('Relevant KPIs'!$D10,'Strategy &amp; KPI DB'!$D:$D,0)),"")</f>
        <v/>
      </c>
      <c r="D10" s="158" t="str">
        <f ca="1">Heatmap!D12</f>
        <v/>
      </c>
      <c r="E10" s="21" t="str">
        <f ca="1">+IFERROR(INDEX('Strategy &amp; KPI DB'!$E:$E,MATCH('Relevant KPIs'!$D10,'Strategy &amp; KPI DB'!$D:$D,0)),"")</f>
        <v/>
      </c>
      <c r="F10" s="21" t="str">
        <f ca="1">+IFERROR(VLOOKUP('Relevant KPIs'!$C10,'Strategy &amp; KPI DB'!$C$8:$U$53,4,FALSE),"")</f>
        <v/>
      </c>
      <c r="G10" s="2"/>
      <c r="H10" s="2"/>
      <c r="I10" s="2"/>
      <c r="J10" s="158" t="str">
        <f ca="1">+IFERROR(VLOOKUP('Relevant KPIs'!$C10,'Strategy &amp; KPI DB'!$C$8:$U$53,8,FALSE),"")</f>
        <v/>
      </c>
      <c r="K10" s="21" t="str">
        <f ca="1">+IFERROR(VLOOKUP('Relevant KPIs'!$C10,'Strategy &amp; KPI DB'!$C$8:$U$53,9,FALSE),"")</f>
        <v/>
      </c>
      <c r="L10" s="21" t="str">
        <f ca="1">+IFERROR(VLOOKUP('Relevant KPIs'!$C10,'Strategy &amp; KPI DB'!$C$8:$U$53,10,FALSE),"")</f>
        <v/>
      </c>
      <c r="M10" s="158" t="str">
        <f ca="1">+IFERROR(VLOOKUP('Relevant KPIs'!$C10,'Strategy &amp; KPI DB'!$C$8:$U$53,11,FALSE),"")</f>
        <v/>
      </c>
      <c r="N10" s="21" t="str">
        <f ca="1">+IFERROR(INDEX('Strategy &amp; KPI DB'!$J$7:$U$53,MATCH('Relevant KPIs'!$D10,'Strategy &amp; KPI DB'!$D$7:$D$53,0),MATCH('Relevant KPIs'!N$5,'Strategy &amp; KPI DB'!$J$7:$U$7,0)),"")</f>
        <v/>
      </c>
      <c r="O10" s="21" t="str">
        <f ca="1">+IFERROR(INDEX('Strategy &amp; KPI DB'!$J$7:$U$53,MATCH('Relevant KPIs'!$D10,'Strategy &amp; KPI DB'!$D$7:$D$53,0),MATCH('Relevant KPIs'!O$5,'Strategy &amp; KPI DB'!$J$7:$U$7,0)),"")</f>
        <v/>
      </c>
      <c r="P10" s="158" t="str">
        <f ca="1">+IFERROR(VLOOKUP('Relevant KPIs'!$C10,'Strategy &amp; KPI DB'!$C$8:$U$53,14,FALSE),"")</f>
        <v/>
      </c>
      <c r="Q10" s="21" t="str">
        <f ca="1">+IFERROR(INDEX('Strategy &amp; KPI DB'!$J$7:$U$53,MATCH('Relevant KPIs'!$D10,'Strategy &amp; KPI DB'!$D$7:$D$53,0),MATCH('Relevant KPIs'!Q$5,'Strategy &amp; KPI DB'!$J$7:$U$7,0)),"")</f>
        <v/>
      </c>
      <c r="R10" s="21" t="str">
        <f ca="1">+IFERROR(INDEX('Strategy &amp; KPI DB'!$J$7:$U$53,MATCH('Relevant KPIs'!$D10,'Strategy &amp; KPI DB'!$D$7:$D$53,0),MATCH('Relevant KPIs'!R$5,'Strategy &amp; KPI DB'!$J$7:$U$7,0)),"")</f>
        <v/>
      </c>
      <c r="S10" s="158" t="str">
        <f ca="1">+IFERROR(VLOOKUP('Relevant KPIs'!$C10,'Strategy &amp; KPI DB'!$C$8:$U$53,17,FALSE),"")</f>
        <v/>
      </c>
      <c r="T10" s="21" t="str">
        <f ca="1">+IFERROR(INDEX('Strategy &amp; KPI DB'!$J$7:$U$53,MATCH('Relevant KPIs'!$D10,'Strategy &amp; KPI DB'!$D$7:$D$53,0),MATCH('Relevant KPIs'!T$5,'Strategy &amp; KPI DB'!$J$7:$U$7,0)),"")</f>
        <v/>
      </c>
      <c r="U10" s="21" t="str">
        <f ca="1">+IFERROR(INDEX('Strategy &amp; KPI DB'!$J$7:$U$53,MATCH('Relevant KPIs'!$D10,'Strategy &amp; KPI DB'!$D$7:$D$53,0),MATCH('Relevant KPIs'!U$5,'Strategy &amp; KPI DB'!$J$7:$U$7,0)),"")</f>
        <v/>
      </c>
      <c r="V10" s="2"/>
      <c r="W10" s="2"/>
      <c r="X10" s="2"/>
      <c r="Y10" s="2"/>
      <c r="Z10" s="2"/>
      <c r="AA10" s="2"/>
      <c r="AB10" s="2"/>
      <c r="AC10" s="2"/>
      <c r="AD10" s="2"/>
    </row>
    <row r="11" spans="1:30" ht="120" customHeight="1" x14ac:dyDescent="0.2">
      <c r="A11" s="403" t="str">
        <f t="shared" ca="1" si="0"/>
        <v/>
      </c>
      <c r="B11" s="404">
        <f t="shared" si="1"/>
        <v>6</v>
      </c>
      <c r="C11" s="158" t="str">
        <f ca="1">+IFERROR(INDEX('Strategy &amp; KPI DB'!$C:$C,MATCH('Relevant KPIs'!$D11,'Strategy &amp; KPI DB'!$D:$D,0)),"")</f>
        <v/>
      </c>
      <c r="D11" s="158" t="str">
        <f ca="1">Heatmap!D13</f>
        <v/>
      </c>
      <c r="E11" s="21" t="str">
        <f ca="1">+IFERROR(INDEX('Strategy &amp; KPI DB'!$E:$E,MATCH('Relevant KPIs'!$D11,'Strategy &amp; KPI DB'!$D:$D,0)),"")</f>
        <v/>
      </c>
      <c r="F11" s="21" t="str">
        <f ca="1">+IFERROR(VLOOKUP('Relevant KPIs'!$C11,'Strategy &amp; KPI DB'!$C$8:$U$53,4,FALSE),"")</f>
        <v/>
      </c>
      <c r="G11" s="2"/>
      <c r="H11" s="2"/>
      <c r="I11" s="2"/>
      <c r="J11" s="158" t="str">
        <f ca="1">+IFERROR(VLOOKUP('Relevant KPIs'!$C11,'Strategy &amp; KPI DB'!$C$8:$U$53,8,FALSE),"")</f>
        <v/>
      </c>
      <c r="K11" s="21" t="str">
        <f ca="1">+IFERROR(VLOOKUP('Relevant KPIs'!$C11,'Strategy &amp; KPI DB'!$C$8:$U$53,9,FALSE),"")</f>
        <v/>
      </c>
      <c r="L11" s="21" t="str">
        <f ca="1">+IFERROR(VLOOKUP('Relevant KPIs'!$C11,'Strategy &amp; KPI DB'!$C$8:$U$53,10,FALSE),"")</f>
        <v/>
      </c>
      <c r="M11" s="158" t="str">
        <f ca="1">+IFERROR(VLOOKUP('Relevant KPIs'!$C11,'Strategy &amp; KPI DB'!$C$8:$U$53,11,FALSE),"")</f>
        <v/>
      </c>
      <c r="N11" s="21" t="str">
        <f ca="1">+IFERROR(INDEX('Strategy &amp; KPI DB'!$J$7:$U$53,MATCH('Relevant KPIs'!$D11,'Strategy &amp; KPI DB'!$D$7:$D$53,0),MATCH('Relevant KPIs'!N$5,'Strategy &amp; KPI DB'!$J$7:$U$7,0)),"")</f>
        <v/>
      </c>
      <c r="O11" s="21" t="str">
        <f ca="1">+IFERROR(INDEX('Strategy &amp; KPI DB'!$J$7:$U$53,MATCH('Relevant KPIs'!$D11,'Strategy &amp; KPI DB'!$D$7:$D$53,0),MATCH('Relevant KPIs'!O$5,'Strategy &amp; KPI DB'!$J$7:$U$7,0)),"")</f>
        <v/>
      </c>
      <c r="P11" s="158" t="str">
        <f ca="1">+IFERROR(VLOOKUP('Relevant KPIs'!$C11,'Strategy &amp; KPI DB'!$C$8:$U$53,14,FALSE),"")</f>
        <v/>
      </c>
      <c r="Q11" s="21" t="str">
        <f ca="1">+IFERROR(INDEX('Strategy &amp; KPI DB'!$J$7:$U$53,MATCH('Relevant KPIs'!$D11,'Strategy &amp; KPI DB'!$D$7:$D$53,0),MATCH('Relevant KPIs'!Q$5,'Strategy &amp; KPI DB'!$J$7:$U$7,0)),"")</f>
        <v/>
      </c>
      <c r="R11" s="21" t="str">
        <f ca="1">+IFERROR(INDEX('Strategy &amp; KPI DB'!$J$7:$U$53,MATCH('Relevant KPIs'!$D11,'Strategy &amp; KPI DB'!$D$7:$D$53,0),MATCH('Relevant KPIs'!R$5,'Strategy &amp; KPI DB'!$J$7:$U$7,0)),"")</f>
        <v/>
      </c>
      <c r="S11" s="158" t="str">
        <f ca="1">+IFERROR(VLOOKUP('Relevant KPIs'!$C11,'Strategy &amp; KPI DB'!$C$8:$U$53,17,FALSE),"")</f>
        <v/>
      </c>
      <c r="T11" s="21" t="str">
        <f ca="1">+IFERROR(INDEX('Strategy &amp; KPI DB'!$J$7:$U$53,MATCH('Relevant KPIs'!$D11,'Strategy &amp; KPI DB'!$D$7:$D$53,0),MATCH('Relevant KPIs'!T$5,'Strategy &amp; KPI DB'!$J$7:$U$7,0)),"")</f>
        <v/>
      </c>
      <c r="U11" s="21" t="str">
        <f ca="1">+IFERROR(INDEX('Strategy &amp; KPI DB'!$J$7:$U$53,MATCH('Relevant KPIs'!$D11,'Strategy &amp; KPI DB'!$D$7:$D$53,0),MATCH('Relevant KPIs'!U$5,'Strategy &amp; KPI DB'!$J$7:$U$7,0)),"")</f>
        <v/>
      </c>
      <c r="V11" s="2"/>
      <c r="W11" s="2"/>
      <c r="X11" s="2"/>
      <c r="Y11" s="2"/>
      <c r="Z11" s="2"/>
      <c r="AA11" s="2"/>
      <c r="AB11" s="2"/>
      <c r="AC11" s="2"/>
      <c r="AD11" s="2"/>
    </row>
    <row r="12" spans="1:30" ht="120" customHeight="1" x14ac:dyDescent="0.2">
      <c r="A12" s="403" t="str">
        <f t="shared" ca="1" si="0"/>
        <v/>
      </c>
      <c r="B12" s="404">
        <f t="shared" si="1"/>
        <v>7</v>
      </c>
      <c r="C12" s="158" t="str">
        <f ca="1">+IFERROR(INDEX('Strategy &amp; KPI DB'!$C:$C,MATCH('Relevant KPIs'!$D12,'Strategy &amp; KPI DB'!$D:$D,0)),"")</f>
        <v/>
      </c>
      <c r="D12" s="158" t="str">
        <f ca="1">Heatmap!D14</f>
        <v/>
      </c>
      <c r="E12" s="21" t="str">
        <f ca="1">+IFERROR(INDEX('Strategy &amp; KPI DB'!$E:$E,MATCH('Relevant KPIs'!$D12,'Strategy &amp; KPI DB'!$D:$D,0)),"")</f>
        <v/>
      </c>
      <c r="F12" s="21" t="str">
        <f ca="1">+IFERROR(VLOOKUP('Relevant KPIs'!$C12,'Strategy &amp; KPI DB'!$C$8:$U$53,4,FALSE),"")</f>
        <v/>
      </c>
      <c r="G12" s="2"/>
      <c r="H12" s="2"/>
      <c r="I12" s="2"/>
      <c r="J12" s="158" t="str">
        <f ca="1">+IFERROR(VLOOKUP('Relevant KPIs'!$C12,'Strategy &amp; KPI DB'!$C$8:$U$53,8,FALSE),"")</f>
        <v/>
      </c>
      <c r="K12" s="21" t="str">
        <f ca="1">+IFERROR(VLOOKUP('Relevant KPIs'!$C12,'Strategy &amp; KPI DB'!$C$8:$U$53,9,FALSE),"")</f>
        <v/>
      </c>
      <c r="L12" s="21" t="str">
        <f ca="1">+IFERROR(VLOOKUP('Relevant KPIs'!$C12,'Strategy &amp; KPI DB'!$C$8:$U$53,10,FALSE),"")</f>
        <v/>
      </c>
      <c r="M12" s="158" t="str">
        <f ca="1">+IFERROR(VLOOKUP('Relevant KPIs'!$C12,'Strategy &amp; KPI DB'!$C$8:$U$53,11,FALSE),"")</f>
        <v/>
      </c>
      <c r="N12" s="21" t="str">
        <f ca="1">+IFERROR(INDEX('Strategy &amp; KPI DB'!$J$7:$U$53,MATCH('Relevant KPIs'!$D12,'Strategy &amp; KPI DB'!$D$7:$D$53,0),MATCH('Relevant KPIs'!N$5,'Strategy &amp; KPI DB'!$J$7:$U$7,0)),"")</f>
        <v/>
      </c>
      <c r="O12" s="21" t="str">
        <f ca="1">+IFERROR(INDEX('Strategy &amp; KPI DB'!$J$7:$U$53,MATCH('Relevant KPIs'!$D12,'Strategy &amp; KPI DB'!$D$7:$D$53,0),MATCH('Relevant KPIs'!O$5,'Strategy &amp; KPI DB'!$J$7:$U$7,0)),"")</f>
        <v/>
      </c>
      <c r="P12" s="158" t="str">
        <f ca="1">+IFERROR(VLOOKUP('Relevant KPIs'!$C12,'Strategy &amp; KPI DB'!$C$8:$U$53,14,FALSE),"")</f>
        <v/>
      </c>
      <c r="Q12" s="21" t="str">
        <f ca="1">+IFERROR(INDEX('Strategy &amp; KPI DB'!$J$7:$U$53,MATCH('Relevant KPIs'!$D12,'Strategy &amp; KPI DB'!$D$7:$D$53,0),MATCH('Relevant KPIs'!Q$5,'Strategy &amp; KPI DB'!$J$7:$U$7,0)),"")</f>
        <v/>
      </c>
      <c r="R12" s="21" t="str">
        <f ca="1">+IFERROR(INDEX('Strategy &amp; KPI DB'!$J$7:$U$53,MATCH('Relevant KPIs'!$D12,'Strategy &amp; KPI DB'!$D$7:$D$53,0),MATCH('Relevant KPIs'!R$5,'Strategy &amp; KPI DB'!$J$7:$U$7,0)),"")</f>
        <v/>
      </c>
      <c r="S12" s="158" t="str">
        <f ca="1">+IFERROR(VLOOKUP('Relevant KPIs'!$C12,'Strategy &amp; KPI DB'!$C$8:$U$53,17,FALSE),"")</f>
        <v/>
      </c>
      <c r="T12" s="21" t="str">
        <f ca="1">+IFERROR(INDEX('Strategy &amp; KPI DB'!$J$7:$U$53,MATCH('Relevant KPIs'!$D12,'Strategy &amp; KPI DB'!$D$7:$D$53,0),MATCH('Relevant KPIs'!T$5,'Strategy &amp; KPI DB'!$J$7:$U$7,0)),"")</f>
        <v/>
      </c>
      <c r="U12" s="21" t="str">
        <f ca="1">+IFERROR(INDEX('Strategy &amp; KPI DB'!$J$7:$U$53,MATCH('Relevant KPIs'!$D12,'Strategy &amp; KPI DB'!$D$7:$D$53,0),MATCH('Relevant KPIs'!U$5,'Strategy &amp; KPI DB'!$J$7:$U$7,0)),"")</f>
        <v/>
      </c>
      <c r="V12" s="2"/>
      <c r="W12" s="2"/>
      <c r="X12" s="2"/>
      <c r="Y12" s="2"/>
      <c r="Z12" s="2"/>
      <c r="AA12" s="2"/>
      <c r="AB12" s="2"/>
      <c r="AC12" s="2"/>
      <c r="AD12" s="2"/>
    </row>
    <row r="13" spans="1:30" ht="120" customHeight="1" x14ac:dyDescent="0.2">
      <c r="A13" s="403" t="str">
        <f t="shared" ca="1" si="0"/>
        <v/>
      </c>
      <c r="B13" s="404">
        <f t="shared" si="1"/>
        <v>8</v>
      </c>
      <c r="C13" s="158" t="str">
        <f ca="1">+IFERROR(INDEX('Strategy &amp; KPI DB'!$C:$C,MATCH('Relevant KPIs'!$D13,'Strategy &amp; KPI DB'!$D:$D,0)),"")</f>
        <v/>
      </c>
      <c r="D13" s="158" t="str">
        <f ca="1">Heatmap!D15</f>
        <v/>
      </c>
      <c r="E13" s="21" t="str">
        <f ca="1">+IFERROR(INDEX('Strategy &amp; KPI DB'!$E:$E,MATCH('Relevant KPIs'!$D13,'Strategy &amp; KPI DB'!$D:$D,0)),"")</f>
        <v/>
      </c>
      <c r="F13" s="21" t="str">
        <f ca="1">+IFERROR(VLOOKUP('Relevant KPIs'!$C13,'Strategy &amp; KPI DB'!$C$8:$U$53,4,FALSE),"")</f>
        <v/>
      </c>
      <c r="G13" s="2"/>
      <c r="H13" s="2"/>
      <c r="I13" s="2"/>
      <c r="J13" s="158" t="str">
        <f ca="1">+IFERROR(VLOOKUP('Relevant KPIs'!$C13,'Strategy &amp; KPI DB'!$C$8:$U$53,8,FALSE),"")</f>
        <v/>
      </c>
      <c r="K13" s="21" t="str">
        <f ca="1">+IFERROR(VLOOKUP('Relevant KPIs'!$C13,'Strategy &amp; KPI DB'!$C$8:$U$53,9,FALSE),"")</f>
        <v/>
      </c>
      <c r="L13" s="21" t="str">
        <f ca="1">+IFERROR(VLOOKUP('Relevant KPIs'!$C13,'Strategy &amp; KPI DB'!$C$8:$U$53,10,FALSE),"")</f>
        <v/>
      </c>
      <c r="M13" s="158" t="str">
        <f ca="1">+IFERROR(VLOOKUP('Relevant KPIs'!$C13,'Strategy &amp; KPI DB'!$C$8:$U$53,11,FALSE),"")</f>
        <v/>
      </c>
      <c r="N13" s="21" t="str">
        <f ca="1">+IFERROR(INDEX('Strategy &amp; KPI DB'!$J$7:$U$53,MATCH('Relevant KPIs'!$D13,'Strategy &amp; KPI DB'!$D$7:$D$53,0),MATCH('Relevant KPIs'!N$5,'Strategy &amp; KPI DB'!$J$7:$U$7,0)),"")</f>
        <v/>
      </c>
      <c r="O13" s="21" t="str">
        <f ca="1">+IFERROR(INDEX('Strategy &amp; KPI DB'!$J$7:$U$53,MATCH('Relevant KPIs'!$D13,'Strategy &amp; KPI DB'!$D$7:$D$53,0),MATCH('Relevant KPIs'!O$5,'Strategy &amp; KPI DB'!$J$7:$U$7,0)),"")</f>
        <v/>
      </c>
      <c r="P13" s="158" t="str">
        <f ca="1">+IFERROR(VLOOKUP('Relevant KPIs'!$C13,'Strategy &amp; KPI DB'!$C$8:$U$53,14,FALSE),"")</f>
        <v/>
      </c>
      <c r="Q13" s="21" t="str">
        <f ca="1">+IFERROR(INDEX('Strategy &amp; KPI DB'!$J$7:$U$53,MATCH('Relevant KPIs'!$D13,'Strategy &amp; KPI DB'!$D$7:$D$53,0),MATCH('Relevant KPIs'!Q$5,'Strategy &amp; KPI DB'!$J$7:$U$7,0)),"")</f>
        <v/>
      </c>
      <c r="R13" s="21" t="str">
        <f ca="1">+IFERROR(INDEX('Strategy &amp; KPI DB'!$J$7:$U$53,MATCH('Relevant KPIs'!$D13,'Strategy &amp; KPI DB'!$D$7:$D$53,0),MATCH('Relevant KPIs'!R$5,'Strategy &amp; KPI DB'!$J$7:$U$7,0)),"")</f>
        <v/>
      </c>
      <c r="S13" s="158" t="str">
        <f ca="1">+IFERROR(VLOOKUP('Relevant KPIs'!$C13,'Strategy &amp; KPI DB'!$C$8:$U$53,17,FALSE),"")</f>
        <v/>
      </c>
      <c r="T13" s="21" t="str">
        <f ca="1">+IFERROR(INDEX('Strategy &amp; KPI DB'!$J$7:$U$53,MATCH('Relevant KPIs'!$D13,'Strategy &amp; KPI DB'!$D$7:$D$53,0),MATCH('Relevant KPIs'!T$5,'Strategy &amp; KPI DB'!$J$7:$U$7,0)),"")</f>
        <v/>
      </c>
      <c r="U13" s="21" t="str">
        <f ca="1">+IFERROR(INDEX('Strategy &amp; KPI DB'!$J$7:$U$53,MATCH('Relevant KPIs'!$D13,'Strategy &amp; KPI DB'!$D$7:$D$53,0),MATCH('Relevant KPIs'!U$5,'Strategy &amp; KPI DB'!$J$7:$U$7,0)),"")</f>
        <v/>
      </c>
      <c r="V13" s="2"/>
      <c r="W13" s="2"/>
      <c r="X13" s="2"/>
      <c r="Y13" s="2"/>
      <c r="Z13" s="2"/>
      <c r="AA13" s="2"/>
      <c r="AB13" s="2"/>
      <c r="AC13" s="2"/>
      <c r="AD13" s="2"/>
    </row>
    <row r="14" spans="1:30" ht="120" customHeight="1" x14ac:dyDescent="0.2">
      <c r="A14" s="403" t="str">
        <f t="shared" ca="1" si="0"/>
        <v/>
      </c>
      <c r="B14" s="404">
        <f t="shared" si="1"/>
        <v>9</v>
      </c>
      <c r="C14" s="158" t="str">
        <f ca="1">+IFERROR(INDEX('Strategy &amp; KPI DB'!$C:$C,MATCH('Relevant KPIs'!$D14,'Strategy &amp; KPI DB'!$D:$D,0)),"")</f>
        <v/>
      </c>
      <c r="D14" s="158" t="str">
        <f ca="1">Heatmap!D16</f>
        <v/>
      </c>
      <c r="E14" s="21" t="str">
        <f ca="1">+IFERROR(INDEX('Strategy &amp; KPI DB'!$E:$E,MATCH('Relevant KPIs'!$D14,'Strategy &amp; KPI DB'!$D:$D,0)),"")</f>
        <v/>
      </c>
      <c r="F14" s="21" t="str">
        <f ca="1">+IFERROR(VLOOKUP('Relevant KPIs'!$C14,'Strategy &amp; KPI DB'!$C$8:$U$53,4,FALSE),"")</f>
        <v/>
      </c>
      <c r="G14" s="2"/>
      <c r="H14" s="2"/>
      <c r="I14" s="2"/>
      <c r="J14" s="158" t="str">
        <f ca="1">+IFERROR(VLOOKUP('Relevant KPIs'!$C14,'Strategy &amp; KPI DB'!$C$8:$U$53,8,FALSE),"")</f>
        <v/>
      </c>
      <c r="K14" s="21" t="str">
        <f ca="1">+IFERROR(VLOOKUP('Relevant KPIs'!$C14,'Strategy &amp; KPI DB'!$C$8:$U$53,9,FALSE),"")</f>
        <v/>
      </c>
      <c r="L14" s="21" t="str">
        <f ca="1">+IFERROR(VLOOKUP('Relevant KPIs'!$C14,'Strategy &amp; KPI DB'!$C$8:$U$53,10,FALSE),"")</f>
        <v/>
      </c>
      <c r="M14" s="158" t="str">
        <f ca="1">+IFERROR(VLOOKUP('Relevant KPIs'!$C14,'Strategy &amp; KPI DB'!$C$8:$U$53,11,FALSE),"")</f>
        <v/>
      </c>
      <c r="N14" s="21" t="str">
        <f ca="1">+IFERROR(INDEX('Strategy &amp; KPI DB'!$J$7:$U$53,MATCH('Relevant KPIs'!$D14,'Strategy &amp; KPI DB'!$D$7:$D$53,0),MATCH('Relevant KPIs'!N$5,'Strategy &amp; KPI DB'!$J$7:$U$7,0)),"")</f>
        <v/>
      </c>
      <c r="O14" s="21" t="str">
        <f ca="1">+IFERROR(INDEX('Strategy &amp; KPI DB'!$J$7:$U$53,MATCH('Relevant KPIs'!$D14,'Strategy &amp; KPI DB'!$D$7:$D$53,0),MATCH('Relevant KPIs'!O$5,'Strategy &amp; KPI DB'!$J$7:$U$7,0)),"")</f>
        <v/>
      </c>
      <c r="P14" s="158" t="str">
        <f ca="1">+IFERROR(VLOOKUP('Relevant KPIs'!$C14,'Strategy &amp; KPI DB'!$C$8:$U$53,14,FALSE),"")</f>
        <v/>
      </c>
      <c r="Q14" s="21" t="str">
        <f ca="1">+IFERROR(INDEX('Strategy &amp; KPI DB'!$J$7:$U$53,MATCH('Relevant KPIs'!$D14,'Strategy &amp; KPI DB'!$D$7:$D$53,0),MATCH('Relevant KPIs'!Q$5,'Strategy &amp; KPI DB'!$J$7:$U$7,0)),"")</f>
        <v/>
      </c>
      <c r="R14" s="21" t="str">
        <f ca="1">+IFERROR(INDEX('Strategy &amp; KPI DB'!$J$7:$U$53,MATCH('Relevant KPIs'!$D14,'Strategy &amp; KPI DB'!$D$7:$D$53,0),MATCH('Relevant KPIs'!R$5,'Strategy &amp; KPI DB'!$J$7:$U$7,0)),"")</f>
        <v/>
      </c>
      <c r="S14" s="158" t="str">
        <f ca="1">+IFERROR(VLOOKUP('Relevant KPIs'!$C14,'Strategy &amp; KPI DB'!$C$8:$U$53,17,FALSE),"")</f>
        <v/>
      </c>
      <c r="T14" s="21" t="str">
        <f ca="1">+IFERROR(INDEX('Strategy &amp; KPI DB'!$J$7:$U$53,MATCH('Relevant KPIs'!$D14,'Strategy &amp; KPI DB'!$D$7:$D$53,0),MATCH('Relevant KPIs'!T$5,'Strategy &amp; KPI DB'!$J$7:$U$7,0)),"")</f>
        <v/>
      </c>
      <c r="U14" s="21" t="str">
        <f ca="1">+IFERROR(INDEX('Strategy &amp; KPI DB'!$J$7:$U$53,MATCH('Relevant KPIs'!$D14,'Strategy &amp; KPI DB'!$D$7:$D$53,0),MATCH('Relevant KPIs'!U$5,'Strategy &amp; KPI DB'!$J$7:$U$7,0)),"")</f>
        <v/>
      </c>
      <c r="V14" s="2"/>
      <c r="W14" s="2"/>
      <c r="X14" s="2"/>
      <c r="Y14" s="2"/>
      <c r="Z14" s="2"/>
      <c r="AA14" s="2"/>
      <c r="AB14" s="2"/>
      <c r="AC14" s="2"/>
      <c r="AD14" s="2"/>
    </row>
    <row r="15" spans="1:30" ht="120" customHeight="1" x14ac:dyDescent="0.2">
      <c r="A15" s="403" t="str">
        <f t="shared" ca="1" si="0"/>
        <v/>
      </c>
      <c r="B15" s="404">
        <f t="shared" si="1"/>
        <v>10</v>
      </c>
      <c r="C15" s="158" t="str">
        <f ca="1">+IFERROR(INDEX('Strategy &amp; KPI DB'!$C:$C,MATCH('Relevant KPIs'!$D15,'Strategy &amp; KPI DB'!$D:$D,0)),"")</f>
        <v/>
      </c>
      <c r="D15" s="158" t="str">
        <f ca="1">Heatmap!D17</f>
        <v/>
      </c>
      <c r="E15" s="21" t="str">
        <f ca="1">+IFERROR(INDEX('Strategy &amp; KPI DB'!$E:$E,MATCH('Relevant KPIs'!$D15,'Strategy &amp; KPI DB'!$D:$D,0)),"")</f>
        <v/>
      </c>
      <c r="F15" s="21" t="str">
        <f ca="1">+IFERROR(VLOOKUP('Relevant KPIs'!$C15,'Strategy &amp; KPI DB'!$C$8:$U$53,4,FALSE),"")</f>
        <v/>
      </c>
      <c r="G15" s="2"/>
      <c r="H15" s="2"/>
      <c r="I15" s="2"/>
      <c r="J15" s="158" t="str">
        <f ca="1">+IFERROR(VLOOKUP('Relevant KPIs'!$C15,'Strategy &amp; KPI DB'!$C$8:$U$53,8,FALSE),"")</f>
        <v/>
      </c>
      <c r="K15" s="21" t="str">
        <f ca="1">+IFERROR(VLOOKUP('Relevant KPIs'!$C15,'Strategy &amp; KPI DB'!$C$8:$U$53,9,FALSE),"")</f>
        <v/>
      </c>
      <c r="L15" s="21" t="str">
        <f ca="1">+IFERROR(VLOOKUP('Relevant KPIs'!$C15,'Strategy &amp; KPI DB'!$C$8:$U$53,10,FALSE),"")</f>
        <v/>
      </c>
      <c r="M15" s="158" t="str">
        <f ca="1">+IFERROR(VLOOKUP('Relevant KPIs'!$C15,'Strategy &amp; KPI DB'!$C$8:$U$53,11,FALSE),"")</f>
        <v/>
      </c>
      <c r="N15" s="21" t="str">
        <f ca="1">+IFERROR(INDEX('Strategy &amp; KPI DB'!$J$7:$U$53,MATCH('Relevant KPIs'!$D15,'Strategy &amp; KPI DB'!$D$7:$D$53,0),MATCH('Relevant KPIs'!N$5,'Strategy &amp; KPI DB'!$J$7:$U$7,0)),"")</f>
        <v/>
      </c>
      <c r="O15" s="21" t="str">
        <f ca="1">+IFERROR(INDEX('Strategy &amp; KPI DB'!$J$7:$U$53,MATCH('Relevant KPIs'!$D15,'Strategy &amp; KPI DB'!$D$7:$D$53,0),MATCH('Relevant KPIs'!O$5,'Strategy &amp; KPI DB'!$J$7:$U$7,0)),"")</f>
        <v/>
      </c>
      <c r="P15" s="158" t="str">
        <f ca="1">+IFERROR(VLOOKUP('Relevant KPIs'!$C15,'Strategy &amp; KPI DB'!$C$8:$U$53,14,FALSE),"")</f>
        <v/>
      </c>
      <c r="Q15" s="21" t="str">
        <f ca="1">+IFERROR(INDEX('Strategy &amp; KPI DB'!$J$7:$U$53,MATCH('Relevant KPIs'!$D15,'Strategy &amp; KPI DB'!$D$7:$D$53,0),MATCH('Relevant KPIs'!Q$5,'Strategy &amp; KPI DB'!$J$7:$U$7,0)),"")</f>
        <v/>
      </c>
      <c r="R15" s="21" t="str">
        <f ca="1">+IFERROR(INDEX('Strategy &amp; KPI DB'!$J$7:$U$53,MATCH('Relevant KPIs'!$D15,'Strategy &amp; KPI DB'!$D$7:$D$53,0),MATCH('Relevant KPIs'!R$5,'Strategy &amp; KPI DB'!$J$7:$U$7,0)),"")</f>
        <v/>
      </c>
      <c r="S15" s="158" t="str">
        <f ca="1">+IFERROR(VLOOKUP('Relevant KPIs'!$C15,'Strategy &amp; KPI DB'!$C$8:$U$53,17,FALSE),"")</f>
        <v/>
      </c>
      <c r="T15" s="21" t="str">
        <f ca="1">+IFERROR(INDEX('Strategy &amp; KPI DB'!$J$7:$U$53,MATCH('Relevant KPIs'!$D15,'Strategy &amp; KPI DB'!$D$7:$D$53,0),MATCH('Relevant KPIs'!T$5,'Strategy &amp; KPI DB'!$J$7:$U$7,0)),"")</f>
        <v/>
      </c>
      <c r="U15" s="21" t="str">
        <f ca="1">+IFERROR(INDEX('Strategy &amp; KPI DB'!$J$7:$U$53,MATCH('Relevant KPIs'!$D15,'Strategy &amp; KPI DB'!$D$7:$D$53,0),MATCH('Relevant KPIs'!U$5,'Strategy &amp; KPI DB'!$J$7:$U$7,0)),"")</f>
        <v/>
      </c>
      <c r="V15" s="2"/>
      <c r="W15" s="2"/>
      <c r="X15" s="2"/>
      <c r="Y15" s="2"/>
      <c r="Z15" s="2"/>
      <c r="AA15" s="2"/>
      <c r="AB15" s="2"/>
      <c r="AC15" s="2"/>
      <c r="AD15" s="2"/>
    </row>
    <row r="16" spans="1:30" ht="120" customHeight="1" x14ac:dyDescent="0.2">
      <c r="A16" s="34"/>
      <c r="B16" s="34"/>
      <c r="C16" s="158" t="str">
        <f ca="1">+IFERROR(INDEX('Strategy &amp; KPI DB'!$C:$C,MATCH('Relevant KPIs'!$D16,'Strategy &amp; KPI DB'!$D:$D,0)),"")</f>
        <v/>
      </c>
      <c r="D16" s="158" t="str">
        <f ca="1">Heatmap!D18</f>
        <v/>
      </c>
      <c r="E16" s="21" t="str">
        <f ca="1">+IFERROR(INDEX('Strategy &amp; KPI DB'!$E:$E,MATCH('Relevant KPIs'!$D16,'Strategy &amp; KPI DB'!$D:$D,0)),"")</f>
        <v/>
      </c>
      <c r="F16" s="21" t="str">
        <f ca="1">+IFERROR(VLOOKUP('Relevant KPIs'!$C16,'Strategy &amp; KPI DB'!$C$8:$U$53,4,FALSE),"")</f>
        <v/>
      </c>
      <c r="G16" s="2"/>
      <c r="H16" s="2"/>
      <c r="I16" s="2"/>
      <c r="J16" s="158" t="str">
        <f ca="1">+IFERROR(VLOOKUP('Relevant KPIs'!$C16,'Strategy &amp; KPI DB'!$C$8:$U$53,8,FALSE),"")</f>
        <v/>
      </c>
      <c r="K16" s="21" t="str">
        <f ca="1">+IFERROR(VLOOKUP('Relevant KPIs'!$C16,'Strategy &amp; KPI DB'!$C$8:$U$53,9,FALSE),"")</f>
        <v/>
      </c>
      <c r="L16" s="21" t="str">
        <f ca="1">+IFERROR(VLOOKUP('Relevant KPIs'!$C16,'Strategy &amp; KPI DB'!$C$8:$U$53,10,FALSE),"")</f>
        <v/>
      </c>
      <c r="M16" s="158" t="str">
        <f ca="1">+IFERROR(VLOOKUP('Relevant KPIs'!$C16,'Strategy &amp; KPI DB'!$C$8:$U$53,11,FALSE),"")</f>
        <v/>
      </c>
      <c r="N16" s="21" t="str">
        <f ca="1">+IFERROR(INDEX('Strategy &amp; KPI DB'!$J$7:$U$53,MATCH('Relevant KPIs'!$D16,'Strategy &amp; KPI DB'!$D$7:$D$53,0),MATCH('Relevant KPIs'!N$5,'Strategy &amp; KPI DB'!$J$7:$U$7,0)),"")</f>
        <v/>
      </c>
      <c r="O16" s="21" t="str">
        <f ca="1">+IFERROR(INDEX('Strategy &amp; KPI DB'!$J$7:$U$53,MATCH('Relevant KPIs'!$D16,'Strategy &amp; KPI DB'!$D$7:$D$53,0),MATCH('Relevant KPIs'!O$5,'Strategy &amp; KPI DB'!$J$7:$U$7,0)),"")</f>
        <v/>
      </c>
      <c r="P16" s="158" t="str">
        <f ca="1">+IFERROR(VLOOKUP('Relevant KPIs'!$C16,'Strategy &amp; KPI DB'!$C$8:$U$53,14,FALSE),"")</f>
        <v/>
      </c>
      <c r="Q16" s="21" t="str">
        <f ca="1">+IFERROR(INDEX('Strategy &amp; KPI DB'!$J$7:$U$53,MATCH('Relevant KPIs'!$D16,'Strategy &amp; KPI DB'!$D$7:$D$53,0),MATCH('Relevant KPIs'!Q$5,'Strategy &amp; KPI DB'!$J$7:$U$7,0)),"")</f>
        <v/>
      </c>
      <c r="R16" s="21" t="str">
        <f ca="1">+IFERROR(INDEX('Strategy &amp; KPI DB'!$J$7:$U$53,MATCH('Relevant KPIs'!$D16,'Strategy &amp; KPI DB'!$D$7:$D$53,0),MATCH('Relevant KPIs'!R$5,'Strategy &amp; KPI DB'!$J$7:$U$7,0)),"")</f>
        <v/>
      </c>
      <c r="S16" s="158" t="str">
        <f ca="1">+IFERROR(VLOOKUP('Relevant KPIs'!$C16,'Strategy &amp; KPI DB'!$C$8:$U$53,17,FALSE),"")</f>
        <v/>
      </c>
      <c r="T16" s="21" t="str">
        <f ca="1">+IFERROR(INDEX('Strategy &amp; KPI DB'!$J$7:$U$53,MATCH('Relevant KPIs'!$D16,'Strategy &amp; KPI DB'!$D$7:$D$53,0),MATCH('Relevant KPIs'!T$5,'Strategy &amp; KPI DB'!$J$7:$U$7,0)),"")</f>
        <v/>
      </c>
      <c r="U16" s="21" t="str">
        <f ca="1">+IFERROR(INDEX('Strategy &amp; KPI DB'!$J$7:$U$53,MATCH('Relevant KPIs'!$D16,'Strategy &amp; KPI DB'!$D$7:$D$53,0),MATCH('Relevant KPIs'!U$5,'Strategy &amp; KPI DB'!$J$7:$U$7,0)),"")</f>
        <v/>
      </c>
      <c r="V16" s="2"/>
      <c r="W16" s="2"/>
      <c r="X16" s="2"/>
      <c r="Y16" s="2"/>
      <c r="Z16" s="2"/>
      <c r="AA16" s="2"/>
      <c r="AB16" s="2"/>
      <c r="AC16" s="2"/>
      <c r="AD16" s="2"/>
    </row>
    <row r="17" spans="1:30" ht="120" customHeight="1" x14ac:dyDescent="0.2">
      <c r="A17" s="34"/>
      <c r="B17" s="34"/>
      <c r="C17" s="158" t="str">
        <f ca="1">+IFERROR(INDEX('Strategy &amp; KPI DB'!$C:$C,MATCH('Relevant KPIs'!$D17,'Strategy &amp; KPI DB'!$D:$D,0)),"")</f>
        <v/>
      </c>
      <c r="D17" s="158" t="str">
        <f ca="1">Heatmap!D19</f>
        <v/>
      </c>
      <c r="E17" s="21" t="str">
        <f ca="1">+IFERROR(INDEX('Strategy &amp; KPI DB'!$E:$E,MATCH('Relevant KPIs'!$D17,'Strategy &amp; KPI DB'!$D:$D,0)),"")</f>
        <v/>
      </c>
      <c r="F17" s="21" t="str">
        <f ca="1">+IFERROR(VLOOKUP('Relevant KPIs'!$C17,'Strategy &amp; KPI DB'!$C$8:$U$53,4,FALSE),"")</f>
        <v/>
      </c>
      <c r="G17" s="2"/>
      <c r="H17" s="2"/>
      <c r="I17" s="2"/>
      <c r="J17" s="158" t="str">
        <f ca="1">+IFERROR(VLOOKUP('Relevant KPIs'!$C17,'Strategy &amp; KPI DB'!$C$8:$U$53,8,FALSE),"")</f>
        <v/>
      </c>
      <c r="K17" s="21" t="str">
        <f ca="1">+IFERROR(VLOOKUP('Relevant KPIs'!$C17,'Strategy &amp; KPI DB'!$C$8:$U$53,9,FALSE),"")</f>
        <v/>
      </c>
      <c r="L17" s="21" t="str">
        <f ca="1">+IFERROR(VLOOKUP('Relevant KPIs'!$C17,'Strategy &amp; KPI DB'!$C$8:$U$53,10,FALSE),"")</f>
        <v/>
      </c>
      <c r="M17" s="158" t="str">
        <f ca="1">+IFERROR(VLOOKUP('Relevant KPIs'!$C17,'Strategy &amp; KPI DB'!$C$8:$U$53,11,FALSE),"")</f>
        <v/>
      </c>
      <c r="N17" s="21" t="str">
        <f ca="1">+IFERROR(INDEX('Strategy &amp; KPI DB'!$J$7:$U$53,MATCH('Relevant KPIs'!$D17,'Strategy &amp; KPI DB'!$D$7:$D$53,0),MATCH('Relevant KPIs'!N$5,'Strategy &amp; KPI DB'!$J$7:$U$7,0)),"")</f>
        <v/>
      </c>
      <c r="O17" s="21" t="str">
        <f ca="1">+IFERROR(INDEX('Strategy &amp; KPI DB'!$J$7:$U$53,MATCH('Relevant KPIs'!$D17,'Strategy &amp; KPI DB'!$D$7:$D$53,0),MATCH('Relevant KPIs'!O$5,'Strategy &amp; KPI DB'!$J$7:$U$7,0)),"")</f>
        <v/>
      </c>
      <c r="P17" s="158" t="str">
        <f ca="1">+IFERROR(VLOOKUP('Relevant KPIs'!$C17,'Strategy &amp; KPI DB'!$C$8:$U$53,14,FALSE),"")</f>
        <v/>
      </c>
      <c r="Q17" s="21" t="str">
        <f ca="1">+IFERROR(INDEX('Strategy &amp; KPI DB'!$J$7:$U$53,MATCH('Relevant KPIs'!$D17,'Strategy &amp; KPI DB'!$D$7:$D$53,0),MATCH('Relevant KPIs'!Q$5,'Strategy &amp; KPI DB'!$J$7:$U$7,0)),"")</f>
        <v/>
      </c>
      <c r="R17" s="21" t="str">
        <f ca="1">+IFERROR(INDEX('Strategy &amp; KPI DB'!$J$7:$U$53,MATCH('Relevant KPIs'!$D17,'Strategy &amp; KPI DB'!$D$7:$D$53,0),MATCH('Relevant KPIs'!R$5,'Strategy &amp; KPI DB'!$J$7:$U$7,0)),"")</f>
        <v/>
      </c>
      <c r="S17" s="158" t="str">
        <f ca="1">+IFERROR(VLOOKUP('Relevant KPIs'!$C17,'Strategy &amp; KPI DB'!$C$8:$U$53,17,FALSE),"")</f>
        <v/>
      </c>
      <c r="T17" s="21" t="str">
        <f ca="1">+IFERROR(INDEX('Strategy &amp; KPI DB'!$J$7:$U$53,MATCH('Relevant KPIs'!$D17,'Strategy &amp; KPI DB'!$D$7:$D$53,0),MATCH('Relevant KPIs'!T$5,'Strategy &amp; KPI DB'!$J$7:$U$7,0)),"")</f>
        <v/>
      </c>
      <c r="U17" s="21" t="str">
        <f ca="1">+IFERROR(INDEX('Strategy &amp; KPI DB'!$J$7:$U$53,MATCH('Relevant KPIs'!$D17,'Strategy &amp; KPI DB'!$D$7:$D$53,0),MATCH('Relevant KPIs'!U$5,'Strategy &amp; KPI DB'!$J$7:$U$7,0)),"")</f>
        <v/>
      </c>
      <c r="V17" s="2"/>
      <c r="W17" s="2"/>
      <c r="X17" s="2"/>
      <c r="Y17" s="2"/>
      <c r="Z17" s="2"/>
      <c r="AA17" s="2"/>
      <c r="AB17" s="2"/>
      <c r="AC17" s="2"/>
      <c r="AD17" s="2"/>
    </row>
    <row r="18" spans="1:30" ht="120" customHeight="1" x14ac:dyDescent="0.2">
      <c r="A18" s="34"/>
      <c r="B18" s="34"/>
      <c r="C18" s="158" t="str">
        <f ca="1">+IFERROR(INDEX('Strategy &amp; KPI DB'!$C:$C,MATCH('Relevant KPIs'!$D18,'Strategy &amp; KPI DB'!$D:$D,0)),"")</f>
        <v/>
      </c>
      <c r="D18" s="158" t="str">
        <f ca="1">Heatmap!D20</f>
        <v/>
      </c>
      <c r="E18" s="21" t="str">
        <f ca="1">+IFERROR(INDEX('Strategy &amp; KPI DB'!$E:$E,MATCH('Relevant KPIs'!$D18,'Strategy &amp; KPI DB'!$D:$D,0)),"")</f>
        <v/>
      </c>
      <c r="F18" s="21" t="str">
        <f ca="1">+IFERROR(VLOOKUP('Relevant KPIs'!$C18,'Strategy &amp; KPI DB'!$C$8:$U$53,4,FALSE),"")</f>
        <v/>
      </c>
      <c r="G18" s="2"/>
      <c r="H18" s="2"/>
      <c r="I18" s="2"/>
      <c r="J18" s="158" t="str">
        <f ca="1">+IFERROR(VLOOKUP('Relevant KPIs'!$C18,'Strategy &amp; KPI DB'!$C$8:$U$53,8,FALSE),"")</f>
        <v/>
      </c>
      <c r="K18" s="21" t="str">
        <f ca="1">+IFERROR(VLOOKUP('Relevant KPIs'!$C18,'Strategy &amp; KPI DB'!$C$8:$U$53,9,FALSE),"")</f>
        <v/>
      </c>
      <c r="L18" s="21" t="str">
        <f ca="1">+IFERROR(VLOOKUP('Relevant KPIs'!$C18,'Strategy &amp; KPI DB'!$C$8:$U$53,10,FALSE),"")</f>
        <v/>
      </c>
      <c r="M18" s="158" t="str">
        <f ca="1">+IFERROR(VLOOKUP('Relevant KPIs'!$C18,'Strategy &amp; KPI DB'!$C$8:$U$53,11,FALSE),"")</f>
        <v/>
      </c>
      <c r="N18" s="21" t="str">
        <f ca="1">+IFERROR(INDEX('Strategy &amp; KPI DB'!$J$7:$U$53,MATCH('Relevant KPIs'!$D18,'Strategy &amp; KPI DB'!$D$7:$D$53,0),MATCH('Relevant KPIs'!N$5,'Strategy &amp; KPI DB'!$J$7:$U$7,0)),"")</f>
        <v/>
      </c>
      <c r="O18" s="21" t="str">
        <f ca="1">+IFERROR(INDEX('Strategy &amp; KPI DB'!$J$7:$U$53,MATCH('Relevant KPIs'!$D18,'Strategy &amp; KPI DB'!$D$7:$D$53,0),MATCH('Relevant KPIs'!O$5,'Strategy &amp; KPI DB'!$J$7:$U$7,0)),"")</f>
        <v/>
      </c>
      <c r="P18" s="158" t="str">
        <f ca="1">+IFERROR(VLOOKUP('Relevant KPIs'!$C18,'Strategy &amp; KPI DB'!$C$8:$U$53,14,FALSE),"")</f>
        <v/>
      </c>
      <c r="Q18" s="21" t="str">
        <f ca="1">+IFERROR(INDEX('Strategy &amp; KPI DB'!$J$7:$U$53,MATCH('Relevant KPIs'!$D18,'Strategy &amp; KPI DB'!$D$7:$D$53,0),MATCH('Relevant KPIs'!Q$5,'Strategy &amp; KPI DB'!$J$7:$U$7,0)),"")</f>
        <v/>
      </c>
      <c r="R18" s="21" t="str">
        <f ca="1">+IFERROR(INDEX('Strategy &amp; KPI DB'!$J$7:$U$53,MATCH('Relevant KPIs'!$D18,'Strategy &amp; KPI DB'!$D$7:$D$53,0),MATCH('Relevant KPIs'!R$5,'Strategy &amp; KPI DB'!$J$7:$U$7,0)),"")</f>
        <v/>
      </c>
      <c r="S18" s="158" t="str">
        <f ca="1">+IFERROR(VLOOKUP('Relevant KPIs'!$C18,'Strategy &amp; KPI DB'!$C$8:$U$53,17,FALSE),"")</f>
        <v/>
      </c>
      <c r="T18" s="21" t="str">
        <f ca="1">+IFERROR(INDEX('Strategy &amp; KPI DB'!$J$7:$U$53,MATCH('Relevant KPIs'!$D18,'Strategy &amp; KPI DB'!$D$7:$D$53,0),MATCH('Relevant KPIs'!T$5,'Strategy &amp; KPI DB'!$J$7:$U$7,0)),"")</f>
        <v/>
      </c>
      <c r="U18" s="21" t="str">
        <f ca="1">+IFERROR(INDEX('Strategy &amp; KPI DB'!$J$7:$U$53,MATCH('Relevant KPIs'!$D18,'Strategy &amp; KPI DB'!$D$7:$D$53,0),MATCH('Relevant KPIs'!U$5,'Strategy &amp; KPI DB'!$J$7:$U$7,0)),"")</f>
        <v/>
      </c>
      <c r="V18" s="2"/>
      <c r="W18" s="2"/>
      <c r="X18" s="2"/>
      <c r="Y18" s="2"/>
      <c r="Z18" s="2"/>
      <c r="AA18" s="2"/>
      <c r="AB18" s="2"/>
      <c r="AC18" s="2"/>
      <c r="AD18" s="2"/>
    </row>
    <row r="19" spans="1:30" ht="120" customHeight="1" x14ac:dyDescent="0.2">
      <c r="A19" s="34"/>
      <c r="B19" s="34"/>
      <c r="C19" s="158" t="str">
        <f ca="1">+IFERROR(INDEX('Strategy &amp; KPI DB'!$C:$C,MATCH('Relevant KPIs'!$D19,'Strategy &amp; KPI DB'!$D:$D,0)),"")</f>
        <v/>
      </c>
      <c r="D19" s="158" t="str">
        <f ca="1">Heatmap!D21</f>
        <v/>
      </c>
      <c r="E19" s="21" t="str">
        <f ca="1">+IFERROR(INDEX('Strategy &amp; KPI DB'!$E:$E,MATCH('Relevant KPIs'!$D19,'Strategy &amp; KPI DB'!$D:$D,0)),"")</f>
        <v/>
      </c>
      <c r="F19" s="21" t="str">
        <f ca="1">+IFERROR(VLOOKUP('Relevant KPIs'!$C19,'Strategy &amp; KPI DB'!$C$8:$U$53,4,FALSE),"")</f>
        <v/>
      </c>
      <c r="G19" s="2"/>
      <c r="H19" s="2"/>
      <c r="I19" s="2"/>
      <c r="J19" s="158" t="str">
        <f ca="1">+IFERROR(VLOOKUP('Relevant KPIs'!$C19,'Strategy &amp; KPI DB'!$C$8:$U$53,8,FALSE),"")</f>
        <v/>
      </c>
      <c r="K19" s="21" t="str">
        <f ca="1">+IFERROR(VLOOKUP('Relevant KPIs'!$C19,'Strategy &amp; KPI DB'!$C$8:$U$53,9,FALSE),"")</f>
        <v/>
      </c>
      <c r="L19" s="21" t="str">
        <f ca="1">+IFERROR(VLOOKUP('Relevant KPIs'!$C19,'Strategy &amp; KPI DB'!$C$8:$U$53,10,FALSE),"")</f>
        <v/>
      </c>
      <c r="M19" s="158" t="str">
        <f ca="1">+IFERROR(VLOOKUP('Relevant KPIs'!$C19,'Strategy &amp; KPI DB'!$C$8:$U$53,11,FALSE),"")</f>
        <v/>
      </c>
      <c r="N19" s="21" t="str">
        <f ca="1">+IFERROR(INDEX('Strategy &amp; KPI DB'!$J$7:$U$53,MATCH('Relevant KPIs'!$D19,'Strategy &amp; KPI DB'!$D$7:$D$53,0),MATCH('Relevant KPIs'!N$5,'Strategy &amp; KPI DB'!$J$7:$U$7,0)),"")</f>
        <v/>
      </c>
      <c r="O19" s="21" t="str">
        <f ca="1">+IFERROR(INDEX('Strategy &amp; KPI DB'!$J$7:$U$53,MATCH('Relevant KPIs'!$D19,'Strategy &amp; KPI DB'!$D$7:$D$53,0),MATCH('Relevant KPIs'!O$5,'Strategy &amp; KPI DB'!$J$7:$U$7,0)),"")</f>
        <v/>
      </c>
      <c r="P19" s="158" t="str">
        <f ca="1">+IFERROR(VLOOKUP('Relevant KPIs'!$C19,'Strategy &amp; KPI DB'!$C$8:$U$53,14,FALSE),"")</f>
        <v/>
      </c>
      <c r="Q19" s="21" t="str">
        <f ca="1">+IFERROR(INDEX('Strategy &amp; KPI DB'!$J$7:$U$53,MATCH('Relevant KPIs'!$D19,'Strategy &amp; KPI DB'!$D$7:$D$53,0),MATCH('Relevant KPIs'!Q$5,'Strategy &amp; KPI DB'!$J$7:$U$7,0)),"")</f>
        <v/>
      </c>
      <c r="R19" s="21" t="str">
        <f ca="1">+IFERROR(INDEX('Strategy &amp; KPI DB'!$J$7:$U$53,MATCH('Relevant KPIs'!$D19,'Strategy &amp; KPI DB'!$D$7:$D$53,0),MATCH('Relevant KPIs'!R$5,'Strategy &amp; KPI DB'!$J$7:$U$7,0)),"")</f>
        <v/>
      </c>
      <c r="S19" s="158" t="str">
        <f ca="1">+IFERROR(VLOOKUP('Relevant KPIs'!$C19,'Strategy &amp; KPI DB'!$C$8:$U$53,17,FALSE),"")</f>
        <v/>
      </c>
      <c r="T19" s="21" t="str">
        <f ca="1">+IFERROR(INDEX('Strategy &amp; KPI DB'!$J$7:$U$53,MATCH('Relevant KPIs'!$D19,'Strategy &amp; KPI DB'!$D$7:$D$53,0),MATCH('Relevant KPIs'!T$5,'Strategy &amp; KPI DB'!$J$7:$U$7,0)),"")</f>
        <v/>
      </c>
      <c r="U19" s="21" t="str">
        <f ca="1">+IFERROR(INDEX('Strategy &amp; KPI DB'!$J$7:$U$53,MATCH('Relevant KPIs'!$D19,'Strategy &amp; KPI DB'!$D$7:$D$53,0),MATCH('Relevant KPIs'!U$5,'Strategy &amp; KPI DB'!$J$7:$U$7,0)),"")</f>
        <v/>
      </c>
      <c r="V19" s="2"/>
      <c r="W19" s="2"/>
      <c r="X19" s="2"/>
      <c r="Y19" s="2"/>
      <c r="Z19" s="2"/>
      <c r="AA19" s="2"/>
      <c r="AB19" s="2"/>
      <c r="AC19" s="2"/>
      <c r="AD19" s="2"/>
    </row>
    <row r="20" spans="1:30" ht="120" customHeight="1" x14ac:dyDescent="0.2">
      <c r="A20" s="34"/>
      <c r="B20" s="34"/>
      <c r="C20" s="158" t="str">
        <f ca="1">+IFERROR(INDEX('Strategy &amp; KPI DB'!$C:$C,MATCH('Relevant KPIs'!$D20,'Strategy &amp; KPI DB'!$D:$D,0)),"")</f>
        <v/>
      </c>
      <c r="D20" s="158" t="str">
        <f ca="1">Heatmap!D22</f>
        <v/>
      </c>
      <c r="E20" s="21" t="str">
        <f ca="1">+IFERROR(INDEX('Strategy &amp; KPI DB'!$E:$E,MATCH('Relevant KPIs'!$D20,'Strategy &amp; KPI DB'!$D:$D,0)),"")</f>
        <v/>
      </c>
      <c r="F20" s="21" t="str">
        <f ca="1">+IFERROR(VLOOKUP('Relevant KPIs'!$C20,'Strategy &amp; KPI DB'!$C$8:$U$53,4,FALSE),"")</f>
        <v/>
      </c>
      <c r="G20" s="2"/>
      <c r="H20" s="2"/>
      <c r="I20" s="2"/>
      <c r="J20" s="158" t="str">
        <f ca="1">+IFERROR(VLOOKUP('Relevant KPIs'!$C20,'Strategy &amp; KPI DB'!$C$8:$U$53,8,FALSE),"")</f>
        <v/>
      </c>
      <c r="K20" s="21" t="str">
        <f ca="1">+IFERROR(VLOOKUP('Relevant KPIs'!$C20,'Strategy &amp; KPI DB'!$C$8:$U$53,9,FALSE),"")</f>
        <v/>
      </c>
      <c r="L20" s="21" t="str">
        <f ca="1">+IFERROR(VLOOKUP('Relevant KPIs'!$C20,'Strategy &amp; KPI DB'!$C$8:$U$53,10,FALSE),"")</f>
        <v/>
      </c>
      <c r="M20" s="158" t="str">
        <f ca="1">+IFERROR(VLOOKUP('Relevant KPIs'!$C20,'Strategy &amp; KPI DB'!$C$8:$U$53,11,FALSE),"")</f>
        <v/>
      </c>
      <c r="N20" s="21" t="str">
        <f ca="1">+IFERROR(INDEX('Strategy &amp; KPI DB'!$J$7:$U$53,MATCH('Relevant KPIs'!$D20,'Strategy &amp; KPI DB'!$D$7:$D$53,0),MATCH('Relevant KPIs'!N$5,'Strategy &amp; KPI DB'!$J$7:$U$7,0)),"")</f>
        <v/>
      </c>
      <c r="O20" s="21" t="str">
        <f ca="1">+IFERROR(INDEX('Strategy &amp; KPI DB'!$J$7:$U$53,MATCH('Relevant KPIs'!$D20,'Strategy &amp; KPI DB'!$D$7:$D$53,0),MATCH('Relevant KPIs'!O$5,'Strategy &amp; KPI DB'!$J$7:$U$7,0)),"")</f>
        <v/>
      </c>
      <c r="P20" s="158" t="str">
        <f ca="1">+IFERROR(VLOOKUP('Relevant KPIs'!$C20,'Strategy &amp; KPI DB'!$C$8:$U$53,14,FALSE),"")</f>
        <v/>
      </c>
      <c r="Q20" s="21" t="str">
        <f ca="1">+IFERROR(INDEX('Strategy &amp; KPI DB'!$J$7:$U$53,MATCH('Relevant KPIs'!$D20,'Strategy &amp; KPI DB'!$D$7:$D$53,0),MATCH('Relevant KPIs'!Q$5,'Strategy &amp; KPI DB'!$J$7:$U$7,0)),"")</f>
        <v/>
      </c>
      <c r="R20" s="21" t="str">
        <f ca="1">+IFERROR(INDEX('Strategy &amp; KPI DB'!$J$7:$U$53,MATCH('Relevant KPIs'!$D20,'Strategy &amp; KPI DB'!$D$7:$D$53,0),MATCH('Relevant KPIs'!R$5,'Strategy &amp; KPI DB'!$J$7:$U$7,0)),"")</f>
        <v/>
      </c>
      <c r="S20" s="158" t="str">
        <f ca="1">+IFERROR(VLOOKUP('Relevant KPIs'!$C20,'Strategy &amp; KPI DB'!$C$8:$U$53,17,FALSE),"")</f>
        <v/>
      </c>
      <c r="T20" s="21" t="str">
        <f ca="1">+IFERROR(INDEX('Strategy &amp; KPI DB'!$J$7:$U$53,MATCH('Relevant KPIs'!$D20,'Strategy &amp; KPI DB'!$D$7:$D$53,0),MATCH('Relevant KPIs'!T$5,'Strategy &amp; KPI DB'!$J$7:$U$7,0)),"")</f>
        <v/>
      </c>
      <c r="U20" s="21" t="str">
        <f ca="1">+IFERROR(INDEX('Strategy &amp; KPI DB'!$J$7:$U$53,MATCH('Relevant KPIs'!$D20,'Strategy &amp; KPI DB'!$D$7:$D$53,0),MATCH('Relevant KPIs'!U$5,'Strategy &amp; KPI DB'!$J$7:$U$7,0)),"")</f>
        <v/>
      </c>
      <c r="V20" s="2"/>
      <c r="W20" s="2"/>
      <c r="X20" s="2"/>
      <c r="Y20" s="2"/>
      <c r="Z20" s="2"/>
      <c r="AA20" s="2"/>
      <c r="AB20" s="2"/>
      <c r="AC20" s="2"/>
      <c r="AD20" s="2"/>
    </row>
    <row r="21" spans="1:30" ht="120" customHeight="1" x14ac:dyDescent="0.2">
      <c r="A21" s="34"/>
      <c r="B21" s="34"/>
      <c r="C21" s="158" t="str">
        <f ca="1">+IFERROR(INDEX('Strategy &amp; KPI DB'!$C:$C,MATCH('Relevant KPIs'!$D21,'Strategy &amp; KPI DB'!$D:$D,0)),"")</f>
        <v/>
      </c>
      <c r="D21" s="158" t="str">
        <f ca="1">Heatmap!D23</f>
        <v/>
      </c>
      <c r="E21" s="21" t="str">
        <f ca="1">+IFERROR(INDEX('Strategy &amp; KPI DB'!$E:$E,MATCH('Relevant KPIs'!$D21,'Strategy &amp; KPI DB'!$D:$D,0)),"")</f>
        <v/>
      </c>
      <c r="F21" s="21" t="str">
        <f ca="1">+IFERROR(VLOOKUP('Relevant KPIs'!$C21,'Strategy &amp; KPI DB'!$C$8:$U$53,4,FALSE),"")</f>
        <v/>
      </c>
      <c r="G21" s="2"/>
      <c r="H21" s="2"/>
      <c r="I21" s="2"/>
      <c r="J21" s="158" t="str">
        <f ca="1">+IFERROR(VLOOKUP('Relevant KPIs'!$C21,'Strategy &amp; KPI DB'!$C$8:$U$53,8,FALSE),"")</f>
        <v/>
      </c>
      <c r="K21" s="21" t="str">
        <f ca="1">+IFERROR(VLOOKUP('Relevant KPIs'!$C21,'Strategy &amp; KPI DB'!$C$8:$U$53,9,FALSE),"")</f>
        <v/>
      </c>
      <c r="L21" s="21" t="str">
        <f ca="1">+IFERROR(VLOOKUP('Relevant KPIs'!$C21,'Strategy &amp; KPI DB'!$C$8:$U$53,10,FALSE),"")</f>
        <v/>
      </c>
      <c r="M21" s="158" t="str">
        <f ca="1">+IFERROR(VLOOKUP('Relevant KPIs'!$C21,'Strategy &amp; KPI DB'!$C$8:$U$53,11,FALSE),"")</f>
        <v/>
      </c>
      <c r="N21" s="21" t="str">
        <f ca="1">+IFERROR(INDEX('Strategy &amp; KPI DB'!$J$7:$U$53,MATCH('Relevant KPIs'!$D21,'Strategy &amp; KPI DB'!$D$7:$D$53,0),MATCH('Relevant KPIs'!N$5,'Strategy &amp; KPI DB'!$J$7:$U$7,0)),"")</f>
        <v/>
      </c>
      <c r="O21" s="21" t="str">
        <f ca="1">+IFERROR(INDEX('Strategy &amp; KPI DB'!$J$7:$U$53,MATCH('Relevant KPIs'!$D21,'Strategy &amp; KPI DB'!$D$7:$D$53,0),MATCH('Relevant KPIs'!O$5,'Strategy &amp; KPI DB'!$J$7:$U$7,0)),"")</f>
        <v/>
      </c>
      <c r="P21" s="158" t="str">
        <f ca="1">+IFERROR(VLOOKUP('Relevant KPIs'!$C21,'Strategy &amp; KPI DB'!$C$8:$U$53,14,FALSE),"")</f>
        <v/>
      </c>
      <c r="Q21" s="21" t="str">
        <f ca="1">+IFERROR(INDEX('Strategy &amp; KPI DB'!$J$7:$U$53,MATCH('Relevant KPIs'!$D21,'Strategy &amp; KPI DB'!$D$7:$D$53,0),MATCH('Relevant KPIs'!Q$5,'Strategy &amp; KPI DB'!$J$7:$U$7,0)),"")</f>
        <v/>
      </c>
      <c r="R21" s="21" t="str">
        <f ca="1">+IFERROR(INDEX('Strategy &amp; KPI DB'!$J$7:$U$53,MATCH('Relevant KPIs'!$D21,'Strategy &amp; KPI DB'!$D$7:$D$53,0),MATCH('Relevant KPIs'!R$5,'Strategy &amp; KPI DB'!$J$7:$U$7,0)),"")</f>
        <v/>
      </c>
      <c r="S21" s="158" t="str">
        <f ca="1">+IFERROR(VLOOKUP('Relevant KPIs'!$C21,'Strategy &amp; KPI DB'!$C$8:$U$53,17,FALSE),"")</f>
        <v/>
      </c>
      <c r="T21" s="21" t="str">
        <f ca="1">+IFERROR(INDEX('Strategy &amp; KPI DB'!$J$7:$U$53,MATCH('Relevant KPIs'!$D21,'Strategy &amp; KPI DB'!$D$7:$D$53,0),MATCH('Relevant KPIs'!T$5,'Strategy &amp; KPI DB'!$J$7:$U$7,0)),"")</f>
        <v/>
      </c>
      <c r="U21" s="21" t="str">
        <f ca="1">+IFERROR(INDEX('Strategy &amp; KPI DB'!$J$7:$U$53,MATCH('Relevant KPIs'!$D21,'Strategy &amp; KPI DB'!$D$7:$D$53,0),MATCH('Relevant KPIs'!U$5,'Strategy &amp; KPI DB'!$J$7:$U$7,0)),"")</f>
        <v/>
      </c>
      <c r="V21" s="2"/>
      <c r="W21" s="2"/>
      <c r="X21" s="2"/>
      <c r="Y21" s="2"/>
      <c r="Z21" s="2"/>
      <c r="AA21" s="2"/>
      <c r="AB21" s="2"/>
      <c r="AC21" s="2"/>
      <c r="AD21" s="2"/>
    </row>
    <row r="22" spans="1:30" ht="120" customHeight="1" x14ac:dyDescent="0.2">
      <c r="A22" s="34"/>
      <c r="B22" s="34"/>
      <c r="C22" s="158" t="str">
        <f ca="1">+IFERROR(INDEX('Strategy &amp; KPI DB'!$C:$C,MATCH('Relevant KPIs'!$D22,'Strategy &amp; KPI DB'!$D:$D,0)),"")</f>
        <v/>
      </c>
      <c r="D22" s="158" t="str">
        <f ca="1">Heatmap!D24</f>
        <v/>
      </c>
      <c r="E22" s="21" t="str">
        <f ca="1">+IFERROR(INDEX('Strategy &amp; KPI DB'!$E:$E,MATCH('Relevant KPIs'!$D22,'Strategy &amp; KPI DB'!$D:$D,0)),"")</f>
        <v/>
      </c>
      <c r="F22" s="21" t="str">
        <f ca="1">+IFERROR(VLOOKUP('Relevant KPIs'!$C22,'Strategy &amp; KPI DB'!$C$8:$U$53,4,FALSE),"")</f>
        <v/>
      </c>
      <c r="G22" s="2"/>
      <c r="H22" s="2"/>
      <c r="I22" s="2"/>
      <c r="J22" s="158" t="str">
        <f ca="1">+IFERROR(VLOOKUP('Relevant KPIs'!$C22,'Strategy &amp; KPI DB'!$C$8:$U$53,8,FALSE),"")</f>
        <v/>
      </c>
      <c r="K22" s="21" t="str">
        <f ca="1">+IFERROR(VLOOKUP('Relevant KPIs'!$C22,'Strategy &amp; KPI DB'!$C$8:$U$53,9,FALSE),"")</f>
        <v/>
      </c>
      <c r="L22" s="21" t="str">
        <f ca="1">+IFERROR(VLOOKUP('Relevant KPIs'!$C22,'Strategy &amp; KPI DB'!$C$8:$U$53,10,FALSE),"")</f>
        <v/>
      </c>
      <c r="M22" s="158" t="str">
        <f ca="1">+IFERROR(VLOOKUP('Relevant KPIs'!$C22,'Strategy &amp; KPI DB'!$C$8:$U$53,11,FALSE),"")</f>
        <v/>
      </c>
      <c r="N22" s="21" t="str">
        <f ca="1">+IFERROR(INDEX('Strategy &amp; KPI DB'!$J$7:$U$53,MATCH('Relevant KPIs'!$D22,'Strategy &amp; KPI DB'!$D$7:$D$53,0),MATCH('Relevant KPIs'!N$5,'Strategy &amp; KPI DB'!$J$7:$U$7,0)),"")</f>
        <v/>
      </c>
      <c r="O22" s="21" t="str">
        <f ca="1">+IFERROR(INDEX('Strategy &amp; KPI DB'!$J$7:$U$53,MATCH('Relevant KPIs'!$D22,'Strategy &amp; KPI DB'!$D$7:$D$53,0),MATCH('Relevant KPIs'!O$5,'Strategy &amp; KPI DB'!$J$7:$U$7,0)),"")</f>
        <v/>
      </c>
      <c r="P22" s="158" t="str">
        <f ca="1">+IFERROR(VLOOKUP('Relevant KPIs'!$C22,'Strategy &amp; KPI DB'!$C$8:$U$53,14,FALSE),"")</f>
        <v/>
      </c>
      <c r="Q22" s="21" t="str">
        <f ca="1">+IFERROR(INDEX('Strategy &amp; KPI DB'!$J$7:$U$53,MATCH('Relevant KPIs'!$D22,'Strategy &amp; KPI DB'!$D$7:$D$53,0),MATCH('Relevant KPIs'!Q$5,'Strategy &amp; KPI DB'!$J$7:$U$7,0)),"")</f>
        <v/>
      </c>
      <c r="R22" s="21" t="str">
        <f ca="1">+IFERROR(INDEX('Strategy &amp; KPI DB'!$J$7:$U$53,MATCH('Relevant KPIs'!$D22,'Strategy &amp; KPI DB'!$D$7:$D$53,0),MATCH('Relevant KPIs'!R$5,'Strategy &amp; KPI DB'!$J$7:$U$7,0)),"")</f>
        <v/>
      </c>
      <c r="S22" s="158" t="str">
        <f ca="1">+IFERROR(VLOOKUP('Relevant KPIs'!$C22,'Strategy &amp; KPI DB'!$C$8:$U$53,17,FALSE),"")</f>
        <v/>
      </c>
      <c r="T22" s="21" t="str">
        <f ca="1">+IFERROR(INDEX('Strategy &amp; KPI DB'!$J$7:$U$53,MATCH('Relevant KPIs'!$D22,'Strategy &amp; KPI DB'!$D$7:$D$53,0),MATCH('Relevant KPIs'!T$5,'Strategy &amp; KPI DB'!$J$7:$U$7,0)),"")</f>
        <v/>
      </c>
      <c r="U22" s="21" t="str">
        <f ca="1">+IFERROR(INDEX('Strategy &amp; KPI DB'!$J$7:$U$53,MATCH('Relevant KPIs'!$D22,'Strategy &amp; KPI DB'!$D$7:$D$53,0),MATCH('Relevant KPIs'!U$5,'Strategy &amp; KPI DB'!$J$7:$U$7,0)),"")</f>
        <v/>
      </c>
      <c r="V22" s="2"/>
      <c r="W22" s="2"/>
      <c r="X22" s="2"/>
      <c r="Y22" s="2"/>
      <c r="Z22" s="2"/>
      <c r="AA22" s="2"/>
      <c r="AB22" s="2"/>
      <c r="AC22" s="2"/>
      <c r="AD22" s="2"/>
    </row>
    <row r="23" spans="1:30" ht="120" customHeight="1" x14ac:dyDescent="0.2">
      <c r="A23" s="34"/>
      <c r="B23" s="34"/>
      <c r="C23" s="158" t="str">
        <f ca="1">+IFERROR(INDEX('Strategy &amp; KPI DB'!$C:$C,MATCH('Relevant KPIs'!$D23,'Strategy &amp; KPI DB'!$D:$D,0)),"")</f>
        <v/>
      </c>
      <c r="D23" s="158" t="str">
        <f ca="1">Heatmap!D25</f>
        <v/>
      </c>
      <c r="E23" s="21" t="str">
        <f ca="1">+IFERROR(INDEX('Strategy &amp; KPI DB'!$E:$E,MATCH('Relevant KPIs'!$D23,'Strategy &amp; KPI DB'!$D:$D,0)),"")</f>
        <v/>
      </c>
      <c r="F23" s="21" t="str">
        <f ca="1">+IFERROR(VLOOKUP('Relevant KPIs'!$C23,'Strategy &amp; KPI DB'!$C$8:$U$53,4,FALSE),"")</f>
        <v/>
      </c>
      <c r="G23" s="2"/>
      <c r="H23" s="2"/>
      <c r="I23" s="2"/>
      <c r="J23" s="158" t="str">
        <f ca="1">+IFERROR(VLOOKUP('Relevant KPIs'!$C23,'Strategy &amp; KPI DB'!$C$8:$U$53,8,FALSE),"")</f>
        <v/>
      </c>
      <c r="K23" s="21" t="str">
        <f ca="1">+IFERROR(VLOOKUP('Relevant KPIs'!$C23,'Strategy &amp; KPI DB'!$C$8:$U$53,9,FALSE),"")</f>
        <v/>
      </c>
      <c r="L23" s="21" t="str">
        <f ca="1">+IFERROR(VLOOKUP('Relevant KPIs'!$C23,'Strategy &amp; KPI DB'!$C$8:$U$53,10,FALSE),"")</f>
        <v/>
      </c>
      <c r="M23" s="158" t="str">
        <f ca="1">+IFERROR(VLOOKUP('Relevant KPIs'!$C23,'Strategy &amp; KPI DB'!$C$8:$U$53,11,FALSE),"")</f>
        <v/>
      </c>
      <c r="N23" s="21" t="str">
        <f ca="1">+IFERROR(INDEX('Strategy &amp; KPI DB'!$J$7:$U$53,MATCH('Relevant KPIs'!$D23,'Strategy &amp; KPI DB'!$D$7:$D$53,0),MATCH('Relevant KPIs'!N$5,'Strategy &amp; KPI DB'!$J$7:$U$7,0)),"")</f>
        <v/>
      </c>
      <c r="O23" s="21" t="str">
        <f ca="1">+IFERROR(INDEX('Strategy &amp; KPI DB'!$J$7:$U$53,MATCH('Relevant KPIs'!$D23,'Strategy &amp; KPI DB'!$D$7:$D$53,0),MATCH('Relevant KPIs'!O$5,'Strategy &amp; KPI DB'!$J$7:$U$7,0)),"")</f>
        <v/>
      </c>
      <c r="P23" s="158" t="str">
        <f ca="1">+IFERROR(VLOOKUP('Relevant KPIs'!$C23,'Strategy &amp; KPI DB'!$C$8:$U$53,14,FALSE),"")</f>
        <v/>
      </c>
      <c r="Q23" s="21" t="str">
        <f ca="1">+IFERROR(INDEX('Strategy &amp; KPI DB'!$J$7:$U$53,MATCH('Relevant KPIs'!$D23,'Strategy &amp; KPI DB'!$D$7:$D$53,0),MATCH('Relevant KPIs'!Q$5,'Strategy &amp; KPI DB'!$J$7:$U$7,0)),"")</f>
        <v/>
      </c>
      <c r="R23" s="21" t="str">
        <f ca="1">+IFERROR(INDEX('Strategy &amp; KPI DB'!$J$7:$U$53,MATCH('Relevant KPIs'!$D23,'Strategy &amp; KPI DB'!$D$7:$D$53,0),MATCH('Relevant KPIs'!R$5,'Strategy &amp; KPI DB'!$J$7:$U$7,0)),"")</f>
        <v/>
      </c>
      <c r="S23" s="158" t="str">
        <f ca="1">+IFERROR(VLOOKUP('Relevant KPIs'!$C23,'Strategy &amp; KPI DB'!$C$8:$U$53,17,FALSE),"")</f>
        <v/>
      </c>
      <c r="T23" s="21" t="str">
        <f ca="1">+IFERROR(INDEX('Strategy &amp; KPI DB'!$J$7:$U$53,MATCH('Relevant KPIs'!$D23,'Strategy &amp; KPI DB'!$D$7:$D$53,0),MATCH('Relevant KPIs'!T$5,'Strategy &amp; KPI DB'!$J$7:$U$7,0)),"")</f>
        <v/>
      </c>
      <c r="U23" s="21" t="str">
        <f ca="1">+IFERROR(INDEX('Strategy &amp; KPI DB'!$J$7:$U$53,MATCH('Relevant KPIs'!$D23,'Strategy &amp; KPI DB'!$D$7:$D$53,0),MATCH('Relevant KPIs'!U$5,'Strategy &amp; KPI DB'!$J$7:$U$7,0)),"")</f>
        <v/>
      </c>
      <c r="V23" s="2"/>
      <c r="W23" s="2"/>
      <c r="X23" s="2"/>
      <c r="Y23" s="2"/>
      <c r="Z23" s="2"/>
      <c r="AA23" s="2"/>
      <c r="AB23" s="2"/>
      <c r="AC23" s="2"/>
      <c r="AD23" s="2"/>
    </row>
    <row r="24" spans="1:30" ht="120" customHeight="1" x14ac:dyDescent="0.2">
      <c r="A24" s="34"/>
      <c r="B24" s="34"/>
      <c r="C24" s="158" t="str">
        <f ca="1">+IFERROR(INDEX('Strategy &amp; KPI DB'!$C:$C,MATCH('Relevant KPIs'!$D24,'Strategy &amp; KPI DB'!$D:$D,0)),"")</f>
        <v/>
      </c>
      <c r="D24" s="158" t="str">
        <f ca="1">Heatmap!D26</f>
        <v/>
      </c>
      <c r="E24" s="21" t="str">
        <f ca="1">+IFERROR(INDEX('Strategy &amp; KPI DB'!$E:$E,MATCH('Relevant KPIs'!$D24,'Strategy &amp; KPI DB'!$D:$D,0)),"")</f>
        <v/>
      </c>
      <c r="F24" s="21" t="str">
        <f ca="1">+IFERROR(VLOOKUP('Relevant KPIs'!$C24,'Strategy &amp; KPI DB'!$C$8:$U$53,4,FALSE),"")</f>
        <v/>
      </c>
      <c r="G24" s="2"/>
      <c r="H24" s="2"/>
      <c r="I24" s="2"/>
      <c r="J24" s="158" t="str">
        <f ca="1">+IFERROR(VLOOKUP('Relevant KPIs'!$C24,'Strategy &amp; KPI DB'!$C$8:$U$53,8,FALSE),"")</f>
        <v/>
      </c>
      <c r="K24" s="21" t="str">
        <f ca="1">+IFERROR(VLOOKUP('Relevant KPIs'!$C24,'Strategy &amp; KPI DB'!$C$8:$U$53,9,FALSE),"")</f>
        <v/>
      </c>
      <c r="L24" s="21" t="str">
        <f ca="1">+IFERROR(VLOOKUP('Relevant KPIs'!$C24,'Strategy &amp; KPI DB'!$C$8:$U$53,10,FALSE),"")</f>
        <v/>
      </c>
      <c r="M24" s="158" t="str">
        <f ca="1">+IFERROR(VLOOKUP('Relevant KPIs'!$C24,'Strategy &amp; KPI DB'!$C$8:$U$53,11,FALSE),"")</f>
        <v/>
      </c>
      <c r="N24" s="21" t="str">
        <f ca="1">+IFERROR(INDEX('Strategy &amp; KPI DB'!$J$7:$U$53,MATCH('Relevant KPIs'!$D24,'Strategy &amp; KPI DB'!$D$7:$D$53,0),MATCH('Relevant KPIs'!N$5,'Strategy &amp; KPI DB'!$J$7:$U$7,0)),"")</f>
        <v/>
      </c>
      <c r="O24" s="21" t="str">
        <f ca="1">+IFERROR(INDEX('Strategy &amp; KPI DB'!$J$7:$U$53,MATCH('Relevant KPIs'!$D24,'Strategy &amp; KPI DB'!$D$7:$D$53,0),MATCH('Relevant KPIs'!O$5,'Strategy &amp; KPI DB'!$J$7:$U$7,0)),"")</f>
        <v/>
      </c>
      <c r="P24" s="158" t="str">
        <f ca="1">+IFERROR(VLOOKUP('Relevant KPIs'!$C24,'Strategy &amp; KPI DB'!$C$8:$U$53,14,FALSE),"")</f>
        <v/>
      </c>
      <c r="Q24" s="21" t="str">
        <f ca="1">+IFERROR(INDEX('Strategy &amp; KPI DB'!$J$7:$U$53,MATCH('Relevant KPIs'!$D24,'Strategy &amp; KPI DB'!$D$7:$D$53,0),MATCH('Relevant KPIs'!Q$5,'Strategy &amp; KPI DB'!$J$7:$U$7,0)),"")</f>
        <v/>
      </c>
      <c r="R24" s="21" t="str">
        <f ca="1">+IFERROR(INDEX('Strategy &amp; KPI DB'!$J$7:$U$53,MATCH('Relevant KPIs'!$D24,'Strategy &amp; KPI DB'!$D$7:$D$53,0),MATCH('Relevant KPIs'!R$5,'Strategy &amp; KPI DB'!$J$7:$U$7,0)),"")</f>
        <v/>
      </c>
      <c r="S24" s="158" t="str">
        <f ca="1">+IFERROR(VLOOKUP('Relevant KPIs'!$C24,'Strategy &amp; KPI DB'!$C$8:$U$53,17,FALSE),"")</f>
        <v/>
      </c>
      <c r="T24" s="21" t="str">
        <f ca="1">+IFERROR(INDEX('Strategy &amp; KPI DB'!$J$7:$U$53,MATCH('Relevant KPIs'!$D24,'Strategy &amp; KPI DB'!$D$7:$D$53,0),MATCH('Relevant KPIs'!T$5,'Strategy &amp; KPI DB'!$J$7:$U$7,0)),"")</f>
        <v/>
      </c>
      <c r="U24" s="21" t="str">
        <f ca="1">+IFERROR(INDEX('Strategy &amp; KPI DB'!$J$7:$U$53,MATCH('Relevant KPIs'!$D24,'Strategy &amp; KPI DB'!$D$7:$D$53,0),MATCH('Relevant KPIs'!U$5,'Strategy &amp; KPI DB'!$J$7:$U$7,0)),"")</f>
        <v/>
      </c>
      <c r="V24" s="2"/>
      <c r="W24" s="2"/>
      <c r="X24" s="2"/>
      <c r="Y24" s="2"/>
      <c r="Z24" s="2"/>
      <c r="AA24" s="2"/>
      <c r="AB24" s="2"/>
      <c r="AC24" s="2"/>
      <c r="AD24" s="2"/>
    </row>
    <row r="25" spans="1:30" ht="120" customHeight="1" x14ac:dyDescent="0.2">
      <c r="A25" s="34"/>
      <c r="B25" s="34"/>
      <c r="C25" s="158" t="str">
        <f ca="1">+IFERROR(INDEX('Strategy &amp; KPI DB'!$C:$C,MATCH('Relevant KPIs'!$D25,'Strategy &amp; KPI DB'!$D:$D,0)),"")</f>
        <v/>
      </c>
      <c r="D25" s="158" t="str">
        <f ca="1">Heatmap!D27</f>
        <v/>
      </c>
      <c r="E25" s="21" t="str">
        <f ca="1">+IFERROR(INDEX('Strategy &amp; KPI DB'!$E:$E,MATCH('Relevant KPIs'!$D25,'Strategy &amp; KPI DB'!$D:$D,0)),"")</f>
        <v/>
      </c>
      <c r="F25" s="21" t="str">
        <f ca="1">+IFERROR(VLOOKUP('Relevant KPIs'!$C25,'Strategy &amp; KPI DB'!$C$8:$U$53,4,FALSE),"")</f>
        <v/>
      </c>
      <c r="G25" s="2"/>
      <c r="H25" s="2"/>
      <c r="I25" s="2"/>
      <c r="J25" s="158" t="str">
        <f ca="1">+IFERROR(VLOOKUP('Relevant KPIs'!$C25,'Strategy &amp; KPI DB'!$C$8:$U$53,8,FALSE),"")</f>
        <v/>
      </c>
      <c r="K25" s="21" t="str">
        <f ca="1">+IFERROR(VLOOKUP('Relevant KPIs'!$C25,'Strategy &amp; KPI DB'!$C$8:$U$53,9,FALSE),"")</f>
        <v/>
      </c>
      <c r="L25" s="21" t="str">
        <f ca="1">+IFERROR(VLOOKUP('Relevant KPIs'!$C25,'Strategy &amp; KPI DB'!$C$8:$U$53,10,FALSE),"")</f>
        <v/>
      </c>
      <c r="M25" s="158" t="str">
        <f ca="1">+IFERROR(VLOOKUP('Relevant KPIs'!$C25,'Strategy &amp; KPI DB'!$C$8:$U$53,11,FALSE),"")</f>
        <v/>
      </c>
      <c r="N25" s="21" t="str">
        <f ca="1">+IFERROR(INDEX('Strategy &amp; KPI DB'!$J$7:$U$53,MATCH('Relevant KPIs'!$D25,'Strategy &amp; KPI DB'!$D$7:$D$53,0),MATCH('Relevant KPIs'!N$5,'Strategy &amp; KPI DB'!$J$7:$U$7,0)),"")</f>
        <v/>
      </c>
      <c r="O25" s="21" t="str">
        <f ca="1">+IFERROR(INDEX('Strategy &amp; KPI DB'!$J$7:$U$53,MATCH('Relevant KPIs'!$D25,'Strategy &amp; KPI DB'!$D$7:$D$53,0),MATCH('Relevant KPIs'!O$5,'Strategy &amp; KPI DB'!$J$7:$U$7,0)),"")</f>
        <v/>
      </c>
      <c r="P25" s="158" t="str">
        <f ca="1">+IFERROR(VLOOKUP('Relevant KPIs'!$C25,'Strategy &amp; KPI DB'!$C$8:$U$53,14,FALSE),"")</f>
        <v/>
      </c>
      <c r="Q25" s="21" t="str">
        <f ca="1">+IFERROR(INDEX('Strategy &amp; KPI DB'!$J$7:$U$53,MATCH('Relevant KPIs'!$D25,'Strategy &amp; KPI DB'!$D$7:$D$53,0),MATCH('Relevant KPIs'!Q$5,'Strategy &amp; KPI DB'!$J$7:$U$7,0)),"")</f>
        <v/>
      </c>
      <c r="R25" s="21" t="str">
        <f ca="1">+IFERROR(INDEX('Strategy &amp; KPI DB'!$J$7:$U$53,MATCH('Relevant KPIs'!$D25,'Strategy &amp; KPI DB'!$D$7:$D$53,0),MATCH('Relevant KPIs'!R$5,'Strategy &amp; KPI DB'!$J$7:$U$7,0)),"")</f>
        <v/>
      </c>
      <c r="S25" s="158" t="str">
        <f ca="1">+IFERROR(VLOOKUP('Relevant KPIs'!$C25,'Strategy &amp; KPI DB'!$C$8:$U$53,17,FALSE),"")</f>
        <v/>
      </c>
      <c r="T25" s="21" t="str">
        <f ca="1">+IFERROR(INDEX('Strategy &amp; KPI DB'!$J$7:$U$53,MATCH('Relevant KPIs'!$D25,'Strategy &amp; KPI DB'!$D$7:$D$53,0),MATCH('Relevant KPIs'!T$5,'Strategy &amp; KPI DB'!$J$7:$U$7,0)),"")</f>
        <v/>
      </c>
      <c r="U25" s="21" t="str">
        <f ca="1">+IFERROR(INDEX('Strategy &amp; KPI DB'!$J$7:$U$53,MATCH('Relevant KPIs'!$D25,'Strategy &amp; KPI DB'!$D$7:$D$53,0),MATCH('Relevant KPIs'!U$5,'Strategy &amp; KPI DB'!$J$7:$U$7,0)),"")</f>
        <v/>
      </c>
      <c r="V25" s="2"/>
      <c r="W25" s="2"/>
      <c r="X25" s="2"/>
      <c r="Y25" s="2"/>
      <c r="Z25" s="2"/>
      <c r="AA25" s="2"/>
      <c r="AB25" s="2"/>
      <c r="AC25" s="2"/>
      <c r="AD25" s="2"/>
    </row>
    <row r="26" spans="1:30" ht="120" customHeight="1" x14ac:dyDescent="0.2">
      <c r="A26" s="34"/>
      <c r="B26" s="34"/>
      <c r="C26" s="158" t="str">
        <f ca="1">+IFERROR(INDEX('Strategy &amp; KPI DB'!$C:$C,MATCH('Relevant KPIs'!$D26,'Strategy &amp; KPI DB'!$D:$D,0)),"")</f>
        <v/>
      </c>
      <c r="D26" s="158" t="str">
        <f ca="1">Heatmap!D28</f>
        <v/>
      </c>
      <c r="E26" s="21" t="str">
        <f ca="1">+IFERROR(INDEX('Strategy &amp; KPI DB'!$E:$E,MATCH('Relevant KPIs'!$D26,'Strategy &amp; KPI DB'!$D:$D,0)),"")</f>
        <v/>
      </c>
      <c r="F26" s="21" t="str">
        <f ca="1">+IFERROR(VLOOKUP('Relevant KPIs'!$C26,'Strategy &amp; KPI DB'!$C$8:$U$53,4,FALSE),"")</f>
        <v/>
      </c>
      <c r="G26" s="2"/>
      <c r="H26" s="2"/>
      <c r="I26" s="2"/>
      <c r="J26" s="158" t="str">
        <f ca="1">+IFERROR(VLOOKUP('Relevant KPIs'!$C26,'Strategy &amp; KPI DB'!$C$8:$U$53,8,FALSE),"")</f>
        <v/>
      </c>
      <c r="K26" s="21" t="str">
        <f ca="1">+IFERROR(VLOOKUP('Relevant KPIs'!$C26,'Strategy &amp; KPI DB'!$C$8:$U$53,9,FALSE),"")</f>
        <v/>
      </c>
      <c r="L26" s="21" t="str">
        <f ca="1">+IFERROR(VLOOKUP('Relevant KPIs'!$C26,'Strategy &amp; KPI DB'!$C$8:$U$53,10,FALSE),"")</f>
        <v/>
      </c>
      <c r="M26" s="158" t="str">
        <f ca="1">+IFERROR(VLOOKUP('Relevant KPIs'!$C26,'Strategy &amp; KPI DB'!$C$8:$U$53,11,FALSE),"")</f>
        <v/>
      </c>
      <c r="N26" s="21" t="str">
        <f ca="1">+IFERROR(INDEX('Strategy &amp; KPI DB'!$J$7:$U$53,MATCH('Relevant KPIs'!$D26,'Strategy &amp; KPI DB'!$D$7:$D$53,0),MATCH('Relevant KPIs'!N$5,'Strategy &amp; KPI DB'!$J$7:$U$7,0)),"")</f>
        <v/>
      </c>
      <c r="O26" s="21" t="str">
        <f ca="1">+IFERROR(INDEX('Strategy &amp; KPI DB'!$J$7:$U$53,MATCH('Relevant KPIs'!$D26,'Strategy &amp; KPI DB'!$D$7:$D$53,0),MATCH('Relevant KPIs'!O$5,'Strategy &amp; KPI DB'!$J$7:$U$7,0)),"")</f>
        <v/>
      </c>
      <c r="P26" s="158" t="str">
        <f ca="1">+IFERROR(VLOOKUP('Relevant KPIs'!$C26,'Strategy &amp; KPI DB'!$C$8:$U$53,14,FALSE),"")</f>
        <v/>
      </c>
      <c r="Q26" s="21" t="str">
        <f ca="1">+IFERROR(INDEX('Strategy &amp; KPI DB'!$J$7:$U$53,MATCH('Relevant KPIs'!$D26,'Strategy &amp; KPI DB'!$D$7:$D$53,0),MATCH('Relevant KPIs'!Q$5,'Strategy &amp; KPI DB'!$J$7:$U$7,0)),"")</f>
        <v/>
      </c>
      <c r="R26" s="21" t="str">
        <f ca="1">+IFERROR(INDEX('Strategy &amp; KPI DB'!$J$7:$U$53,MATCH('Relevant KPIs'!$D26,'Strategy &amp; KPI DB'!$D$7:$D$53,0),MATCH('Relevant KPIs'!R$5,'Strategy &amp; KPI DB'!$J$7:$U$7,0)),"")</f>
        <v/>
      </c>
      <c r="S26" s="158" t="str">
        <f ca="1">+IFERROR(VLOOKUP('Relevant KPIs'!$C26,'Strategy &amp; KPI DB'!$C$8:$U$53,17,FALSE),"")</f>
        <v/>
      </c>
      <c r="T26" s="21" t="str">
        <f ca="1">+IFERROR(INDEX('Strategy &amp; KPI DB'!$J$7:$U$53,MATCH('Relevant KPIs'!$D26,'Strategy &amp; KPI DB'!$D$7:$D$53,0),MATCH('Relevant KPIs'!T$5,'Strategy &amp; KPI DB'!$J$7:$U$7,0)),"")</f>
        <v/>
      </c>
      <c r="U26" s="21" t="str">
        <f ca="1">+IFERROR(INDEX('Strategy &amp; KPI DB'!$J$7:$U$53,MATCH('Relevant KPIs'!$D26,'Strategy &amp; KPI DB'!$D$7:$D$53,0),MATCH('Relevant KPIs'!U$5,'Strategy &amp; KPI DB'!$J$7:$U$7,0)),"")</f>
        <v/>
      </c>
      <c r="V26" s="2"/>
      <c r="W26" s="2"/>
      <c r="X26" s="2"/>
      <c r="Y26" s="2"/>
      <c r="Z26" s="2"/>
      <c r="AA26" s="2"/>
      <c r="AB26" s="2"/>
      <c r="AC26" s="2"/>
      <c r="AD26" s="2"/>
    </row>
    <row r="27" spans="1:30" ht="120" customHeight="1" x14ac:dyDescent="0.2">
      <c r="A27" s="34"/>
      <c r="B27" s="34"/>
      <c r="C27" s="158" t="str">
        <f ca="1">+IFERROR(INDEX('Strategy &amp; KPI DB'!$C:$C,MATCH('Relevant KPIs'!$D27,'Strategy &amp; KPI DB'!$D:$D,0)),"")</f>
        <v/>
      </c>
      <c r="D27" s="158" t="str">
        <f ca="1">Heatmap!D29</f>
        <v/>
      </c>
      <c r="E27" s="21" t="str">
        <f ca="1">+IFERROR(INDEX('Strategy &amp; KPI DB'!$E:$E,MATCH('Relevant KPIs'!$D27,'Strategy &amp; KPI DB'!$D:$D,0)),"")</f>
        <v/>
      </c>
      <c r="F27" s="21" t="str">
        <f ca="1">+IFERROR(VLOOKUP('Relevant KPIs'!$C27,'Strategy &amp; KPI DB'!$C$8:$U$53,4,FALSE),"")</f>
        <v/>
      </c>
      <c r="G27" s="2"/>
      <c r="H27" s="2"/>
      <c r="I27" s="2"/>
      <c r="J27" s="158" t="str">
        <f ca="1">+IFERROR(VLOOKUP('Relevant KPIs'!$C27,'Strategy &amp; KPI DB'!$C$8:$U$53,8,FALSE),"")</f>
        <v/>
      </c>
      <c r="K27" s="21" t="str">
        <f ca="1">+IFERROR(VLOOKUP('Relevant KPIs'!$C27,'Strategy &amp; KPI DB'!$C$8:$U$53,9,FALSE),"")</f>
        <v/>
      </c>
      <c r="L27" s="21" t="str">
        <f ca="1">+IFERROR(VLOOKUP('Relevant KPIs'!$C27,'Strategy &amp; KPI DB'!$C$8:$U$53,10,FALSE),"")</f>
        <v/>
      </c>
      <c r="M27" s="158" t="str">
        <f ca="1">+IFERROR(VLOOKUP('Relevant KPIs'!$C27,'Strategy &amp; KPI DB'!$C$8:$U$53,11,FALSE),"")</f>
        <v/>
      </c>
      <c r="N27" s="21" t="str">
        <f ca="1">+IFERROR(INDEX('Strategy &amp; KPI DB'!$J$7:$U$53,MATCH('Relevant KPIs'!$D27,'Strategy &amp; KPI DB'!$D$7:$D$53,0),MATCH('Relevant KPIs'!N$5,'Strategy &amp; KPI DB'!$J$7:$U$7,0)),"")</f>
        <v/>
      </c>
      <c r="O27" s="21" t="str">
        <f ca="1">+IFERROR(INDEX('Strategy &amp; KPI DB'!$J$7:$U$53,MATCH('Relevant KPIs'!$D27,'Strategy &amp; KPI DB'!$D$7:$D$53,0),MATCH('Relevant KPIs'!O$5,'Strategy &amp; KPI DB'!$J$7:$U$7,0)),"")</f>
        <v/>
      </c>
      <c r="P27" s="158" t="str">
        <f ca="1">+IFERROR(VLOOKUP('Relevant KPIs'!$C27,'Strategy &amp; KPI DB'!$C$8:$U$53,14,FALSE),"")</f>
        <v/>
      </c>
      <c r="Q27" s="21" t="str">
        <f ca="1">+IFERROR(INDEX('Strategy &amp; KPI DB'!$J$7:$U$53,MATCH('Relevant KPIs'!$D27,'Strategy &amp; KPI DB'!$D$7:$D$53,0),MATCH('Relevant KPIs'!Q$5,'Strategy &amp; KPI DB'!$J$7:$U$7,0)),"")</f>
        <v/>
      </c>
      <c r="R27" s="21" t="str">
        <f ca="1">+IFERROR(INDEX('Strategy &amp; KPI DB'!$J$7:$U$53,MATCH('Relevant KPIs'!$D27,'Strategy &amp; KPI DB'!$D$7:$D$53,0),MATCH('Relevant KPIs'!R$5,'Strategy &amp; KPI DB'!$J$7:$U$7,0)),"")</f>
        <v/>
      </c>
      <c r="S27" s="158" t="str">
        <f ca="1">+IFERROR(VLOOKUP('Relevant KPIs'!$C27,'Strategy &amp; KPI DB'!$C$8:$U$53,17,FALSE),"")</f>
        <v/>
      </c>
      <c r="T27" s="21" t="str">
        <f ca="1">+IFERROR(INDEX('Strategy &amp; KPI DB'!$J$7:$U$53,MATCH('Relevant KPIs'!$D27,'Strategy &amp; KPI DB'!$D$7:$D$53,0),MATCH('Relevant KPIs'!T$5,'Strategy &amp; KPI DB'!$J$7:$U$7,0)),"")</f>
        <v/>
      </c>
      <c r="U27" s="21" t="str">
        <f ca="1">+IFERROR(INDEX('Strategy &amp; KPI DB'!$J$7:$U$53,MATCH('Relevant KPIs'!$D27,'Strategy &amp; KPI DB'!$D$7:$D$53,0),MATCH('Relevant KPIs'!U$5,'Strategy &amp; KPI DB'!$J$7:$U$7,0)),"")</f>
        <v/>
      </c>
      <c r="V27" s="2"/>
      <c r="W27" s="2"/>
      <c r="X27" s="2"/>
      <c r="Y27" s="2"/>
      <c r="Z27" s="2"/>
      <c r="AA27" s="2"/>
      <c r="AB27" s="2"/>
      <c r="AC27" s="2"/>
      <c r="AD27" s="2"/>
    </row>
    <row r="28" spans="1:30" ht="120" customHeight="1" x14ac:dyDescent="0.2">
      <c r="A28" s="34"/>
      <c r="B28" s="34"/>
      <c r="C28" s="158" t="str">
        <f ca="1">+IFERROR(INDEX('Strategy &amp; KPI DB'!$C:$C,MATCH('Relevant KPIs'!$D28,'Strategy &amp; KPI DB'!$D:$D,0)),"")</f>
        <v/>
      </c>
      <c r="D28" s="158" t="str">
        <f ca="1">Heatmap!D30</f>
        <v/>
      </c>
      <c r="E28" s="21" t="str">
        <f ca="1">+IFERROR(INDEX('Strategy &amp; KPI DB'!$E:$E,MATCH('Relevant KPIs'!$D28,'Strategy &amp; KPI DB'!$D:$D,0)),"")</f>
        <v/>
      </c>
      <c r="F28" s="21" t="str">
        <f ca="1">+IFERROR(VLOOKUP('Relevant KPIs'!$C28,'Strategy &amp; KPI DB'!$C$8:$U$53,4,FALSE),"")</f>
        <v/>
      </c>
      <c r="G28" s="2"/>
      <c r="H28" s="2"/>
      <c r="I28" s="2"/>
      <c r="J28" s="158" t="str">
        <f ca="1">+IFERROR(VLOOKUP('Relevant KPIs'!$C28,'Strategy &amp; KPI DB'!$C$8:$U$53,8,FALSE),"")</f>
        <v/>
      </c>
      <c r="K28" s="21" t="str">
        <f ca="1">+IFERROR(VLOOKUP('Relevant KPIs'!$C28,'Strategy &amp; KPI DB'!$C$8:$U$53,9,FALSE),"")</f>
        <v/>
      </c>
      <c r="L28" s="21" t="str">
        <f ca="1">+IFERROR(VLOOKUP('Relevant KPIs'!$C28,'Strategy &amp; KPI DB'!$C$8:$U$53,10,FALSE),"")</f>
        <v/>
      </c>
      <c r="M28" s="158" t="str">
        <f ca="1">+IFERROR(VLOOKUP('Relevant KPIs'!$C28,'Strategy &amp; KPI DB'!$C$8:$U$53,11,FALSE),"")</f>
        <v/>
      </c>
      <c r="N28" s="21" t="str">
        <f ca="1">+IFERROR(INDEX('Strategy &amp; KPI DB'!$J$7:$U$53,MATCH('Relevant KPIs'!$D28,'Strategy &amp; KPI DB'!$D$7:$D$53,0),MATCH('Relevant KPIs'!N$5,'Strategy &amp; KPI DB'!$J$7:$U$7,0)),"")</f>
        <v/>
      </c>
      <c r="O28" s="21" t="str">
        <f ca="1">+IFERROR(INDEX('Strategy &amp; KPI DB'!$J$7:$U$53,MATCH('Relevant KPIs'!$D28,'Strategy &amp; KPI DB'!$D$7:$D$53,0),MATCH('Relevant KPIs'!O$5,'Strategy &amp; KPI DB'!$J$7:$U$7,0)),"")</f>
        <v/>
      </c>
      <c r="P28" s="158" t="str">
        <f ca="1">+IFERROR(VLOOKUP('Relevant KPIs'!$C28,'Strategy &amp; KPI DB'!$C$8:$U$53,14,FALSE),"")</f>
        <v/>
      </c>
      <c r="Q28" s="21" t="str">
        <f ca="1">+IFERROR(INDEX('Strategy &amp; KPI DB'!$J$7:$U$53,MATCH('Relevant KPIs'!$D28,'Strategy &amp; KPI DB'!$D$7:$D$53,0),MATCH('Relevant KPIs'!Q$5,'Strategy &amp; KPI DB'!$J$7:$U$7,0)),"")</f>
        <v/>
      </c>
      <c r="R28" s="21" t="str">
        <f ca="1">+IFERROR(INDEX('Strategy &amp; KPI DB'!$J$7:$U$53,MATCH('Relevant KPIs'!$D28,'Strategy &amp; KPI DB'!$D$7:$D$53,0),MATCH('Relevant KPIs'!R$5,'Strategy &amp; KPI DB'!$J$7:$U$7,0)),"")</f>
        <v/>
      </c>
      <c r="S28" s="158" t="str">
        <f ca="1">+IFERROR(VLOOKUP('Relevant KPIs'!$C28,'Strategy &amp; KPI DB'!$C$8:$U$53,17,FALSE),"")</f>
        <v/>
      </c>
      <c r="T28" s="21" t="str">
        <f ca="1">+IFERROR(INDEX('Strategy &amp; KPI DB'!$J$7:$U$53,MATCH('Relevant KPIs'!$D28,'Strategy &amp; KPI DB'!$D$7:$D$53,0),MATCH('Relevant KPIs'!T$5,'Strategy &amp; KPI DB'!$J$7:$U$7,0)),"")</f>
        <v/>
      </c>
      <c r="U28" s="21" t="str">
        <f ca="1">+IFERROR(INDEX('Strategy &amp; KPI DB'!$J$7:$U$53,MATCH('Relevant KPIs'!$D28,'Strategy &amp; KPI DB'!$D$7:$D$53,0),MATCH('Relevant KPIs'!U$5,'Strategy &amp; KPI DB'!$J$7:$U$7,0)),"")</f>
        <v/>
      </c>
      <c r="V28" s="2"/>
      <c r="W28" s="2"/>
      <c r="X28" s="2"/>
      <c r="Y28" s="2"/>
      <c r="Z28" s="2"/>
      <c r="AA28" s="2"/>
      <c r="AB28" s="2"/>
      <c r="AC28" s="2"/>
      <c r="AD28" s="2"/>
    </row>
    <row r="29" spans="1:30" ht="120" customHeight="1" x14ac:dyDescent="0.2">
      <c r="A29" s="34"/>
      <c r="B29" s="34"/>
      <c r="C29" s="158" t="str">
        <f ca="1">+IFERROR(INDEX('Strategy &amp; KPI DB'!$C:$C,MATCH('Relevant KPIs'!$D29,'Strategy &amp; KPI DB'!$D:$D,0)),"")</f>
        <v/>
      </c>
      <c r="D29" s="158" t="str">
        <f ca="1">Heatmap!D31</f>
        <v/>
      </c>
      <c r="E29" s="21" t="str">
        <f ca="1">+IFERROR(INDEX('Strategy &amp; KPI DB'!$E:$E,MATCH('Relevant KPIs'!$D29,'Strategy &amp; KPI DB'!$D:$D,0)),"")</f>
        <v/>
      </c>
      <c r="F29" s="21" t="str">
        <f ca="1">+IFERROR(VLOOKUP('Relevant KPIs'!$C29,'Strategy &amp; KPI DB'!$C$8:$U$53,4,FALSE),"")</f>
        <v/>
      </c>
      <c r="G29" s="2"/>
      <c r="H29" s="2"/>
      <c r="I29" s="2"/>
      <c r="J29" s="158" t="str">
        <f ca="1">+IFERROR(VLOOKUP('Relevant KPIs'!$C29,'Strategy &amp; KPI DB'!$C$8:$U$53,8,FALSE),"")</f>
        <v/>
      </c>
      <c r="K29" s="21" t="str">
        <f ca="1">+IFERROR(VLOOKUP('Relevant KPIs'!$C29,'Strategy &amp; KPI DB'!$C$8:$U$53,9,FALSE),"")</f>
        <v/>
      </c>
      <c r="L29" s="21" t="str">
        <f ca="1">+IFERROR(VLOOKUP('Relevant KPIs'!$C29,'Strategy &amp; KPI DB'!$C$8:$U$53,10,FALSE),"")</f>
        <v/>
      </c>
      <c r="M29" s="158" t="str">
        <f ca="1">+IFERROR(VLOOKUP('Relevant KPIs'!$C29,'Strategy &amp; KPI DB'!$C$8:$U$53,11,FALSE),"")</f>
        <v/>
      </c>
      <c r="N29" s="21" t="str">
        <f ca="1">+IFERROR(INDEX('Strategy &amp; KPI DB'!$J$7:$U$53,MATCH('Relevant KPIs'!$D29,'Strategy &amp; KPI DB'!$D$7:$D$53,0),MATCH('Relevant KPIs'!N$5,'Strategy &amp; KPI DB'!$J$7:$U$7,0)),"")</f>
        <v/>
      </c>
      <c r="O29" s="21" t="str">
        <f ca="1">+IFERROR(INDEX('Strategy &amp; KPI DB'!$J$7:$U$53,MATCH('Relevant KPIs'!$D29,'Strategy &amp; KPI DB'!$D$7:$D$53,0),MATCH('Relevant KPIs'!O$5,'Strategy &amp; KPI DB'!$J$7:$U$7,0)),"")</f>
        <v/>
      </c>
      <c r="P29" s="158" t="str">
        <f ca="1">+IFERROR(VLOOKUP('Relevant KPIs'!$C29,'Strategy &amp; KPI DB'!$C$8:$U$53,14,FALSE),"")</f>
        <v/>
      </c>
      <c r="Q29" s="21" t="str">
        <f ca="1">+IFERROR(INDEX('Strategy &amp; KPI DB'!$J$7:$U$53,MATCH('Relevant KPIs'!$D29,'Strategy &amp; KPI DB'!$D$7:$D$53,0),MATCH('Relevant KPIs'!Q$5,'Strategy &amp; KPI DB'!$J$7:$U$7,0)),"")</f>
        <v/>
      </c>
      <c r="R29" s="21" t="str">
        <f ca="1">+IFERROR(INDEX('Strategy &amp; KPI DB'!$J$7:$U$53,MATCH('Relevant KPIs'!$D29,'Strategy &amp; KPI DB'!$D$7:$D$53,0),MATCH('Relevant KPIs'!R$5,'Strategy &amp; KPI DB'!$J$7:$U$7,0)),"")</f>
        <v/>
      </c>
      <c r="S29" s="158" t="str">
        <f ca="1">+IFERROR(VLOOKUP('Relevant KPIs'!$C29,'Strategy &amp; KPI DB'!$C$8:$U$53,17,FALSE),"")</f>
        <v/>
      </c>
      <c r="T29" s="21" t="str">
        <f ca="1">+IFERROR(INDEX('Strategy &amp; KPI DB'!$J$7:$U$53,MATCH('Relevant KPIs'!$D29,'Strategy &amp; KPI DB'!$D$7:$D$53,0),MATCH('Relevant KPIs'!T$5,'Strategy &amp; KPI DB'!$J$7:$U$7,0)),"")</f>
        <v/>
      </c>
      <c r="U29" s="21" t="str">
        <f ca="1">+IFERROR(INDEX('Strategy &amp; KPI DB'!$J$7:$U$53,MATCH('Relevant KPIs'!$D29,'Strategy &amp; KPI DB'!$D$7:$D$53,0),MATCH('Relevant KPIs'!U$5,'Strategy &amp; KPI DB'!$J$7:$U$7,0)),"")</f>
        <v/>
      </c>
      <c r="V29" s="2"/>
      <c r="W29" s="2"/>
      <c r="X29" s="2"/>
      <c r="Y29" s="2"/>
      <c r="Z29" s="2"/>
      <c r="AA29" s="2"/>
      <c r="AB29" s="2"/>
      <c r="AC29" s="2"/>
      <c r="AD29" s="2"/>
    </row>
    <row r="30" spans="1:30" ht="120" customHeight="1" x14ac:dyDescent="0.2">
      <c r="A30" s="34"/>
      <c r="B30" s="34"/>
      <c r="C30" s="158" t="str">
        <f ca="1">+IFERROR(INDEX('Strategy &amp; KPI DB'!$C:$C,MATCH('Relevant KPIs'!$D30,'Strategy &amp; KPI DB'!$D:$D,0)),"")</f>
        <v/>
      </c>
      <c r="D30" s="158" t="str">
        <f ca="1">Heatmap!D32</f>
        <v/>
      </c>
      <c r="E30" s="21" t="str">
        <f ca="1">+IFERROR(INDEX('Strategy &amp; KPI DB'!$E:$E,MATCH('Relevant KPIs'!$D30,'Strategy &amp; KPI DB'!$D:$D,0)),"")</f>
        <v/>
      </c>
      <c r="F30" s="21" t="str">
        <f ca="1">+IFERROR(VLOOKUP('Relevant KPIs'!$C30,'Strategy &amp; KPI DB'!$C$8:$U$53,4,FALSE),"")</f>
        <v/>
      </c>
      <c r="G30" s="2"/>
      <c r="H30" s="2"/>
      <c r="I30" s="2"/>
      <c r="J30" s="158" t="str">
        <f ca="1">+IFERROR(VLOOKUP('Relevant KPIs'!$C30,'Strategy &amp; KPI DB'!$C$8:$U$53,8,FALSE),"")</f>
        <v/>
      </c>
      <c r="K30" s="21" t="str">
        <f ca="1">+IFERROR(VLOOKUP('Relevant KPIs'!$C30,'Strategy &amp; KPI DB'!$C$8:$U$53,9,FALSE),"")</f>
        <v/>
      </c>
      <c r="L30" s="21" t="str">
        <f ca="1">+IFERROR(VLOOKUP('Relevant KPIs'!$C30,'Strategy &amp; KPI DB'!$C$8:$U$53,10,FALSE),"")</f>
        <v/>
      </c>
      <c r="M30" s="158" t="str">
        <f ca="1">+IFERROR(VLOOKUP('Relevant KPIs'!$C30,'Strategy &amp; KPI DB'!$C$8:$U$53,11,FALSE),"")</f>
        <v/>
      </c>
      <c r="N30" s="21" t="str">
        <f ca="1">+IFERROR(INDEX('Strategy &amp; KPI DB'!$J$7:$U$53,MATCH('Relevant KPIs'!$D30,'Strategy &amp; KPI DB'!$D$7:$D$53,0),MATCH('Relevant KPIs'!N$5,'Strategy &amp; KPI DB'!$J$7:$U$7,0)),"")</f>
        <v/>
      </c>
      <c r="O30" s="21" t="str">
        <f ca="1">+IFERROR(INDEX('Strategy &amp; KPI DB'!$J$7:$U$53,MATCH('Relevant KPIs'!$D30,'Strategy &amp; KPI DB'!$D$7:$D$53,0),MATCH('Relevant KPIs'!O$5,'Strategy &amp; KPI DB'!$J$7:$U$7,0)),"")</f>
        <v/>
      </c>
      <c r="P30" s="158" t="str">
        <f ca="1">+IFERROR(VLOOKUP('Relevant KPIs'!$C30,'Strategy &amp; KPI DB'!$C$8:$U$53,14,FALSE),"")</f>
        <v/>
      </c>
      <c r="Q30" s="21" t="str">
        <f ca="1">+IFERROR(INDEX('Strategy &amp; KPI DB'!$J$7:$U$53,MATCH('Relevant KPIs'!$D30,'Strategy &amp; KPI DB'!$D$7:$D$53,0),MATCH('Relevant KPIs'!Q$5,'Strategy &amp; KPI DB'!$J$7:$U$7,0)),"")</f>
        <v/>
      </c>
      <c r="R30" s="21" t="str">
        <f ca="1">+IFERROR(INDEX('Strategy &amp; KPI DB'!$J$7:$U$53,MATCH('Relevant KPIs'!$D30,'Strategy &amp; KPI DB'!$D$7:$D$53,0),MATCH('Relevant KPIs'!R$5,'Strategy &amp; KPI DB'!$J$7:$U$7,0)),"")</f>
        <v/>
      </c>
      <c r="S30" s="158" t="str">
        <f ca="1">+IFERROR(VLOOKUP('Relevant KPIs'!$C30,'Strategy &amp; KPI DB'!$C$8:$U$53,17,FALSE),"")</f>
        <v/>
      </c>
      <c r="T30" s="21" t="str">
        <f ca="1">+IFERROR(INDEX('Strategy &amp; KPI DB'!$J$7:$U$53,MATCH('Relevant KPIs'!$D30,'Strategy &amp; KPI DB'!$D$7:$D$53,0),MATCH('Relevant KPIs'!T$5,'Strategy &amp; KPI DB'!$J$7:$U$7,0)),"")</f>
        <v/>
      </c>
      <c r="U30" s="21" t="str">
        <f ca="1">+IFERROR(INDEX('Strategy &amp; KPI DB'!$J$7:$U$53,MATCH('Relevant KPIs'!$D30,'Strategy &amp; KPI DB'!$D$7:$D$53,0),MATCH('Relevant KPIs'!U$5,'Strategy &amp; KPI DB'!$J$7:$U$7,0)),"")</f>
        <v/>
      </c>
      <c r="V30" s="2"/>
      <c r="W30" s="2"/>
      <c r="X30" s="2"/>
      <c r="Y30" s="2"/>
      <c r="Z30" s="2"/>
      <c r="AA30" s="2"/>
      <c r="AB30" s="2"/>
      <c r="AC30" s="2"/>
      <c r="AD30" s="2"/>
    </row>
    <row r="31" spans="1:30" ht="120" customHeight="1" x14ac:dyDescent="0.2">
      <c r="A31" s="34"/>
      <c r="B31" s="34"/>
      <c r="C31" s="158" t="str">
        <f ca="1">+IFERROR(INDEX('Strategy &amp; KPI DB'!$C:$C,MATCH('Relevant KPIs'!$D31,'Strategy &amp; KPI DB'!$D:$D,0)),"")</f>
        <v/>
      </c>
      <c r="D31" s="158" t="str">
        <f ca="1">Heatmap!D33</f>
        <v/>
      </c>
      <c r="E31" s="21" t="str">
        <f ca="1">+IFERROR(INDEX('Strategy &amp; KPI DB'!$E:$E,MATCH('Relevant KPIs'!$D31,'Strategy &amp; KPI DB'!$D:$D,0)),"")</f>
        <v/>
      </c>
      <c r="F31" s="21" t="str">
        <f ca="1">+IFERROR(VLOOKUP('Relevant KPIs'!$C31,'Strategy &amp; KPI DB'!$C$8:$U$53,4,FALSE),"")</f>
        <v/>
      </c>
      <c r="G31" s="2"/>
      <c r="H31" s="2"/>
      <c r="I31" s="2"/>
      <c r="J31" s="158" t="str">
        <f ca="1">+IFERROR(VLOOKUP('Relevant KPIs'!$C31,'Strategy &amp; KPI DB'!$C$8:$U$53,8,FALSE),"")</f>
        <v/>
      </c>
      <c r="K31" s="21" t="str">
        <f ca="1">+IFERROR(VLOOKUP('Relevant KPIs'!$C31,'Strategy &amp; KPI DB'!$C$8:$U$53,9,FALSE),"")</f>
        <v/>
      </c>
      <c r="L31" s="21" t="str">
        <f ca="1">+IFERROR(VLOOKUP('Relevant KPIs'!$C31,'Strategy &amp; KPI DB'!$C$8:$U$53,10,FALSE),"")</f>
        <v/>
      </c>
      <c r="M31" s="158" t="str">
        <f ca="1">+IFERROR(VLOOKUP('Relevant KPIs'!$C31,'Strategy &amp; KPI DB'!$C$8:$U$53,11,FALSE),"")</f>
        <v/>
      </c>
      <c r="N31" s="21" t="str">
        <f ca="1">+IFERROR(INDEX('Strategy &amp; KPI DB'!$J$7:$U$53,MATCH('Relevant KPIs'!$D31,'Strategy &amp; KPI DB'!$D$7:$D$53,0),MATCH('Relevant KPIs'!N$5,'Strategy &amp; KPI DB'!$J$7:$U$7,0)),"")</f>
        <v/>
      </c>
      <c r="O31" s="21" t="str">
        <f ca="1">+IFERROR(INDEX('Strategy &amp; KPI DB'!$J$7:$U$53,MATCH('Relevant KPIs'!$D31,'Strategy &amp; KPI DB'!$D$7:$D$53,0),MATCH('Relevant KPIs'!O$5,'Strategy &amp; KPI DB'!$J$7:$U$7,0)),"")</f>
        <v/>
      </c>
      <c r="P31" s="158" t="str">
        <f ca="1">+IFERROR(VLOOKUP('Relevant KPIs'!$C31,'Strategy &amp; KPI DB'!$C$8:$U$53,14,FALSE),"")</f>
        <v/>
      </c>
      <c r="Q31" s="21" t="str">
        <f ca="1">+IFERROR(INDEX('Strategy &amp; KPI DB'!$J$7:$U$53,MATCH('Relevant KPIs'!$D31,'Strategy &amp; KPI DB'!$D$7:$D$53,0),MATCH('Relevant KPIs'!Q$5,'Strategy &amp; KPI DB'!$J$7:$U$7,0)),"")</f>
        <v/>
      </c>
      <c r="R31" s="21" t="str">
        <f ca="1">+IFERROR(INDEX('Strategy &amp; KPI DB'!$J$7:$U$53,MATCH('Relevant KPIs'!$D31,'Strategy &amp; KPI DB'!$D$7:$D$53,0),MATCH('Relevant KPIs'!R$5,'Strategy &amp; KPI DB'!$J$7:$U$7,0)),"")</f>
        <v/>
      </c>
      <c r="S31" s="158" t="str">
        <f ca="1">+IFERROR(VLOOKUP('Relevant KPIs'!$C31,'Strategy &amp; KPI DB'!$C$8:$U$53,17,FALSE),"")</f>
        <v/>
      </c>
      <c r="T31" s="21" t="str">
        <f ca="1">+IFERROR(INDEX('Strategy &amp; KPI DB'!$J$7:$U$53,MATCH('Relevant KPIs'!$D31,'Strategy &amp; KPI DB'!$D$7:$D$53,0),MATCH('Relevant KPIs'!T$5,'Strategy &amp; KPI DB'!$J$7:$U$7,0)),"")</f>
        <v/>
      </c>
      <c r="U31" s="21" t="str">
        <f ca="1">+IFERROR(INDEX('Strategy &amp; KPI DB'!$J$7:$U$53,MATCH('Relevant KPIs'!$D31,'Strategy &amp; KPI DB'!$D$7:$D$53,0),MATCH('Relevant KPIs'!U$5,'Strategy &amp; KPI DB'!$J$7:$U$7,0)),"")</f>
        <v/>
      </c>
      <c r="V31" s="2"/>
      <c r="W31" s="2"/>
      <c r="X31" s="2"/>
      <c r="Y31" s="2"/>
      <c r="Z31" s="2"/>
      <c r="AA31" s="2"/>
      <c r="AB31" s="2"/>
      <c r="AC31" s="2"/>
      <c r="AD31" s="2"/>
    </row>
    <row r="32" spans="1:30" ht="120" customHeight="1" x14ac:dyDescent="0.2">
      <c r="A32" s="34"/>
      <c r="B32" s="34"/>
      <c r="C32" s="158" t="str">
        <f ca="1">+IFERROR(INDEX('Strategy &amp; KPI DB'!$C:$C,MATCH('Relevant KPIs'!$D32,'Strategy &amp; KPI DB'!$D:$D,0)),"")</f>
        <v/>
      </c>
      <c r="D32" s="158" t="str">
        <f ca="1">Heatmap!D34</f>
        <v/>
      </c>
      <c r="E32" s="21" t="str">
        <f ca="1">+IFERROR(INDEX('Strategy &amp; KPI DB'!$E:$E,MATCH('Relevant KPIs'!$D32,'Strategy &amp; KPI DB'!$D:$D,0)),"")</f>
        <v/>
      </c>
      <c r="F32" s="21" t="str">
        <f ca="1">+IFERROR(VLOOKUP('Relevant KPIs'!$C32,'Strategy &amp; KPI DB'!$C$8:$U$53,4,FALSE),"")</f>
        <v/>
      </c>
      <c r="G32" s="2"/>
      <c r="H32" s="2"/>
      <c r="I32" s="2"/>
      <c r="J32" s="158" t="str">
        <f ca="1">+IFERROR(VLOOKUP('Relevant KPIs'!$C32,'Strategy &amp; KPI DB'!$C$8:$U$53,8,FALSE),"")</f>
        <v/>
      </c>
      <c r="K32" s="21" t="str">
        <f ca="1">+IFERROR(VLOOKUP('Relevant KPIs'!$C32,'Strategy &amp; KPI DB'!$C$8:$U$53,9,FALSE),"")</f>
        <v/>
      </c>
      <c r="L32" s="21" t="str">
        <f ca="1">+IFERROR(VLOOKUP('Relevant KPIs'!$C32,'Strategy &amp; KPI DB'!$C$8:$U$53,10,FALSE),"")</f>
        <v/>
      </c>
      <c r="M32" s="158" t="str">
        <f ca="1">+IFERROR(VLOOKUP('Relevant KPIs'!$C32,'Strategy &amp; KPI DB'!$C$8:$U$53,11,FALSE),"")</f>
        <v/>
      </c>
      <c r="N32" s="21" t="str">
        <f ca="1">+IFERROR(INDEX('Strategy &amp; KPI DB'!$J$7:$U$53,MATCH('Relevant KPIs'!$D32,'Strategy &amp; KPI DB'!$D$7:$D$53,0),MATCH('Relevant KPIs'!N$5,'Strategy &amp; KPI DB'!$J$7:$U$7,0)),"")</f>
        <v/>
      </c>
      <c r="O32" s="21" t="str">
        <f ca="1">+IFERROR(INDEX('Strategy &amp; KPI DB'!$J$7:$U$53,MATCH('Relevant KPIs'!$D32,'Strategy &amp; KPI DB'!$D$7:$D$53,0),MATCH('Relevant KPIs'!O$5,'Strategy &amp; KPI DB'!$J$7:$U$7,0)),"")</f>
        <v/>
      </c>
      <c r="P32" s="158" t="str">
        <f ca="1">+IFERROR(VLOOKUP('Relevant KPIs'!$C32,'Strategy &amp; KPI DB'!$C$8:$U$53,14,FALSE),"")</f>
        <v/>
      </c>
      <c r="Q32" s="21" t="str">
        <f ca="1">+IFERROR(INDEX('Strategy &amp; KPI DB'!$J$7:$U$53,MATCH('Relevant KPIs'!$D32,'Strategy &amp; KPI DB'!$D$7:$D$53,0),MATCH('Relevant KPIs'!Q$5,'Strategy &amp; KPI DB'!$J$7:$U$7,0)),"")</f>
        <v/>
      </c>
      <c r="R32" s="21" t="str">
        <f ca="1">+IFERROR(INDEX('Strategy &amp; KPI DB'!$J$7:$U$53,MATCH('Relevant KPIs'!$D32,'Strategy &amp; KPI DB'!$D$7:$D$53,0),MATCH('Relevant KPIs'!R$5,'Strategy &amp; KPI DB'!$J$7:$U$7,0)),"")</f>
        <v/>
      </c>
      <c r="S32" s="158" t="str">
        <f ca="1">+IFERROR(VLOOKUP('Relevant KPIs'!$C32,'Strategy &amp; KPI DB'!$C$8:$U$53,17,FALSE),"")</f>
        <v/>
      </c>
      <c r="T32" s="21" t="str">
        <f ca="1">+IFERROR(INDEX('Strategy &amp; KPI DB'!$J$7:$U$53,MATCH('Relevant KPIs'!$D32,'Strategy &amp; KPI DB'!$D$7:$D$53,0),MATCH('Relevant KPIs'!T$5,'Strategy &amp; KPI DB'!$J$7:$U$7,0)),"")</f>
        <v/>
      </c>
      <c r="U32" s="21" t="str">
        <f ca="1">+IFERROR(INDEX('Strategy &amp; KPI DB'!$J$7:$U$53,MATCH('Relevant KPIs'!$D32,'Strategy &amp; KPI DB'!$D$7:$D$53,0),MATCH('Relevant KPIs'!U$5,'Strategy &amp; KPI DB'!$J$7:$U$7,0)),"")</f>
        <v/>
      </c>
      <c r="V32" s="2"/>
      <c r="W32" s="2"/>
      <c r="X32" s="2"/>
      <c r="Y32" s="2"/>
      <c r="Z32" s="2"/>
      <c r="AA32" s="2"/>
      <c r="AB32" s="2"/>
      <c r="AC32" s="2"/>
      <c r="AD32" s="2"/>
    </row>
    <row r="33" spans="1:30" ht="120" customHeight="1" x14ac:dyDescent="0.2">
      <c r="A33" s="34"/>
      <c r="B33" s="34"/>
      <c r="C33" s="158" t="str">
        <f ca="1">+IFERROR(INDEX('Strategy &amp; KPI DB'!$C:$C,MATCH('Relevant KPIs'!$D33,'Strategy &amp; KPI DB'!$D:$D,0)),"")</f>
        <v/>
      </c>
      <c r="D33" s="158" t="str">
        <f ca="1">Heatmap!D35</f>
        <v/>
      </c>
      <c r="E33" s="21" t="str">
        <f ca="1">+IFERROR(INDEX('Strategy &amp; KPI DB'!$E:$E,MATCH('Relevant KPIs'!$D33,'Strategy &amp; KPI DB'!$D:$D,0)),"")</f>
        <v/>
      </c>
      <c r="F33" s="21" t="str">
        <f ca="1">+IFERROR(VLOOKUP('Relevant KPIs'!$C33,'Strategy &amp; KPI DB'!$C$8:$U$53,4,FALSE),"")</f>
        <v/>
      </c>
      <c r="G33" s="2"/>
      <c r="H33" s="2"/>
      <c r="I33" s="2"/>
      <c r="J33" s="158" t="str">
        <f ca="1">+IFERROR(VLOOKUP('Relevant KPIs'!$C33,'Strategy &amp; KPI DB'!$C$8:$U$53,8,FALSE),"")</f>
        <v/>
      </c>
      <c r="K33" s="21" t="str">
        <f ca="1">+IFERROR(VLOOKUP('Relevant KPIs'!$C33,'Strategy &amp; KPI DB'!$C$8:$U$53,9,FALSE),"")</f>
        <v/>
      </c>
      <c r="L33" s="21" t="str">
        <f ca="1">+IFERROR(VLOOKUP('Relevant KPIs'!$C33,'Strategy &amp; KPI DB'!$C$8:$U$53,10,FALSE),"")</f>
        <v/>
      </c>
      <c r="M33" s="158" t="str">
        <f ca="1">+IFERROR(VLOOKUP('Relevant KPIs'!$C33,'Strategy &amp; KPI DB'!$C$8:$U$53,11,FALSE),"")</f>
        <v/>
      </c>
      <c r="N33" s="21" t="str">
        <f ca="1">+IFERROR(INDEX('Strategy &amp; KPI DB'!$J$7:$U$53,MATCH('Relevant KPIs'!$D33,'Strategy &amp; KPI DB'!$D$7:$D$53,0),MATCH('Relevant KPIs'!N$5,'Strategy &amp; KPI DB'!$J$7:$U$7,0)),"")</f>
        <v/>
      </c>
      <c r="O33" s="21" t="str">
        <f ca="1">+IFERROR(INDEX('Strategy &amp; KPI DB'!$J$7:$U$53,MATCH('Relevant KPIs'!$D33,'Strategy &amp; KPI DB'!$D$7:$D$53,0),MATCH('Relevant KPIs'!O$5,'Strategy &amp; KPI DB'!$J$7:$U$7,0)),"")</f>
        <v/>
      </c>
      <c r="P33" s="158" t="str">
        <f ca="1">+IFERROR(VLOOKUP('Relevant KPIs'!$C33,'Strategy &amp; KPI DB'!$C$8:$U$53,14,FALSE),"")</f>
        <v/>
      </c>
      <c r="Q33" s="21" t="str">
        <f ca="1">+IFERROR(INDEX('Strategy &amp; KPI DB'!$J$7:$U$53,MATCH('Relevant KPIs'!$D33,'Strategy &amp; KPI DB'!$D$7:$D$53,0),MATCH('Relevant KPIs'!Q$5,'Strategy &amp; KPI DB'!$J$7:$U$7,0)),"")</f>
        <v/>
      </c>
      <c r="R33" s="21" t="str">
        <f ca="1">+IFERROR(INDEX('Strategy &amp; KPI DB'!$J$7:$U$53,MATCH('Relevant KPIs'!$D33,'Strategy &amp; KPI DB'!$D$7:$D$53,0),MATCH('Relevant KPIs'!R$5,'Strategy &amp; KPI DB'!$J$7:$U$7,0)),"")</f>
        <v/>
      </c>
      <c r="S33" s="158" t="str">
        <f ca="1">+IFERROR(VLOOKUP('Relevant KPIs'!$C33,'Strategy &amp; KPI DB'!$C$8:$U$53,17,FALSE),"")</f>
        <v/>
      </c>
      <c r="T33" s="21" t="str">
        <f ca="1">+IFERROR(INDEX('Strategy &amp; KPI DB'!$J$7:$U$53,MATCH('Relevant KPIs'!$D33,'Strategy &amp; KPI DB'!$D$7:$D$53,0),MATCH('Relevant KPIs'!T$5,'Strategy &amp; KPI DB'!$J$7:$U$7,0)),"")</f>
        <v/>
      </c>
      <c r="U33" s="21" t="str">
        <f ca="1">+IFERROR(INDEX('Strategy &amp; KPI DB'!$J$7:$U$53,MATCH('Relevant KPIs'!$D33,'Strategy &amp; KPI DB'!$D$7:$D$53,0),MATCH('Relevant KPIs'!U$5,'Strategy &amp; KPI DB'!$J$7:$U$7,0)),"")</f>
        <v/>
      </c>
      <c r="V33" s="2"/>
      <c r="W33" s="2"/>
      <c r="X33" s="2"/>
      <c r="Y33" s="2"/>
      <c r="Z33" s="2"/>
      <c r="AA33" s="2"/>
      <c r="AB33" s="2"/>
      <c r="AC33" s="2"/>
      <c r="AD33" s="2"/>
    </row>
    <row r="34" spans="1:30" ht="120" customHeight="1" x14ac:dyDescent="0.2">
      <c r="A34" s="34"/>
      <c r="B34" s="34"/>
      <c r="C34" s="158" t="str">
        <f ca="1">+IFERROR(INDEX('Strategy &amp; KPI DB'!$C:$C,MATCH('Relevant KPIs'!$D34,'Strategy &amp; KPI DB'!$D:$D,0)),"")</f>
        <v/>
      </c>
      <c r="D34" s="158" t="str">
        <f ca="1">Heatmap!D36</f>
        <v/>
      </c>
      <c r="E34" s="21" t="str">
        <f ca="1">+IFERROR(INDEX('Strategy &amp; KPI DB'!$E:$E,MATCH('Relevant KPIs'!$D34,'Strategy &amp; KPI DB'!$D:$D,0)),"")</f>
        <v/>
      </c>
      <c r="F34" s="21" t="str">
        <f ca="1">+IFERROR(VLOOKUP('Relevant KPIs'!$C34,'Strategy &amp; KPI DB'!$C$8:$U$53,4,FALSE),"")</f>
        <v/>
      </c>
      <c r="G34" s="2"/>
      <c r="H34" s="2"/>
      <c r="I34" s="2"/>
      <c r="J34" s="158" t="str">
        <f ca="1">+IFERROR(VLOOKUP('Relevant KPIs'!$C34,'Strategy &amp; KPI DB'!$C$8:$U$53,8,FALSE),"")</f>
        <v/>
      </c>
      <c r="K34" s="21" t="str">
        <f ca="1">+IFERROR(VLOOKUP('Relevant KPIs'!$C34,'Strategy &amp; KPI DB'!$C$8:$U$53,9,FALSE),"")</f>
        <v/>
      </c>
      <c r="L34" s="21" t="str">
        <f ca="1">+IFERROR(VLOOKUP('Relevant KPIs'!$C34,'Strategy &amp; KPI DB'!$C$8:$U$53,10,FALSE),"")</f>
        <v/>
      </c>
      <c r="M34" s="158" t="str">
        <f ca="1">+IFERROR(VLOOKUP('Relevant KPIs'!$C34,'Strategy &amp; KPI DB'!$C$8:$U$53,11,FALSE),"")</f>
        <v/>
      </c>
      <c r="N34" s="21" t="str">
        <f ca="1">+IFERROR(INDEX('Strategy &amp; KPI DB'!$J$7:$U$53,MATCH('Relevant KPIs'!$D34,'Strategy &amp; KPI DB'!$D$7:$D$53,0),MATCH('Relevant KPIs'!N$5,'Strategy &amp; KPI DB'!$J$7:$U$7,0)),"")</f>
        <v/>
      </c>
      <c r="O34" s="21" t="str">
        <f ca="1">+IFERROR(INDEX('Strategy &amp; KPI DB'!$J$7:$U$53,MATCH('Relevant KPIs'!$D34,'Strategy &amp; KPI DB'!$D$7:$D$53,0),MATCH('Relevant KPIs'!O$5,'Strategy &amp; KPI DB'!$J$7:$U$7,0)),"")</f>
        <v/>
      </c>
      <c r="P34" s="158" t="str">
        <f ca="1">+IFERROR(VLOOKUP('Relevant KPIs'!$C34,'Strategy &amp; KPI DB'!$C$8:$U$53,14,FALSE),"")</f>
        <v/>
      </c>
      <c r="Q34" s="21" t="str">
        <f ca="1">+IFERROR(INDEX('Strategy &amp; KPI DB'!$J$7:$U$53,MATCH('Relevant KPIs'!$D34,'Strategy &amp; KPI DB'!$D$7:$D$53,0),MATCH('Relevant KPIs'!Q$5,'Strategy &amp; KPI DB'!$J$7:$U$7,0)),"")</f>
        <v/>
      </c>
      <c r="R34" s="21" t="str">
        <f ca="1">+IFERROR(INDEX('Strategy &amp; KPI DB'!$J$7:$U$53,MATCH('Relevant KPIs'!$D34,'Strategy &amp; KPI DB'!$D$7:$D$53,0),MATCH('Relevant KPIs'!R$5,'Strategy &amp; KPI DB'!$J$7:$U$7,0)),"")</f>
        <v/>
      </c>
      <c r="S34" s="158" t="str">
        <f ca="1">+IFERROR(VLOOKUP('Relevant KPIs'!$C34,'Strategy &amp; KPI DB'!$C$8:$U$53,17,FALSE),"")</f>
        <v/>
      </c>
      <c r="T34" s="21" t="str">
        <f ca="1">+IFERROR(INDEX('Strategy &amp; KPI DB'!$J$7:$U$53,MATCH('Relevant KPIs'!$D34,'Strategy &amp; KPI DB'!$D$7:$D$53,0),MATCH('Relevant KPIs'!T$5,'Strategy &amp; KPI DB'!$J$7:$U$7,0)),"")</f>
        <v/>
      </c>
      <c r="U34" s="21" t="str">
        <f ca="1">+IFERROR(INDEX('Strategy &amp; KPI DB'!$J$7:$U$53,MATCH('Relevant KPIs'!$D34,'Strategy &amp; KPI DB'!$D$7:$D$53,0),MATCH('Relevant KPIs'!U$5,'Strategy &amp; KPI DB'!$J$7:$U$7,0)),"")</f>
        <v/>
      </c>
      <c r="V34" s="2"/>
      <c r="W34" s="2"/>
      <c r="X34" s="2"/>
      <c r="Y34" s="2"/>
      <c r="Z34" s="2"/>
      <c r="AA34" s="2"/>
      <c r="AB34" s="2"/>
      <c r="AC34" s="2"/>
      <c r="AD34" s="2"/>
    </row>
    <row r="35" spans="1:30" ht="120" customHeight="1" x14ac:dyDescent="0.2">
      <c r="A35" s="34"/>
      <c r="B35" s="34"/>
      <c r="C35" s="158" t="str">
        <f ca="1">+IFERROR(INDEX('Strategy &amp; KPI DB'!$C:$C,MATCH('Relevant KPIs'!$D35,'Strategy &amp; KPI DB'!$D:$D,0)),"")</f>
        <v/>
      </c>
      <c r="D35" s="158" t="str">
        <f ca="1">Heatmap!D37</f>
        <v/>
      </c>
      <c r="E35" s="21" t="str">
        <f ca="1">+IFERROR(INDEX('Strategy &amp; KPI DB'!$E:$E,MATCH('Relevant KPIs'!$D35,'Strategy &amp; KPI DB'!$D:$D,0)),"")</f>
        <v/>
      </c>
      <c r="F35" s="21" t="str">
        <f ca="1">+IFERROR(VLOOKUP('Relevant KPIs'!$C35,'Strategy &amp; KPI DB'!$C$8:$U$53,4,FALSE),"")</f>
        <v/>
      </c>
      <c r="G35" s="2"/>
      <c r="H35" s="2"/>
      <c r="I35" s="2"/>
      <c r="J35" s="158" t="str">
        <f ca="1">+IFERROR(VLOOKUP('Relevant KPIs'!$C35,'Strategy &amp; KPI DB'!$C$8:$U$53,8,FALSE),"")</f>
        <v/>
      </c>
      <c r="K35" s="21" t="str">
        <f ca="1">+IFERROR(VLOOKUP('Relevant KPIs'!$C35,'Strategy &amp; KPI DB'!$C$8:$U$53,9,FALSE),"")</f>
        <v/>
      </c>
      <c r="L35" s="21" t="str">
        <f ca="1">+IFERROR(VLOOKUP('Relevant KPIs'!$C35,'Strategy &amp; KPI DB'!$C$8:$U$53,10,FALSE),"")</f>
        <v/>
      </c>
      <c r="M35" s="158" t="str">
        <f ca="1">+IFERROR(VLOOKUP('Relevant KPIs'!$C35,'Strategy &amp; KPI DB'!$C$8:$U$53,11,FALSE),"")</f>
        <v/>
      </c>
      <c r="N35" s="21" t="str">
        <f ca="1">+IFERROR(INDEX('Strategy &amp; KPI DB'!$J$7:$U$53,MATCH('Relevant KPIs'!$D35,'Strategy &amp; KPI DB'!$D$7:$D$53,0),MATCH('Relevant KPIs'!N$5,'Strategy &amp; KPI DB'!$J$7:$U$7,0)),"")</f>
        <v/>
      </c>
      <c r="O35" s="21" t="str">
        <f ca="1">+IFERROR(INDEX('Strategy &amp; KPI DB'!$J$7:$U$53,MATCH('Relevant KPIs'!$D35,'Strategy &amp; KPI DB'!$D$7:$D$53,0),MATCH('Relevant KPIs'!O$5,'Strategy &amp; KPI DB'!$J$7:$U$7,0)),"")</f>
        <v/>
      </c>
      <c r="P35" s="158" t="str">
        <f ca="1">+IFERROR(VLOOKUP('Relevant KPIs'!$C35,'Strategy &amp; KPI DB'!$C$8:$U$53,14,FALSE),"")</f>
        <v/>
      </c>
      <c r="Q35" s="21" t="str">
        <f ca="1">+IFERROR(INDEX('Strategy &amp; KPI DB'!$J$7:$U$53,MATCH('Relevant KPIs'!$D35,'Strategy &amp; KPI DB'!$D$7:$D$53,0),MATCH('Relevant KPIs'!Q$5,'Strategy &amp; KPI DB'!$J$7:$U$7,0)),"")</f>
        <v/>
      </c>
      <c r="R35" s="21" t="str">
        <f ca="1">+IFERROR(INDEX('Strategy &amp; KPI DB'!$J$7:$U$53,MATCH('Relevant KPIs'!$D35,'Strategy &amp; KPI DB'!$D$7:$D$53,0),MATCH('Relevant KPIs'!R$5,'Strategy &amp; KPI DB'!$J$7:$U$7,0)),"")</f>
        <v/>
      </c>
      <c r="S35" s="158" t="str">
        <f ca="1">+IFERROR(VLOOKUP('Relevant KPIs'!$C35,'Strategy &amp; KPI DB'!$C$8:$U$53,17,FALSE),"")</f>
        <v/>
      </c>
      <c r="T35" s="21" t="str">
        <f ca="1">+IFERROR(INDEX('Strategy &amp; KPI DB'!$J$7:$U$53,MATCH('Relevant KPIs'!$D35,'Strategy &amp; KPI DB'!$D$7:$D$53,0),MATCH('Relevant KPIs'!T$5,'Strategy &amp; KPI DB'!$J$7:$U$7,0)),"")</f>
        <v/>
      </c>
      <c r="U35" s="21" t="str">
        <f ca="1">+IFERROR(INDEX('Strategy &amp; KPI DB'!$J$7:$U$53,MATCH('Relevant KPIs'!$D35,'Strategy &amp; KPI DB'!$D$7:$D$53,0),MATCH('Relevant KPIs'!U$5,'Strategy &amp; KPI DB'!$J$7:$U$7,0)),"")</f>
        <v/>
      </c>
      <c r="V35" s="2"/>
      <c r="W35" s="2"/>
      <c r="X35" s="2"/>
      <c r="Y35" s="2"/>
      <c r="Z35" s="2"/>
      <c r="AA35" s="2"/>
      <c r="AB35" s="2"/>
      <c r="AC35" s="2"/>
      <c r="AD35" s="2"/>
    </row>
    <row r="36" spans="1:30" ht="120" customHeight="1" x14ac:dyDescent="0.2">
      <c r="A36" s="34"/>
      <c r="B36" s="34"/>
      <c r="C36" s="158" t="str">
        <f ca="1">+IFERROR(INDEX('Strategy &amp; KPI DB'!$C:$C,MATCH('Relevant KPIs'!$D36,'Strategy &amp; KPI DB'!$D:$D,0)),"")</f>
        <v/>
      </c>
      <c r="D36" s="158" t="str">
        <f ca="1">Heatmap!D38</f>
        <v/>
      </c>
      <c r="E36" s="21" t="str">
        <f ca="1">+IFERROR(INDEX('Strategy &amp; KPI DB'!$E:$E,MATCH('Relevant KPIs'!$D36,'Strategy &amp; KPI DB'!$D:$D,0)),"")</f>
        <v/>
      </c>
      <c r="F36" s="21" t="str">
        <f ca="1">+IFERROR(VLOOKUP('Relevant KPIs'!$C36,'Strategy &amp; KPI DB'!$C$8:$U$53,4,FALSE),"")</f>
        <v/>
      </c>
      <c r="G36" s="2"/>
      <c r="H36" s="2"/>
      <c r="I36" s="2"/>
      <c r="J36" s="158" t="str">
        <f ca="1">+IFERROR(VLOOKUP('Relevant KPIs'!$C36,'Strategy &amp; KPI DB'!$C$8:$U$53,8,FALSE),"")</f>
        <v/>
      </c>
      <c r="K36" s="21" t="str">
        <f ca="1">+IFERROR(VLOOKUP('Relevant KPIs'!$C36,'Strategy &amp; KPI DB'!$C$8:$U$53,9,FALSE),"")</f>
        <v/>
      </c>
      <c r="L36" s="21" t="str">
        <f ca="1">+IFERROR(VLOOKUP('Relevant KPIs'!$C36,'Strategy &amp; KPI DB'!$C$8:$U$53,10,FALSE),"")</f>
        <v/>
      </c>
      <c r="M36" s="158" t="str">
        <f ca="1">+IFERROR(VLOOKUP('Relevant KPIs'!$C36,'Strategy &amp; KPI DB'!$C$8:$U$53,11,FALSE),"")</f>
        <v/>
      </c>
      <c r="N36" s="21" t="str">
        <f ca="1">+IFERROR(INDEX('Strategy &amp; KPI DB'!$J$7:$U$53,MATCH('Relevant KPIs'!$D36,'Strategy &amp; KPI DB'!$D$7:$D$53,0),MATCH('Relevant KPIs'!N$5,'Strategy &amp; KPI DB'!$J$7:$U$7,0)),"")</f>
        <v/>
      </c>
      <c r="O36" s="21" t="str">
        <f ca="1">+IFERROR(INDEX('Strategy &amp; KPI DB'!$J$7:$U$53,MATCH('Relevant KPIs'!$D36,'Strategy &amp; KPI DB'!$D$7:$D$53,0),MATCH('Relevant KPIs'!O$5,'Strategy &amp; KPI DB'!$J$7:$U$7,0)),"")</f>
        <v/>
      </c>
      <c r="P36" s="158" t="str">
        <f ca="1">+IFERROR(VLOOKUP('Relevant KPIs'!$C36,'Strategy &amp; KPI DB'!$C$8:$U$53,14,FALSE),"")</f>
        <v/>
      </c>
      <c r="Q36" s="21" t="str">
        <f ca="1">+IFERROR(INDEX('Strategy &amp; KPI DB'!$J$7:$U$53,MATCH('Relevant KPIs'!$D36,'Strategy &amp; KPI DB'!$D$7:$D$53,0),MATCH('Relevant KPIs'!Q$5,'Strategy &amp; KPI DB'!$J$7:$U$7,0)),"")</f>
        <v/>
      </c>
      <c r="R36" s="21" t="str">
        <f ca="1">+IFERROR(INDEX('Strategy &amp; KPI DB'!$J$7:$U$53,MATCH('Relevant KPIs'!$D36,'Strategy &amp; KPI DB'!$D$7:$D$53,0),MATCH('Relevant KPIs'!R$5,'Strategy &amp; KPI DB'!$J$7:$U$7,0)),"")</f>
        <v/>
      </c>
      <c r="S36" s="158" t="str">
        <f ca="1">+IFERROR(VLOOKUP('Relevant KPIs'!$C36,'Strategy &amp; KPI DB'!$C$8:$U$53,17,FALSE),"")</f>
        <v/>
      </c>
      <c r="T36" s="21" t="str">
        <f ca="1">+IFERROR(INDEX('Strategy &amp; KPI DB'!$J$7:$U$53,MATCH('Relevant KPIs'!$D36,'Strategy &amp; KPI DB'!$D$7:$D$53,0),MATCH('Relevant KPIs'!T$5,'Strategy &amp; KPI DB'!$J$7:$U$7,0)),"")</f>
        <v/>
      </c>
      <c r="U36" s="21" t="str">
        <f ca="1">+IFERROR(INDEX('Strategy &amp; KPI DB'!$J$7:$U$53,MATCH('Relevant KPIs'!$D36,'Strategy &amp; KPI DB'!$D$7:$D$53,0),MATCH('Relevant KPIs'!U$5,'Strategy &amp; KPI DB'!$J$7:$U$7,0)),"")</f>
        <v/>
      </c>
      <c r="V36" s="2"/>
      <c r="W36" s="2"/>
      <c r="X36" s="2"/>
      <c r="Y36" s="2"/>
      <c r="Z36" s="2"/>
      <c r="AA36" s="2"/>
      <c r="AB36" s="2"/>
      <c r="AC36" s="2"/>
      <c r="AD36" s="2"/>
    </row>
    <row r="37" spans="1:30" ht="14.25" customHeight="1" x14ac:dyDescent="0.2">
      <c r="A37" s="34"/>
      <c r="B37" s="34"/>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14.25" customHeight="1" x14ac:dyDescent="0.2">
      <c r="A38" s="34"/>
      <c r="B38" s="34"/>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14.25" customHeight="1" x14ac:dyDescent="0.2">
      <c r="A39" s="34"/>
      <c r="B39" s="34"/>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14.25" customHeight="1" x14ac:dyDescent="0.2">
      <c r="A40" s="34"/>
      <c r="B40" s="34"/>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14.25" customHeight="1" x14ac:dyDescent="0.2">
      <c r="A41" s="34"/>
      <c r="B41" s="34"/>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14.25" customHeight="1" x14ac:dyDescent="0.2">
      <c r="A42" s="34"/>
      <c r="B42" s="34"/>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14.25" customHeight="1" x14ac:dyDescent="0.2">
      <c r="A43" s="34"/>
      <c r="B43" s="34"/>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14.25" customHeight="1" x14ac:dyDescent="0.2">
      <c r="A44" s="34"/>
      <c r="B44" s="34"/>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14.25" customHeight="1" x14ac:dyDescent="0.2">
      <c r="A45" s="34"/>
      <c r="B45" s="34"/>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14.25" customHeight="1" x14ac:dyDescent="0.2">
      <c r="A46" s="34"/>
      <c r="B46" s="34"/>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14.25" customHeight="1" x14ac:dyDescent="0.2">
      <c r="A47" s="34"/>
      <c r="B47" s="34"/>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14.25" customHeight="1" x14ac:dyDescent="0.2">
      <c r="A48" s="34"/>
      <c r="B48" s="34"/>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14.25" customHeight="1" x14ac:dyDescent="0.2">
      <c r="A49" s="34"/>
      <c r="B49" s="34"/>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14.25" customHeight="1" x14ac:dyDescent="0.2">
      <c r="A50" s="34"/>
      <c r="B50" s="34"/>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14.25" customHeight="1" x14ac:dyDescent="0.2">
      <c r="A51" s="34"/>
      <c r="B51" s="34"/>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14.25" customHeight="1" x14ac:dyDescent="0.2">
      <c r="A52" s="34"/>
      <c r="B52" s="34"/>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14.25" customHeight="1" x14ac:dyDescent="0.2">
      <c r="A53" s="34"/>
      <c r="B53" s="34"/>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14.25" customHeight="1" x14ac:dyDescent="0.2">
      <c r="A54" s="34"/>
      <c r="B54" s="34"/>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14.25" customHeight="1" x14ac:dyDescent="0.2">
      <c r="A55" s="34"/>
      <c r="B55" s="34"/>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14.25" customHeight="1" x14ac:dyDescent="0.2">
      <c r="A56" s="34"/>
      <c r="B56" s="34"/>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14.25" customHeight="1" x14ac:dyDescent="0.2">
      <c r="A57" s="34"/>
      <c r="B57" s="34"/>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14.25" customHeight="1" x14ac:dyDescent="0.2">
      <c r="A58" s="34"/>
      <c r="B58" s="34"/>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4.25" customHeight="1" x14ac:dyDescent="0.2">
      <c r="A59" s="34"/>
      <c r="B59" s="34"/>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4.25" customHeight="1" x14ac:dyDescent="0.2">
      <c r="A60" s="34"/>
      <c r="B60" s="34"/>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4.25" customHeight="1" x14ac:dyDescent="0.2">
      <c r="A61" s="34"/>
      <c r="B61" s="34"/>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4.25" customHeight="1" x14ac:dyDescent="0.2">
      <c r="A62" s="34"/>
      <c r="B62" s="34"/>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4.25" customHeight="1" x14ac:dyDescent="0.2">
      <c r="A63" s="34"/>
      <c r="B63" s="34"/>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4.25" customHeight="1" x14ac:dyDescent="0.2">
      <c r="A64" s="34"/>
      <c r="B64" s="34"/>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4.25" customHeight="1" x14ac:dyDescent="0.2">
      <c r="A65" s="34"/>
      <c r="B65" s="34"/>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4.25" customHeight="1" x14ac:dyDescent="0.2">
      <c r="A66" s="34"/>
      <c r="B66" s="34"/>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4.25" customHeight="1" x14ac:dyDescent="0.2">
      <c r="A67" s="34"/>
      <c r="B67" s="34"/>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4.25" customHeight="1" x14ac:dyDescent="0.2">
      <c r="A68" s="34"/>
      <c r="B68" s="34"/>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4.25" customHeight="1" x14ac:dyDescent="0.2">
      <c r="A69" s="34"/>
      <c r="B69" s="34"/>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4.25" customHeight="1" x14ac:dyDescent="0.2">
      <c r="A70" s="34"/>
      <c r="B70" s="34"/>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25" customHeight="1" x14ac:dyDescent="0.2">
      <c r="A71" s="34"/>
      <c r="B71" s="34"/>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4.25" customHeight="1" x14ac:dyDescent="0.2">
      <c r="A72" s="34"/>
      <c r="B72" s="34"/>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4.25" customHeight="1" x14ac:dyDescent="0.2">
      <c r="A73" s="34"/>
      <c r="B73" s="34"/>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4.25" customHeight="1" x14ac:dyDescent="0.2">
      <c r="A74" s="34"/>
      <c r="B74" s="34"/>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4.25" customHeight="1" x14ac:dyDescent="0.2">
      <c r="A75" s="34"/>
      <c r="B75" s="34"/>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4.25" customHeight="1" x14ac:dyDescent="0.2">
      <c r="A76" s="34"/>
      <c r="B76" s="34"/>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4.25" customHeight="1" x14ac:dyDescent="0.2">
      <c r="A77" s="34"/>
      <c r="B77" s="34"/>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4.25" customHeight="1" x14ac:dyDescent="0.2">
      <c r="A78" s="34"/>
      <c r="B78" s="34"/>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4.25" customHeight="1" x14ac:dyDescent="0.2">
      <c r="A79" s="34"/>
      <c r="B79" s="34"/>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4.25" customHeight="1" x14ac:dyDescent="0.2">
      <c r="A80" s="34"/>
      <c r="B80" s="34"/>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4.25" customHeight="1" x14ac:dyDescent="0.2">
      <c r="A81" s="34"/>
      <c r="B81" s="34"/>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4.25" customHeight="1" x14ac:dyDescent="0.2">
      <c r="A82" s="34"/>
      <c r="B82" s="34"/>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4.25" customHeight="1" x14ac:dyDescent="0.2">
      <c r="A83" s="34"/>
      <c r="B83" s="34"/>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4.25" customHeight="1" x14ac:dyDescent="0.2">
      <c r="A84" s="34"/>
      <c r="B84" s="34"/>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4.25" customHeight="1" x14ac:dyDescent="0.2">
      <c r="A85" s="34"/>
      <c r="B85" s="34"/>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4.25" customHeight="1" x14ac:dyDescent="0.2">
      <c r="A86" s="34"/>
      <c r="B86" s="34"/>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4.25" customHeight="1" x14ac:dyDescent="0.2">
      <c r="A87" s="34"/>
      <c r="B87" s="34"/>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4.25" customHeight="1" x14ac:dyDescent="0.2">
      <c r="A88" s="34"/>
      <c r="B88" s="34"/>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4.25" customHeight="1" x14ac:dyDescent="0.2">
      <c r="A89" s="34"/>
      <c r="B89" s="34"/>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4.25" customHeight="1" x14ac:dyDescent="0.2">
      <c r="A90" s="34"/>
      <c r="B90" s="34"/>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4.25" customHeight="1" x14ac:dyDescent="0.2">
      <c r="A91" s="34"/>
      <c r="B91" s="34"/>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4.25" customHeight="1" x14ac:dyDescent="0.2">
      <c r="A92" s="34"/>
      <c r="B92" s="34"/>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4.25" customHeight="1" x14ac:dyDescent="0.2">
      <c r="A93" s="34"/>
      <c r="B93" s="34"/>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4.25" customHeight="1" x14ac:dyDescent="0.2">
      <c r="A94" s="34"/>
      <c r="B94" s="34"/>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4.25" customHeight="1" x14ac:dyDescent="0.2">
      <c r="A95" s="34"/>
      <c r="B95" s="34"/>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4.25" customHeight="1" x14ac:dyDescent="0.2">
      <c r="A96" s="34"/>
      <c r="B96" s="34"/>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4.25" customHeight="1" x14ac:dyDescent="0.2">
      <c r="A97" s="34"/>
      <c r="B97" s="34"/>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4.25" customHeight="1" x14ac:dyDescent="0.2">
      <c r="A98" s="34"/>
      <c r="B98" s="34"/>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4.25" customHeight="1" x14ac:dyDescent="0.2">
      <c r="A99" s="34"/>
      <c r="B99" s="34"/>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4.25" customHeight="1" x14ac:dyDescent="0.2">
      <c r="A100" s="34"/>
      <c r="B100" s="34"/>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4.25" customHeight="1" x14ac:dyDescent="0.2">
      <c r="A101" s="34"/>
      <c r="B101" s="34"/>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4.25" customHeight="1" x14ac:dyDescent="0.2">
      <c r="A102" s="34"/>
      <c r="B102" s="34"/>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4.25" customHeight="1" x14ac:dyDescent="0.2">
      <c r="A103" s="34"/>
      <c r="B103" s="34"/>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4.25" customHeight="1" x14ac:dyDescent="0.2">
      <c r="A104" s="34"/>
      <c r="B104" s="34"/>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4.25" customHeight="1" x14ac:dyDescent="0.2">
      <c r="A105" s="34"/>
      <c r="B105" s="34"/>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4.25" customHeight="1" x14ac:dyDescent="0.2">
      <c r="A106" s="34"/>
      <c r="B106" s="34"/>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4.25" customHeight="1" x14ac:dyDescent="0.2">
      <c r="A107" s="34"/>
      <c r="B107" s="34"/>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4.25" customHeight="1" x14ac:dyDescent="0.2">
      <c r="A108" s="34"/>
      <c r="B108" s="34"/>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4.25" customHeight="1" x14ac:dyDescent="0.2">
      <c r="A109" s="34"/>
      <c r="B109" s="34"/>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4.25" customHeight="1" x14ac:dyDescent="0.2">
      <c r="A110" s="34"/>
      <c r="B110" s="34"/>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4.25" customHeight="1" x14ac:dyDescent="0.2">
      <c r="A111" s="34"/>
      <c r="B111" s="34"/>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4.25" customHeight="1" x14ac:dyDescent="0.2">
      <c r="A112" s="34"/>
      <c r="B112" s="34"/>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4.25" customHeight="1" x14ac:dyDescent="0.2">
      <c r="A113" s="34"/>
      <c r="B113" s="34"/>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4.25" customHeight="1" x14ac:dyDescent="0.2">
      <c r="A114" s="34"/>
      <c r="B114" s="34"/>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4.25" customHeight="1" x14ac:dyDescent="0.2">
      <c r="A115" s="34"/>
      <c r="B115" s="34"/>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4.25" customHeight="1" x14ac:dyDescent="0.2">
      <c r="A116" s="34"/>
      <c r="B116" s="34"/>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4.25" customHeight="1" x14ac:dyDescent="0.2">
      <c r="A117" s="34"/>
      <c r="B117" s="34"/>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4.25" customHeight="1" x14ac:dyDescent="0.2">
      <c r="A118" s="34"/>
      <c r="B118" s="34"/>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4.25" customHeight="1" x14ac:dyDescent="0.2">
      <c r="A119" s="34"/>
      <c r="B119" s="34"/>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4.25" customHeight="1" x14ac:dyDescent="0.2">
      <c r="A120" s="34"/>
      <c r="B120" s="34"/>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4.25" customHeight="1" x14ac:dyDescent="0.2">
      <c r="A121" s="34"/>
      <c r="B121" s="34"/>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4.25" customHeight="1" x14ac:dyDescent="0.2">
      <c r="A122" s="34"/>
      <c r="B122" s="34"/>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4.25" customHeight="1" x14ac:dyDescent="0.2">
      <c r="A123" s="34"/>
      <c r="B123" s="34"/>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4.25" customHeight="1" x14ac:dyDescent="0.2">
      <c r="A124" s="34"/>
      <c r="B124" s="34"/>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4.25" customHeight="1" x14ac:dyDescent="0.2">
      <c r="A125" s="34"/>
      <c r="B125" s="34"/>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4.25" customHeight="1" x14ac:dyDescent="0.2">
      <c r="A126" s="34"/>
      <c r="B126" s="34"/>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4.25" customHeight="1" x14ac:dyDescent="0.2">
      <c r="A127" s="34"/>
      <c r="B127" s="34"/>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4.25" customHeight="1" x14ac:dyDescent="0.2">
      <c r="A128" s="34"/>
      <c r="B128" s="34"/>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4.25" customHeight="1" x14ac:dyDescent="0.2">
      <c r="A129" s="34"/>
      <c r="B129" s="34"/>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4.25" customHeight="1" x14ac:dyDescent="0.2">
      <c r="A130" s="34"/>
      <c r="B130" s="34"/>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4.25" customHeight="1" x14ac:dyDescent="0.2">
      <c r="A131" s="34"/>
      <c r="B131" s="34"/>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4.25" customHeight="1" x14ac:dyDescent="0.2">
      <c r="A132" s="34"/>
      <c r="B132" s="34"/>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4.25" customHeight="1" x14ac:dyDescent="0.2">
      <c r="A133" s="34"/>
      <c r="B133" s="34"/>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4.25" customHeight="1" x14ac:dyDescent="0.2">
      <c r="A134" s="34"/>
      <c r="B134" s="34"/>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4.25" customHeight="1" x14ac:dyDescent="0.2">
      <c r="A135" s="34"/>
      <c r="B135" s="34"/>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4.25" customHeight="1" x14ac:dyDescent="0.2">
      <c r="A136" s="34"/>
      <c r="B136" s="34"/>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4.25" customHeight="1" x14ac:dyDescent="0.2">
      <c r="A137" s="34"/>
      <c r="B137" s="34"/>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4.25" customHeight="1" x14ac:dyDescent="0.2">
      <c r="A138" s="34"/>
      <c r="B138" s="34"/>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4.25" customHeight="1" x14ac:dyDescent="0.2">
      <c r="A139" s="34"/>
      <c r="B139" s="34"/>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4.25" customHeight="1" x14ac:dyDescent="0.2">
      <c r="A140" s="34"/>
      <c r="B140" s="34"/>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4.25" customHeight="1" x14ac:dyDescent="0.2">
      <c r="A141" s="34"/>
      <c r="B141" s="34"/>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4.25" customHeight="1" x14ac:dyDescent="0.2">
      <c r="A142" s="34"/>
      <c r="B142" s="34"/>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4.25" customHeight="1" x14ac:dyDescent="0.2">
      <c r="A143" s="34"/>
      <c r="B143" s="34"/>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4.25" customHeight="1" x14ac:dyDescent="0.2">
      <c r="A144" s="34"/>
      <c r="B144" s="34"/>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4.25" customHeight="1" x14ac:dyDescent="0.2">
      <c r="A145" s="34"/>
      <c r="B145" s="34"/>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4.25" customHeight="1" x14ac:dyDescent="0.2">
      <c r="A146" s="34"/>
      <c r="B146" s="34"/>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4.25" customHeight="1" x14ac:dyDescent="0.2">
      <c r="A147" s="34"/>
      <c r="B147" s="34"/>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4.25" customHeight="1" x14ac:dyDescent="0.2">
      <c r="A148" s="34"/>
      <c r="B148" s="34"/>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4.25" customHeight="1" x14ac:dyDescent="0.2">
      <c r="A149" s="34"/>
      <c r="B149" s="34"/>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4.25" customHeight="1" x14ac:dyDescent="0.2">
      <c r="A150" s="34"/>
      <c r="B150" s="34"/>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4.25" customHeight="1" x14ac:dyDescent="0.2">
      <c r="A151" s="34"/>
      <c r="B151" s="34"/>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4.25" customHeight="1" x14ac:dyDescent="0.2">
      <c r="A152" s="34"/>
      <c r="B152" s="34"/>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4.25" customHeight="1" x14ac:dyDescent="0.2">
      <c r="A153" s="34"/>
      <c r="B153" s="34"/>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4.25" customHeight="1" x14ac:dyDescent="0.2">
      <c r="A154" s="34"/>
      <c r="B154" s="34"/>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4.25" customHeight="1" x14ac:dyDescent="0.2">
      <c r="A155" s="34"/>
      <c r="B155" s="34"/>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4.25" customHeight="1" x14ac:dyDescent="0.2">
      <c r="A156" s="34"/>
      <c r="B156" s="34"/>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4.25" customHeight="1" x14ac:dyDescent="0.2">
      <c r="A157" s="34"/>
      <c r="B157" s="34"/>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4.25" customHeight="1" x14ac:dyDescent="0.2">
      <c r="A158" s="34"/>
      <c r="B158" s="34"/>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4.25" customHeight="1" x14ac:dyDescent="0.2">
      <c r="A159" s="34"/>
      <c r="B159" s="34"/>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4.25" customHeight="1" x14ac:dyDescent="0.2">
      <c r="A160" s="34"/>
      <c r="B160" s="34"/>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4.25" customHeight="1" x14ac:dyDescent="0.2">
      <c r="A161" s="34"/>
      <c r="B161" s="34"/>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4.25" customHeight="1" x14ac:dyDescent="0.2">
      <c r="A162" s="34"/>
      <c r="B162" s="34"/>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4.25" customHeight="1" x14ac:dyDescent="0.2">
      <c r="A163" s="34"/>
      <c r="B163" s="34"/>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4.25" customHeight="1" x14ac:dyDescent="0.2">
      <c r="A164" s="34"/>
      <c r="B164" s="34"/>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4.25" customHeight="1" x14ac:dyDescent="0.2">
      <c r="A165" s="34"/>
      <c r="B165" s="34"/>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4.25" customHeight="1" x14ac:dyDescent="0.2">
      <c r="A166" s="34"/>
      <c r="B166" s="34"/>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4.25" customHeight="1" x14ac:dyDescent="0.2">
      <c r="A167" s="34"/>
      <c r="B167" s="34"/>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4.25" customHeight="1" x14ac:dyDescent="0.2">
      <c r="A168" s="34"/>
      <c r="B168" s="34"/>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4.25" customHeight="1" x14ac:dyDescent="0.2">
      <c r="A169" s="34"/>
      <c r="B169" s="34"/>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4.25" customHeight="1" x14ac:dyDescent="0.2">
      <c r="A170" s="34"/>
      <c r="B170" s="34"/>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4.25" customHeight="1" x14ac:dyDescent="0.2">
      <c r="A171" s="34"/>
      <c r="B171" s="34"/>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4.25" customHeight="1" x14ac:dyDescent="0.2">
      <c r="A172" s="34"/>
      <c r="B172" s="34"/>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4.25" customHeight="1" x14ac:dyDescent="0.2">
      <c r="A173" s="34"/>
      <c r="B173" s="34"/>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4.25" customHeight="1" x14ac:dyDescent="0.2">
      <c r="A174" s="34"/>
      <c r="B174" s="34"/>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4.25" customHeight="1" x14ac:dyDescent="0.2">
      <c r="A175" s="34"/>
      <c r="B175" s="34"/>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4.25" customHeight="1" x14ac:dyDescent="0.2">
      <c r="A176" s="34"/>
      <c r="B176" s="34"/>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4.25" customHeight="1" x14ac:dyDescent="0.2">
      <c r="A177" s="34"/>
      <c r="B177" s="34"/>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4.25" customHeight="1" x14ac:dyDescent="0.2">
      <c r="A178" s="34"/>
      <c r="B178" s="34"/>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4.25" customHeight="1" x14ac:dyDescent="0.2">
      <c r="A179" s="34"/>
      <c r="B179" s="34"/>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4.25" customHeight="1" x14ac:dyDescent="0.2">
      <c r="A180" s="34"/>
      <c r="B180" s="34"/>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4.25" customHeight="1" x14ac:dyDescent="0.2">
      <c r="A181" s="34"/>
      <c r="B181" s="34"/>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4.25" customHeight="1" x14ac:dyDescent="0.2">
      <c r="A182" s="34"/>
      <c r="B182" s="34"/>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4.25" customHeight="1" x14ac:dyDescent="0.2">
      <c r="A183" s="34"/>
      <c r="B183" s="34"/>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4.25" customHeight="1" x14ac:dyDescent="0.2">
      <c r="A184" s="34"/>
      <c r="B184" s="34"/>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4.25" customHeight="1" x14ac:dyDescent="0.2">
      <c r="A185" s="34"/>
      <c r="B185" s="34"/>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4.25" customHeight="1" x14ac:dyDescent="0.2">
      <c r="A186" s="34"/>
      <c r="B186" s="34"/>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4.25" customHeight="1" x14ac:dyDescent="0.2">
      <c r="A187" s="34"/>
      <c r="B187" s="34"/>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4.25" customHeight="1" x14ac:dyDescent="0.2">
      <c r="A188" s="34"/>
      <c r="B188" s="34"/>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4.25" customHeight="1" x14ac:dyDescent="0.2">
      <c r="A189" s="34"/>
      <c r="B189" s="34"/>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4.25" customHeight="1" x14ac:dyDescent="0.2">
      <c r="A190" s="34"/>
      <c r="B190" s="34"/>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4.25" customHeight="1" x14ac:dyDescent="0.2">
      <c r="A191" s="34"/>
      <c r="B191" s="34"/>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4.25" customHeight="1" x14ac:dyDescent="0.2">
      <c r="A192" s="34"/>
      <c r="B192" s="34"/>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4.25" customHeight="1" x14ac:dyDescent="0.2">
      <c r="A193" s="34"/>
      <c r="B193" s="34"/>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4.25" customHeight="1" x14ac:dyDescent="0.2">
      <c r="A194" s="34"/>
      <c r="B194" s="34"/>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4.25" customHeight="1" x14ac:dyDescent="0.2">
      <c r="A195" s="34"/>
      <c r="B195" s="34"/>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4.25" customHeight="1" x14ac:dyDescent="0.2">
      <c r="A196" s="34"/>
      <c r="B196" s="34"/>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4.25" customHeight="1" x14ac:dyDescent="0.2">
      <c r="A197" s="34"/>
      <c r="B197" s="34"/>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4.25" customHeight="1" x14ac:dyDescent="0.2">
      <c r="A198" s="34"/>
      <c r="B198" s="34"/>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4.25" customHeight="1" x14ac:dyDescent="0.2">
      <c r="A199" s="34"/>
      <c r="B199" s="34"/>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4.25" customHeight="1" x14ac:dyDescent="0.2">
      <c r="A200" s="34"/>
      <c r="B200" s="34"/>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4.25" customHeight="1" x14ac:dyDescent="0.2">
      <c r="A201" s="34"/>
      <c r="B201" s="34"/>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4.25" customHeight="1" x14ac:dyDescent="0.2">
      <c r="A202" s="34"/>
      <c r="B202" s="34"/>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4.25" customHeight="1" x14ac:dyDescent="0.2">
      <c r="A203" s="34"/>
      <c r="B203" s="34"/>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4.25" customHeight="1" x14ac:dyDescent="0.2">
      <c r="A204" s="34"/>
      <c r="B204" s="34"/>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4.25" customHeight="1" x14ac:dyDescent="0.2">
      <c r="A205" s="34"/>
      <c r="B205" s="34"/>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4.25" customHeight="1" x14ac:dyDescent="0.2">
      <c r="A206" s="34"/>
      <c r="B206" s="34"/>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4.25" customHeight="1" x14ac:dyDescent="0.2">
      <c r="A207" s="34"/>
      <c r="B207" s="34"/>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4.25" customHeight="1" x14ac:dyDescent="0.2">
      <c r="A208" s="34"/>
      <c r="B208" s="34"/>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4.25" customHeight="1" x14ac:dyDescent="0.2">
      <c r="A209" s="34"/>
      <c r="B209" s="34"/>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4.25" customHeight="1" x14ac:dyDescent="0.2">
      <c r="A210" s="34"/>
      <c r="B210" s="34"/>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4.25" customHeight="1" x14ac:dyDescent="0.2">
      <c r="A211" s="34"/>
      <c r="B211" s="34"/>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4.25" customHeight="1" x14ac:dyDescent="0.2">
      <c r="A212" s="34"/>
      <c r="B212" s="34"/>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4.25" customHeight="1" x14ac:dyDescent="0.2">
      <c r="A213" s="34"/>
      <c r="B213" s="34"/>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4.25" customHeight="1" x14ac:dyDescent="0.2">
      <c r="A214" s="34"/>
      <c r="B214" s="34"/>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x14ac:dyDescent="0.2">
      <c r="A215" s="34"/>
      <c r="B215" s="34"/>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x14ac:dyDescent="0.2">
      <c r="A216" s="34"/>
      <c r="B216" s="34"/>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x14ac:dyDescent="0.2">
      <c r="A217" s="34"/>
      <c r="B217" s="34"/>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x14ac:dyDescent="0.2">
      <c r="A218" s="34"/>
      <c r="B218" s="34"/>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x14ac:dyDescent="0.2">
      <c r="A219" s="34"/>
      <c r="B219" s="34"/>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x14ac:dyDescent="0.2">
      <c r="A220" s="34"/>
      <c r="B220" s="34"/>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x14ac:dyDescent="0.2">
      <c r="A221" s="34"/>
      <c r="B221" s="34"/>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x14ac:dyDescent="0.2">
      <c r="A222" s="34"/>
      <c r="B222" s="34"/>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x14ac:dyDescent="0.2">
      <c r="A223" s="34"/>
      <c r="B223" s="34"/>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x14ac:dyDescent="0.2">
      <c r="A224" s="34"/>
      <c r="B224" s="34"/>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x14ac:dyDescent="0.2">
      <c r="A225" s="34"/>
      <c r="B225" s="34"/>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x14ac:dyDescent="0.2">
      <c r="A226" s="34"/>
      <c r="B226" s="34"/>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x14ac:dyDescent="0.2">
      <c r="A227" s="34"/>
      <c r="B227" s="34"/>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x14ac:dyDescent="0.2">
      <c r="A228" s="34"/>
      <c r="B228" s="34"/>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x14ac:dyDescent="0.2">
      <c r="A229" s="34"/>
      <c r="B229" s="34"/>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x14ac:dyDescent="0.2">
      <c r="A230" s="34"/>
      <c r="B230" s="34"/>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x14ac:dyDescent="0.2">
      <c r="A231" s="34"/>
      <c r="B231" s="34"/>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x14ac:dyDescent="0.2">
      <c r="A232" s="34"/>
      <c r="B232" s="34"/>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x14ac:dyDescent="0.2">
      <c r="A233" s="34"/>
      <c r="B233" s="34"/>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x14ac:dyDescent="0.2">
      <c r="A234" s="34"/>
      <c r="B234" s="34"/>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x14ac:dyDescent="0.2">
      <c r="A235" s="34"/>
      <c r="B235" s="34"/>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x14ac:dyDescent="0.2">
      <c r="A236" s="34"/>
      <c r="B236" s="34"/>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x14ac:dyDescent="0.2">
      <c r="A237" s="34"/>
      <c r="B237" s="34"/>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x14ac:dyDescent="0.2">
      <c r="A238" s="34"/>
      <c r="B238" s="34"/>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x14ac:dyDescent="0.2">
      <c r="A239" s="34"/>
      <c r="B239" s="34"/>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x14ac:dyDescent="0.2">
      <c r="A240" s="34"/>
      <c r="B240" s="34"/>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x14ac:dyDescent="0.2">
      <c r="A241" s="34"/>
      <c r="B241" s="34"/>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x14ac:dyDescent="0.2">
      <c r="A242" s="34"/>
      <c r="B242" s="34"/>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x14ac:dyDescent="0.2">
      <c r="A243" s="34"/>
      <c r="B243" s="34"/>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x14ac:dyDescent="0.2">
      <c r="A244" s="34"/>
      <c r="B244" s="34"/>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x14ac:dyDescent="0.2">
      <c r="A245" s="34"/>
      <c r="B245" s="34"/>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x14ac:dyDescent="0.2">
      <c r="A246" s="34"/>
      <c r="B246" s="34"/>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x14ac:dyDescent="0.2">
      <c r="A247" s="34"/>
      <c r="B247" s="34"/>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x14ac:dyDescent="0.2">
      <c r="A248" s="34"/>
      <c r="B248" s="34"/>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x14ac:dyDescent="0.2">
      <c r="A249" s="34"/>
      <c r="B249" s="34"/>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x14ac:dyDescent="0.2">
      <c r="A250" s="34"/>
      <c r="B250" s="34"/>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x14ac:dyDescent="0.2">
      <c r="A251" s="34"/>
      <c r="B251" s="34"/>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x14ac:dyDescent="0.2">
      <c r="A252" s="34"/>
      <c r="B252" s="34"/>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x14ac:dyDescent="0.2">
      <c r="A253" s="34"/>
      <c r="B253" s="34"/>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x14ac:dyDescent="0.2">
      <c r="A254" s="34"/>
      <c r="B254" s="34"/>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x14ac:dyDescent="0.2">
      <c r="A255" s="34"/>
      <c r="B255" s="34"/>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x14ac:dyDescent="0.2">
      <c r="A256" s="34"/>
      <c r="B256" s="34"/>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x14ac:dyDescent="0.2">
      <c r="A257" s="34"/>
      <c r="B257" s="34"/>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x14ac:dyDescent="0.2">
      <c r="A258" s="34"/>
      <c r="B258" s="34"/>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x14ac:dyDescent="0.2">
      <c r="A259" s="34"/>
      <c r="B259" s="34"/>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x14ac:dyDescent="0.2">
      <c r="A260" s="34"/>
      <c r="B260" s="34"/>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x14ac:dyDescent="0.2">
      <c r="A261" s="34"/>
      <c r="B261" s="34"/>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x14ac:dyDescent="0.2">
      <c r="A262" s="34"/>
      <c r="B262" s="34"/>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x14ac:dyDescent="0.2">
      <c r="A263" s="34"/>
      <c r="B263" s="34"/>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x14ac:dyDescent="0.2">
      <c r="A264" s="34"/>
      <c r="B264" s="34"/>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x14ac:dyDescent="0.2">
      <c r="A265" s="34"/>
      <c r="B265" s="34"/>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x14ac:dyDescent="0.2">
      <c r="A266" s="34"/>
      <c r="B266" s="34"/>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x14ac:dyDescent="0.2">
      <c r="A267" s="34"/>
      <c r="B267" s="34"/>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x14ac:dyDescent="0.2">
      <c r="A268" s="34"/>
      <c r="B268" s="34"/>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x14ac:dyDescent="0.2">
      <c r="A269" s="34"/>
      <c r="B269" s="34"/>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x14ac:dyDescent="0.2">
      <c r="A270" s="34"/>
      <c r="B270" s="34"/>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x14ac:dyDescent="0.2">
      <c r="A271" s="34"/>
      <c r="B271" s="34"/>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x14ac:dyDescent="0.2">
      <c r="A272" s="34"/>
      <c r="B272" s="34"/>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x14ac:dyDescent="0.2">
      <c r="A273" s="34"/>
      <c r="B273" s="34"/>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x14ac:dyDescent="0.2">
      <c r="A274" s="34"/>
      <c r="B274" s="34"/>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x14ac:dyDescent="0.2">
      <c r="A275" s="34"/>
      <c r="B275" s="34"/>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x14ac:dyDescent="0.2">
      <c r="A276" s="34"/>
      <c r="B276" s="34"/>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x14ac:dyDescent="0.2">
      <c r="A277" s="34"/>
      <c r="B277" s="34"/>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x14ac:dyDescent="0.2">
      <c r="A278" s="34"/>
      <c r="B278" s="34"/>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x14ac:dyDescent="0.2">
      <c r="A279" s="34"/>
      <c r="B279" s="34"/>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x14ac:dyDescent="0.2">
      <c r="A280" s="34"/>
      <c r="B280" s="34"/>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x14ac:dyDescent="0.2">
      <c r="A281" s="34"/>
      <c r="B281" s="34"/>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x14ac:dyDescent="0.2">
      <c r="A282" s="34"/>
      <c r="B282" s="34"/>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x14ac:dyDescent="0.2">
      <c r="A283" s="34"/>
      <c r="B283" s="34"/>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x14ac:dyDescent="0.2">
      <c r="A284" s="34"/>
      <c r="B284" s="34"/>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x14ac:dyDescent="0.2">
      <c r="A285" s="34"/>
      <c r="B285" s="34"/>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x14ac:dyDescent="0.2">
      <c r="A286" s="34"/>
      <c r="B286" s="34"/>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x14ac:dyDescent="0.2">
      <c r="A287" s="34"/>
      <c r="B287" s="34"/>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x14ac:dyDescent="0.2">
      <c r="A288" s="34"/>
      <c r="B288" s="34"/>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x14ac:dyDescent="0.2">
      <c r="A289" s="34"/>
      <c r="B289" s="34"/>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x14ac:dyDescent="0.2">
      <c r="A290" s="34"/>
      <c r="B290" s="34"/>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x14ac:dyDescent="0.2">
      <c r="A291" s="34"/>
      <c r="B291" s="34"/>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x14ac:dyDescent="0.2">
      <c r="A292" s="34"/>
      <c r="B292" s="34"/>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x14ac:dyDescent="0.2">
      <c r="A293" s="34"/>
      <c r="B293" s="34"/>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x14ac:dyDescent="0.2">
      <c r="A294" s="34"/>
      <c r="B294" s="34"/>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x14ac:dyDescent="0.2">
      <c r="A295" s="34"/>
      <c r="B295" s="34"/>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x14ac:dyDescent="0.2">
      <c r="A296" s="34"/>
      <c r="B296" s="34"/>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x14ac:dyDescent="0.2">
      <c r="A297" s="34"/>
      <c r="B297" s="34"/>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x14ac:dyDescent="0.2">
      <c r="A298" s="34"/>
      <c r="B298" s="34"/>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x14ac:dyDescent="0.2">
      <c r="A299" s="34"/>
      <c r="B299" s="34"/>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x14ac:dyDescent="0.2">
      <c r="A300" s="34"/>
      <c r="B300" s="34"/>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x14ac:dyDescent="0.2">
      <c r="A301" s="34"/>
      <c r="B301" s="34"/>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x14ac:dyDescent="0.2">
      <c r="A302" s="34"/>
      <c r="B302" s="34"/>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x14ac:dyDescent="0.2">
      <c r="A303" s="34"/>
      <c r="B303" s="34"/>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x14ac:dyDescent="0.2">
      <c r="A304" s="34"/>
      <c r="B304" s="34"/>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x14ac:dyDescent="0.2">
      <c r="A305" s="34"/>
      <c r="B305" s="34"/>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x14ac:dyDescent="0.2">
      <c r="A306" s="34"/>
      <c r="B306" s="34"/>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x14ac:dyDescent="0.2">
      <c r="A307" s="34"/>
      <c r="B307" s="34"/>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x14ac:dyDescent="0.2">
      <c r="A308" s="34"/>
      <c r="B308" s="34"/>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x14ac:dyDescent="0.2">
      <c r="A309" s="34"/>
      <c r="B309" s="34"/>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x14ac:dyDescent="0.2">
      <c r="A310" s="34"/>
      <c r="B310" s="34"/>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x14ac:dyDescent="0.2">
      <c r="A311" s="34"/>
      <c r="B311" s="34"/>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x14ac:dyDescent="0.2">
      <c r="A312" s="34"/>
      <c r="B312" s="34"/>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x14ac:dyDescent="0.2">
      <c r="A313" s="34"/>
      <c r="B313" s="34"/>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x14ac:dyDescent="0.2">
      <c r="A314" s="34"/>
      <c r="B314" s="34"/>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x14ac:dyDescent="0.2">
      <c r="A315" s="34"/>
      <c r="B315" s="34"/>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x14ac:dyDescent="0.2">
      <c r="A316" s="34"/>
      <c r="B316" s="34"/>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x14ac:dyDescent="0.2">
      <c r="A317" s="34"/>
      <c r="B317" s="34"/>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x14ac:dyDescent="0.2">
      <c r="A318" s="34"/>
      <c r="B318" s="34"/>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x14ac:dyDescent="0.2">
      <c r="A319" s="34"/>
      <c r="B319" s="34"/>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x14ac:dyDescent="0.2">
      <c r="A320" s="34"/>
      <c r="B320" s="34"/>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x14ac:dyDescent="0.2">
      <c r="A321" s="34"/>
      <c r="B321" s="34"/>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x14ac:dyDescent="0.2">
      <c r="A322" s="34"/>
      <c r="B322" s="34"/>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x14ac:dyDescent="0.2">
      <c r="A323" s="34"/>
      <c r="B323" s="34"/>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x14ac:dyDescent="0.2">
      <c r="A324" s="34"/>
      <c r="B324" s="34"/>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x14ac:dyDescent="0.2">
      <c r="A325" s="34"/>
      <c r="B325" s="34"/>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x14ac:dyDescent="0.2">
      <c r="A326" s="34"/>
      <c r="B326" s="34"/>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x14ac:dyDescent="0.2">
      <c r="A327" s="34"/>
      <c r="B327" s="34"/>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x14ac:dyDescent="0.2">
      <c r="A328" s="34"/>
      <c r="B328" s="34"/>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x14ac:dyDescent="0.2">
      <c r="A329" s="34"/>
      <c r="B329" s="34"/>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x14ac:dyDescent="0.2">
      <c r="A330" s="34"/>
      <c r="B330" s="34"/>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x14ac:dyDescent="0.2">
      <c r="A331" s="34"/>
      <c r="B331" s="34"/>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x14ac:dyDescent="0.2">
      <c r="A332" s="34"/>
      <c r="B332" s="34"/>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x14ac:dyDescent="0.2">
      <c r="A333" s="34"/>
      <c r="B333" s="34"/>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x14ac:dyDescent="0.2">
      <c r="A334" s="34"/>
      <c r="B334" s="34"/>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x14ac:dyDescent="0.2">
      <c r="A335" s="34"/>
      <c r="B335" s="34"/>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x14ac:dyDescent="0.2">
      <c r="A336" s="34"/>
      <c r="B336" s="34"/>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x14ac:dyDescent="0.2">
      <c r="A337" s="34"/>
      <c r="B337" s="34"/>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x14ac:dyDescent="0.2">
      <c r="A338" s="34"/>
      <c r="B338" s="34"/>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x14ac:dyDescent="0.2">
      <c r="A339" s="34"/>
      <c r="B339" s="34"/>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x14ac:dyDescent="0.2">
      <c r="A340" s="34"/>
      <c r="B340" s="34"/>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x14ac:dyDescent="0.2">
      <c r="A341" s="34"/>
      <c r="B341" s="34"/>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x14ac:dyDescent="0.2">
      <c r="A342" s="34"/>
      <c r="B342" s="34"/>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x14ac:dyDescent="0.2">
      <c r="A343" s="34"/>
      <c r="B343" s="34"/>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x14ac:dyDescent="0.2">
      <c r="A344" s="34"/>
      <c r="B344" s="34"/>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x14ac:dyDescent="0.2">
      <c r="A345" s="34"/>
      <c r="B345" s="34"/>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x14ac:dyDescent="0.2">
      <c r="A346" s="34"/>
      <c r="B346" s="34"/>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x14ac:dyDescent="0.2">
      <c r="A347" s="34"/>
      <c r="B347" s="34"/>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x14ac:dyDescent="0.2">
      <c r="A348" s="34"/>
      <c r="B348" s="34"/>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x14ac:dyDescent="0.2">
      <c r="A349" s="34"/>
      <c r="B349" s="34"/>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x14ac:dyDescent="0.2">
      <c r="A350" s="34"/>
      <c r="B350" s="34"/>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x14ac:dyDescent="0.2">
      <c r="A351" s="34"/>
      <c r="B351" s="34"/>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x14ac:dyDescent="0.2">
      <c r="A352" s="34"/>
      <c r="B352" s="34"/>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x14ac:dyDescent="0.2">
      <c r="A353" s="34"/>
      <c r="B353" s="34"/>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x14ac:dyDescent="0.2">
      <c r="A354" s="34"/>
      <c r="B354" s="34"/>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x14ac:dyDescent="0.2">
      <c r="A355" s="34"/>
      <c r="B355" s="34"/>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x14ac:dyDescent="0.2">
      <c r="A356" s="34"/>
      <c r="B356" s="34"/>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x14ac:dyDescent="0.2">
      <c r="A357" s="34"/>
      <c r="B357" s="34"/>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x14ac:dyDescent="0.2">
      <c r="A358" s="34"/>
      <c r="B358" s="34"/>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x14ac:dyDescent="0.2">
      <c r="A359" s="34"/>
      <c r="B359" s="34"/>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x14ac:dyDescent="0.2">
      <c r="A360" s="34"/>
      <c r="B360" s="34"/>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x14ac:dyDescent="0.2">
      <c r="A361" s="34"/>
      <c r="B361" s="34"/>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x14ac:dyDescent="0.2">
      <c r="A362" s="34"/>
      <c r="B362" s="34"/>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x14ac:dyDescent="0.2">
      <c r="A363" s="34"/>
      <c r="B363" s="34"/>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x14ac:dyDescent="0.2">
      <c r="A364" s="34"/>
      <c r="B364" s="34"/>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x14ac:dyDescent="0.2">
      <c r="A365" s="34"/>
      <c r="B365" s="34"/>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x14ac:dyDescent="0.2">
      <c r="A366" s="34"/>
      <c r="B366" s="34"/>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x14ac:dyDescent="0.2">
      <c r="A367" s="34"/>
      <c r="B367" s="34"/>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x14ac:dyDescent="0.2">
      <c r="A368" s="34"/>
      <c r="B368" s="34"/>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x14ac:dyDescent="0.2">
      <c r="A369" s="34"/>
      <c r="B369" s="34"/>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x14ac:dyDescent="0.2">
      <c r="A370" s="34"/>
      <c r="B370" s="34"/>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x14ac:dyDescent="0.2">
      <c r="A371" s="34"/>
      <c r="B371" s="34"/>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x14ac:dyDescent="0.2">
      <c r="A372" s="34"/>
      <c r="B372" s="34"/>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x14ac:dyDescent="0.2">
      <c r="A373" s="34"/>
      <c r="B373" s="34"/>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x14ac:dyDescent="0.2">
      <c r="A374" s="34"/>
      <c r="B374" s="34"/>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x14ac:dyDescent="0.2">
      <c r="A375" s="34"/>
      <c r="B375" s="34"/>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x14ac:dyDescent="0.2">
      <c r="A376" s="34"/>
      <c r="B376" s="34"/>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x14ac:dyDescent="0.2">
      <c r="A377" s="34"/>
      <c r="B377" s="34"/>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x14ac:dyDescent="0.2">
      <c r="A378" s="34"/>
      <c r="B378" s="34"/>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x14ac:dyDescent="0.2">
      <c r="A379" s="34"/>
      <c r="B379" s="34"/>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x14ac:dyDescent="0.2">
      <c r="A380" s="34"/>
      <c r="B380" s="34"/>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x14ac:dyDescent="0.2">
      <c r="A381" s="34"/>
      <c r="B381" s="34"/>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x14ac:dyDescent="0.2">
      <c r="A382" s="34"/>
      <c r="B382" s="34"/>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x14ac:dyDescent="0.2">
      <c r="A383" s="34"/>
      <c r="B383" s="34"/>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x14ac:dyDescent="0.2">
      <c r="A384" s="34"/>
      <c r="B384" s="34"/>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x14ac:dyDescent="0.2">
      <c r="A385" s="34"/>
      <c r="B385" s="34"/>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x14ac:dyDescent="0.2">
      <c r="A386" s="34"/>
      <c r="B386" s="34"/>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x14ac:dyDescent="0.2">
      <c r="A387" s="34"/>
      <c r="B387" s="34"/>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x14ac:dyDescent="0.2">
      <c r="A388" s="34"/>
      <c r="B388" s="34"/>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x14ac:dyDescent="0.2">
      <c r="A389" s="34"/>
      <c r="B389" s="34"/>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x14ac:dyDescent="0.2">
      <c r="A390" s="34"/>
      <c r="B390" s="34"/>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x14ac:dyDescent="0.2">
      <c r="A391" s="34"/>
      <c r="B391" s="34"/>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x14ac:dyDescent="0.2">
      <c r="A392" s="34"/>
      <c r="B392" s="34"/>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x14ac:dyDescent="0.2">
      <c r="A393" s="34"/>
      <c r="B393" s="34"/>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x14ac:dyDescent="0.2">
      <c r="A394" s="34"/>
      <c r="B394" s="34"/>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x14ac:dyDescent="0.2">
      <c r="A395" s="34"/>
      <c r="B395" s="34"/>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x14ac:dyDescent="0.2">
      <c r="A396" s="34"/>
      <c r="B396" s="34"/>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x14ac:dyDescent="0.2">
      <c r="A397" s="34"/>
      <c r="B397" s="34"/>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x14ac:dyDescent="0.2">
      <c r="A398" s="34"/>
      <c r="B398" s="34"/>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x14ac:dyDescent="0.2">
      <c r="A399" s="34"/>
      <c r="B399" s="34"/>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x14ac:dyDescent="0.2">
      <c r="A400" s="34"/>
      <c r="B400" s="34"/>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x14ac:dyDescent="0.2">
      <c r="A401" s="34"/>
      <c r="B401" s="34"/>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x14ac:dyDescent="0.2">
      <c r="A402" s="34"/>
      <c r="B402" s="34"/>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x14ac:dyDescent="0.2">
      <c r="A403" s="34"/>
      <c r="B403" s="34"/>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x14ac:dyDescent="0.2">
      <c r="A404" s="34"/>
      <c r="B404" s="34"/>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x14ac:dyDescent="0.2">
      <c r="A405" s="34"/>
      <c r="B405" s="34"/>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x14ac:dyDescent="0.2">
      <c r="A406" s="34"/>
      <c r="B406" s="34"/>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x14ac:dyDescent="0.2">
      <c r="A407" s="34"/>
      <c r="B407" s="34"/>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x14ac:dyDescent="0.2">
      <c r="A408" s="34"/>
      <c r="B408" s="34"/>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x14ac:dyDescent="0.2">
      <c r="A409" s="34"/>
      <c r="B409" s="34"/>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4.25" customHeight="1" x14ac:dyDescent="0.2">
      <c r="A410" s="34"/>
      <c r="B410" s="34"/>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4.25" customHeight="1" x14ac:dyDescent="0.2">
      <c r="A411" s="34"/>
      <c r="B411" s="34"/>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4.25" customHeight="1" x14ac:dyDescent="0.2">
      <c r="A412" s="34"/>
      <c r="B412" s="34"/>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4.25" customHeight="1" x14ac:dyDescent="0.2">
      <c r="A413" s="34"/>
      <c r="B413" s="34"/>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4.25" customHeight="1" x14ac:dyDescent="0.2">
      <c r="A414" s="34"/>
      <c r="B414" s="34"/>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4.25" customHeight="1" x14ac:dyDescent="0.2">
      <c r="A415" s="34"/>
      <c r="B415" s="34"/>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4.25" customHeight="1" x14ac:dyDescent="0.2">
      <c r="A416" s="34"/>
      <c r="B416" s="34"/>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4.25" customHeight="1" x14ac:dyDescent="0.2">
      <c r="A417" s="34"/>
      <c r="B417" s="34"/>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4.25" customHeight="1" x14ac:dyDescent="0.2">
      <c r="A418" s="34"/>
      <c r="B418" s="34"/>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4.25" customHeight="1" x14ac:dyDescent="0.2">
      <c r="A419" s="34"/>
      <c r="B419" s="34"/>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4.25" customHeight="1" x14ac:dyDescent="0.2">
      <c r="A420" s="34"/>
      <c r="B420" s="34"/>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4.25" customHeight="1" x14ac:dyDescent="0.2">
      <c r="A421" s="34"/>
      <c r="B421" s="34"/>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4.25" customHeight="1" x14ac:dyDescent="0.2">
      <c r="A422" s="34"/>
      <c r="B422" s="34"/>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4.25" customHeight="1" x14ac:dyDescent="0.2">
      <c r="A423" s="34"/>
      <c r="B423" s="34"/>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4.25" customHeight="1" x14ac:dyDescent="0.2">
      <c r="A424" s="34"/>
      <c r="B424" s="34"/>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4.25" customHeight="1" x14ac:dyDescent="0.2">
      <c r="A425" s="34"/>
      <c r="B425" s="34"/>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4.25" customHeight="1" x14ac:dyDescent="0.2">
      <c r="A426" s="34"/>
      <c r="B426" s="34"/>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4.25" customHeight="1" x14ac:dyDescent="0.2">
      <c r="A427" s="34"/>
      <c r="B427" s="34"/>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4.25" customHeight="1" x14ac:dyDescent="0.2">
      <c r="A428" s="34"/>
      <c r="B428" s="34"/>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4.25" customHeight="1" x14ac:dyDescent="0.2">
      <c r="A429" s="34"/>
      <c r="B429" s="34"/>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4.25" customHeight="1" x14ac:dyDescent="0.2">
      <c r="A430" s="34"/>
      <c r="B430" s="34"/>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4.25" customHeight="1" x14ac:dyDescent="0.2">
      <c r="A431" s="34"/>
      <c r="B431" s="34"/>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4.25" customHeight="1" x14ac:dyDescent="0.2">
      <c r="A432" s="34"/>
      <c r="B432" s="34"/>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4.25" customHeight="1" x14ac:dyDescent="0.2">
      <c r="A433" s="34"/>
      <c r="B433" s="34"/>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4.25" customHeight="1" x14ac:dyDescent="0.2">
      <c r="A434" s="34"/>
      <c r="B434" s="34"/>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4.25" customHeight="1" x14ac:dyDescent="0.2">
      <c r="A435" s="34"/>
      <c r="B435" s="34"/>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4.25" customHeight="1" x14ac:dyDescent="0.2">
      <c r="A436" s="34"/>
      <c r="B436" s="34"/>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4.25" customHeight="1" x14ac:dyDescent="0.2">
      <c r="A437" s="34"/>
      <c r="B437" s="34"/>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4.25" customHeight="1" x14ac:dyDescent="0.2">
      <c r="A438" s="34"/>
      <c r="B438" s="34"/>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4.25" customHeight="1" x14ac:dyDescent="0.2">
      <c r="A439" s="34"/>
      <c r="B439" s="34"/>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4.25" customHeight="1" x14ac:dyDescent="0.2">
      <c r="A440" s="34"/>
      <c r="B440" s="34"/>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4.25" customHeight="1" x14ac:dyDescent="0.2">
      <c r="A441" s="34"/>
      <c r="B441" s="34"/>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4.25" customHeight="1" x14ac:dyDescent="0.2">
      <c r="A442" s="34"/>
      <c r="B442" s="34"/>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4.25" customHeight="1" x14ac:dyDescent="0.2">
      <c r="A443" s="34"/>
      <c r="B443" s="34"/>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4.25" customHeight="1" x14ac:dyDescent="0.2">
      <c r="A444" s="34"/>
      <c r="B444" s="34"/>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4.25" customHeight="1" x14ac:dyDescent="0.2">
      <c r="A445" s="34"/>
      <c r="B445" s="34"/>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4.25" customHeight="1" x14ac:dyDescent="0.2">
      <c r="A446" s="34"/>
      <c r="B446" s="34"/>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4.25" customHeight="1" x14ac:dyDescent="0.2">
      <c r="A447" s="34"/>
      <c r="B447" s="34"/>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4.25" customHeight="1" x14ac:dyDescent="0.2">
      <c r="A448" s="34"/>
      <c r="B448" s="34"/>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4.25" customHeight="1" x14ac:dyDescent="0.2">
      <c r="A449" s="34"/>
      <c r="B449" s="34"/>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4.25" customHeight="1" x14ac:dyDescent="0.2">
      <c r="A450" s="34"/>
      <c r="B450" s="34"/>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4.25" customHeight="1" x14ac:dyDescent="0.2">
      <c r="A451" s="34"/>
      <c r="B451" s="34"/>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4.25" customHeight="1" x14ac:dyDescent="0.2">
      <c r="A452" s="34"/>
      <c r="B452" s="34"/>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4.25" customHeight="1" x14ac:dyDescent="0.2">
      <c r="A453" s="34"/>
      <c r="B453" s="34"/>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4.25" customHeight="1" x14ac:dyDescent="0.2">
      <c r="A454" s="34"/>
      <c r="B454" s="34"/>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4.25" customHeight="1" x14ac:dyDescent="0.2">
      <c r="A455" s="34"/>
      <c r="B455" s="34"/>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4.25" customHeight="1" x14ac:dyDescent="0.2">
      <c r="A456" s="34"/>
      <c r="B456" s="34"/>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4.25" customHeight="1" x14ac:dyDescent="0.2">
      <c r="A457" s="34"/>
      <c r="B457" s="34"/>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4.25" customHeight="1" x14ac:dyDescent="0.2">
      <c r="A458" s="34"/>
      <c r="B458" s="34"/>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4.25" customHeight="1" x14ac:dyDescent="0.2">
      <c r="A459" s="34"/>
      <c r="B459" s="34"/>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4.25" customHeight="1" x14ac:dyDescent="0.2">
      <c r="A460" s="34"/>
      <c r="B460" s="34"/>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4.25" customHeight="1" x14ac:dyDescent="0.2">
      <c r="A461" s="34"/>
      <c r="B461" s="34"/>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4.25" customHeight="1" x14ac:dyDescent="0.2">
      <c r="A462" s="34"/>
      <c r="B462" s="34"/>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4.25" customHeight="1" x14ac:dyDescent="0.2">
      <c r="A463" s="34"/>
      <c r="B463" s="34"/>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4.25" customHeight="1" x14ac:dyDescent="0.2">
      <c r="A464" s="34"/>
      <c r="B464" s="34"/>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4.25" customHeight="1" x14ac:dyDescent="0.2">
      <c r="A465" s="34"/>
      <c r="B465" s="34"/>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4.25" customHeight="1" x14ac:dyDescent="0.2">
      <c r="A466" s="34"/>
      <c r="B466" s="34"/>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4.25" customHeight="1" x14ac:dyDescent="0.2">
      <c r="A467" s="34"/>
      <c r="B467" s="34"/>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4.25" customHeight="1" x14ac:dyDescent="0.2">
      <c r="A468" s="34"/>
      <c r="B468" s="34"/>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4.25" customHeight="1" x14ac:dyDescent="0.2">
      <c r="A469" s="34"/>
      <c r="B469" s="34"/>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4.25" customHeight="1" x14ac:dyDescent="0.2">
      <c r="A470" s="34"/>
      <c r="B470" s="34"/>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4.25" customHeight="1" x14ac:dyDescent="0.2">
      <c r="A471" s="34"/>
      <c r="B471" s="34"/>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4.25" customHeight="1" x14ac:dyDescent="0.2">
      <c r="A472" s="34"/>
      <c r="B472" s="34"/>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4.25" customHeight="1" x14ac:dyDescent="0.2">
      <c r="A473" s="34"/>
      <c r="B473" s="34"/>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4.25" customHeight="1" x14ac:dyDescent="0.2">
      <c r="A474" s="34"/>
      <c r="B474" s="34"/>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4.25" customHeight="1" x14ac:dyDescent="0.2">
      <c r="A475" s="34"/>
      <c r="B475" s="34"/>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4.25" customHeight="1" x14ac:dyDescent="0.2">
      <c r="A476" s="34"/>
      <c r="B476" s="34"/>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4.25" customHeight="1" x14ac:dyDescent="0.2">
      <c r="A477" s="34"/>
      <c r="B477" s="34"/>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4.25" customHeight="1" x14ac:dyDescent="0.2">
      <c r="A478" s="34"/>
      <c r="B478" s="34"/>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4.25" customHeight="1" x14ac:dyDescent="0.2">
      <c r="A479" s="34"/>
      <c r="B479" s="34"/>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4.25" customHeight="1" x14ac:dyDescent="0.2">
      <c r="A480" s="34"/>
      <c r="B480" s="34"/>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4.25" customHeight="1" x14ac:dyDescent="0.2">
      <c r="A481" s="34"/>
      <c r="B481" s="34"/>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4.25" customHeight="1" x14ac:dyDescent="0.2">
      <c r="A482" s="34"/>
      <c r="B482" s="34"/>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4.25" customHeight="1" x14ac:dyDescent="0.2">
      <c r="A483" s="34"/>
      <c r="B483" s="34"/>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4.25" customHeight="1" x14ac:dyDescent="0.2">
      <c r="A484" s="34"/>
      <c r="B484" s="34"/>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4.25" customHeight="1" x14ac:dyDescent="0.2">
      <c r="A485" s="34"/>
      <c r="B485" s="34"/>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4.25" customHeight="1" x14ac:dyDescent="0.2">
      <c r="A486" s="34"/>
      <c r="B486" s="34"/>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4.25" customHeight="1" x14ac:dyDescent="0.2">
      <c r="A487" s="34"/>
      <c r="B487" s="34"/>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4.25" customHeight="1" x14ac:dyDescent="0.2">
      <c r="A488" s="34"/>
      <c r="B488" s="34"/>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4.25" customHeight="1" x14ac:dyDescent="0.2">
      <c r="A489" s="34"/>
      <c r="B489" s="34"/>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4.25" customHeight="1" x14ac:dyDescent="0.2">
      <c r="A490" s="34"/>
      <c r="B490" s="34"/>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4.25" customHeight="1" x14ac:dyDescent="0.2">
      <c r="A491" s="34"/>
      <c r="B491" s="34"/>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4.25" customHeight="1" x14ac:dyDescent="0.2">
      <c r="A492" s="34"/>
      <c r="B492" s="34"/>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4.25" customHeight="1" x14ac:dyDescent="0.2">
      <c r="A493" s="34"/>
      <c r="B493" s="34"/>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4.25" customHeight="1" x14ac:dyDescent="0.2">
      <c r="A494" s="34"/>
      <c r="B494" s="34"/>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4.25" customHeight="1" x14ac:dyDescent="0.2">
      <c r="A495" s="34"/>
      <c r="B495" s="34"/>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4.25" customHeight="1" x14ac:dyDescent="0.2">
      <c r="A496" s="34"/>
      <c r="B496" s="34"/>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4.25" customHeight="1" x14ac:dyDescent="0.2">
      <c r="A497" s="34"/>
      <c r="B497" s="34"/>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4.25" customHeight="1" x14ac:dyDescent="0.2">
      <c r="A498" s="34"/>
      <c r="B498" s="34"/>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4.25" customHeight="1" x14ac:dyDescent="0.2">
      <c r="A499" s="34"/>
      <c r="B499" s="34"/>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4.25" customHeight="1" x14ac:dyDescent="0.2">
      <c r="A500" s="34"/>
      <c r="B500" s="34"/>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4.25" customHeight="1" x14ac:dyDescent="0.2">
      <c r="A501" s="34"/>
      <c r="B501" s="34"/>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4.25" customHeight="1" x14ac:dyDescent="0.2">
      <c r="A502" s="34"/>
      <c r="B502" s="34"/>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4.25" customHeight="1" x14ac:dyDescent="0.2">
      <c r="A503" s="34"/>
      <c r="B503" s="34"/>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4.25" customHeight="1" x14ac:dyDescent="0.2">
      <c r="A504" s="34"/>
      <c r="B504" s="34"/>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4.25" customHeight="1" x14ac:dyDescent="0.2">
      <c r="A505" s="34"/>
      <c r="B505" s="34"/>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4.25" customHeight="1" x14ac:dyDescent="0.2">
      <c r="A506" s="34"/>
      <c r="B506" s="34"/>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4.25" customHeight="1" x14ac:dyDescent="0.2">
      <c r="A507" s="34"/>
      <c r="B507" s="34"/>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4.25" customHeight="1" x14ac:dyDescent="0.2">
      <c r="A508" s="34"/>
      <c r="B508" s="34"/>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4.25" customHeight="1" x14ac:dyDescent="0.2">
      <c r="A509" s="34"/>
      <c r="B509" s="34"/>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4.25" customHeight="1" x14ac:dyDescent="0.2">
      <c r="A510" s="34"/>
      <c r="B510" s="34"/>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4.25" customHeight="1" x14ac:dyDescent="0.2">
      <c r="A511" s="34"/>
      <c r="B511" s="34"/>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4.25" customHeight="1" x14ac:dyDescent="0.2">
      <c r="A512" s="34"/>
      <c r="B512" s="34"/>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4.25" customHeight="1" x14ac:dyDescent="0.2">
      <c r="A513" s="34"/>
      <c r="B513" s="34"/>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4.25" customHeight="1" x14ac:dyDescent="0.2">
      <c r="A514" s="34"/>
      <c r="B514" s="34"/>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4.25" customHeight="1" x14ac:dyDescent="0.2">
      <c r="A515" s="34"/>
      <c r="B515" s="34"/>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4.25" customHeight="1" x14ac:dyDescent="0.2">
      <c r="A516" s="34"/>
      <c r="B516" s="34"/>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4.25" customHeight="1" x14ac:dyDescent="0.2">
      <c r="A517" s="34"/>
      <c r="B517" s="34"/>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4.25" customHeight="1" x14ac:dyDescent="0.2">
      <c r="A518" s="34"/>
      <c r="B518" s="34"/>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4.25" customHeight="1" x14ac:dyDescent="0.2">
      <c r="A519" s="34"/>
      <c r="B519" s="34"/>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4.25" customHeight="1" x14ac:dyDescent="0.2">
      <c r="A520" s="34"/>
      <c r="B520" s="34"/>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4.25" customHeight="1" x14ac:dyDescent="0.2">
      <c r="A521" s="34"/>
      <c r="B521" s="34"/>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4.25" customHeight="1" x14ac:dyDescent="0.2">
      <c r="A522" s="34"/>
      <c r="B522" s="34"/>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4.25" customHeight="1" x14ac:dyDescent="0.2">
      <c r="A523" s="34"/>
      <c r="B523" s="34"/>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4.25" customHeight="1" x14ac:dyDescent="0.2">
      <c r="A524" s="34"/>
      <c r="B524" s="34"/>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4.25" customHeight="1" x14ac:dyDescent="0.2">
      <c r="A525" s="34"/>
      <c r="B525" s="34"/>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4.25" customHeight="1" x14ac:dyDescent="0.2">
      <c r="A526" s="34"/>
      <c r="B526" s="34"/>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4.25" customHeight="1" x14ac:dyDescent="0.2">
      <c r="A527" s="34"/>
      <c r="B527" s="34"/>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4.25" customHeight="1" x14ac:dyDescent="0.2">
      <c r="A528" s="34"/>
      <c r="B528" s="34"/>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4.25" customHeight="1" x14ac:dyDescent="0.2">
      <c r="A529" s="34"/>
      <c r="B529" s="34"/>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4.25" customHeight="1" x14ac:dyDescent="0.2">
      <c r="A530" s="34"/>
      <c r="B530" s="34"/>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4.25" customHeight="1" x14ac:dyDescent="0.2">
      <c r="A531" s="34"/>
      <c r="B531" s="34"/>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4.25" customHeight="1" x14ac:dyDescent="0.2">
      <c r="A532" s="34"/>
      <c r="B532" s="34"/>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4.25" customHeight="1" x14ac:dyDescent="0.2">
      <c r="A533" s="34"/>
      <c r="B533" s="34"/>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4.25" customHeight="1" x14ac:dyDescent="0.2">
      <c r="A534" s="34"/>
      <c r="B534" s="34"/>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4.25" customHeight="1" x14ac:dyDescent="0.2">
      <c r="A535" s="34"/>
      <c r="B535" s="34"/>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4.25" customHeight="1" x14ac:dyDescent="0.2">
      <c r="A536" s="34"/>
      <c r="B536" s="34"/>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4.25" customHeight="1" x14ac:dyDescent="0.2">
      <c r="A537" s="34"/>
      <c r="B537" s="34"/>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4.25" customHeight="1" x14ac:dyDescent="0.2">
      <c r="A538" s="34"/>
      <c r="B538" s="34"/>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4.25" customHeight="1" x14ac:dyDescent="0.2">
      <c r="A539" s="34"/>
      <c r="B539" s="34"/>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4.25" customHeight="1" x14ac:dyDescent="0.2">
      <c r="A540" s="34"/>
      <c r="B540" s="34"/>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4.25" customHeight="1" x14ac:dyDescent="0.2">
      <c r="A541" s="34"/>
      <c r="B541" s="34"/>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4.25" customHeight="1" x14ac:dyDescent="0.2">
      <c r="A542" s="34"/>
      <c r="B542" s="34"/>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4.25" customHeight="1" x14ac:dyDescent="0.2">
      <c r="A543" s="34"/>
      <c r="B543" s="34"/>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4.25" customHeight="1" x14ac:dyDescent="0.2">
      <c r="A544" s="34"/>
      <c r="B544" s="34"/>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4.25" customHeight="1" x14ac:dyDescent="0.2">
      <c r="A545" s="34"/>
      <c r="B545" s="34"/>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4.25" customHeight="1" x14ac:dyDescent="0.2">
      <c r="A546" s="34"/>
      <c r="B546" s="34"/>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4.25" customHeight="1" x14ac:dyDescent="0.2">
      <c r="A547" s="34"/>
      <c r="B547" s="34"/>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4.25" customHeight="1" x14ac:dyDescent="0.2">
      <c r="A548" s="34"/>
      <c r="B548" s="34"/>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4.25" customHeight="1" x14ac:dyDescent="0.2">
      <c r="A549" s="34"/>
      <c r="B549" s="34"/>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4.25" customHeight="1" x14ac:dyDescent="0.2">
      <c r="A550" s="34"/>
      <c r="B550" s="34"/>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4.25" customHeight="1" x14ac:dyDescent="0.2">
      <c r="A551" s="34"/>
      <c r="B551" s="34"/>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4.25" customHeight="1" x14ac:dyDescent="0.2">
      <c r="A552" s="34"/>
      <c r="B552" s="34"/>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4.25" customHeight="1" x14ac:dyDescent="0.2">
      <c r="A553" s="34"/>
      <c r="B553" s="34"/>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4.25" customHeight="1" x14ac:dyDescent="0.2">
      <c r="A554" s="34"/>
      <c r="B554" s="34"/>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4.25" customHeight="1" x14ac:dyDescent="0.2">
      <c r="A555" s="34"/>
      <c r="B555" s="34"/>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4.25" customHeight="1" x14ac:dyDescent="0.2">
      <c r="A556" s="34"/>
      <c r="B556" s="34"/>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4.25" customHeight="1" x14ac:dyDescent="0.2">
      <c r="A557" s="34"/>
      <c r="B557" s="34"/>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4.25" customHeight="1" x14ac:dyDescent="0.2">
      <c r="A558" s="34"/>
      <c r="B558" s="34"/>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4.25" customHeight="1" x14ac:dyDescent="0.2">
      <c r="A559" s="34"/>
      <c r="B559" s="34"/>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4.25" customHeight="1" x14ac:dyDescent="0.2">
      <c r="A560" s="34"/>
      <c r="B560" s="34"/>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4.25" customHeight="1" x14ac:dyDescent="0.2">
      <c r="A561" s="34"/>
      <c r="B561" s="34"/>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4.25" customHeight="1" x14ac:dyDescent="0.2">
      <c r="A562" s="34"/>
      <c r="B562" s="34"/>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4.25" customHeight="1" x14ac:dyDescent="0.2">
      <c r="A563" s="34"/>
      <c r="B563" s="34"/>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4.25" customHeight="1" x14ac:dyDescent="0.2">
      <c r="A564" s="34"/>
      <c r="B564" s="34"/>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4.25" customHeight="1" x14ac:dyDescent="0.2">
      <c r="A565" s="34"/>
      <c r="B565" s="34"/>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4.25" customHeight="1" x14ac:dyDescent="0.2">
      <c r="A566" s="34"/>
      <c r="B566" s="34"/>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4.25" customHeight="1" x14ac:dyDescent="0.2">
      <c r="A567" s="34"/>
      <c r="B567" s="34"/>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4.25" customHeight="1" x14ac:dyDescent="0.2">
      <c r="A568" s="34"/>
      <c r="B568" s="34"/>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4.25" customHeight="1" x14ac:dyDescent="0.2">
      <c r="A569" s="34"/>
      <c r="B569" s="34"/>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4.25" customHeight="1" x14ac:dyDescent="0.2">
      <c r="A570" s="34"/>
      <c r="B570" s="34"/>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4.25" customHeight="1" x14ac:dyDescent="0.2">
      <c r="A571" s="34"/>
      <c r="B571" s="34"/>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4.25" customHeight="1" x14ac:dyDescent="0.2">
      <c r="A572" s="34"/>
      <c r="B572" s="34"/>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4.25" customHeight="1" x14ac:dyDescent="0.2">
      <c r="A573" s="34"/>
      <c r="B573" s="34"/>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4.25" customHeight="1" x14ac:dyDescent="0.2">
      <c r="A574" s="34"/>
      <c r="B574" s="34"/>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4.25" customHeight="1" x14ac:dyDescent="0.2">
      <c r="A575" s="34"/>
      <c r="B575" s="34"/>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4.25" customHeight="1" x14ac:dyDescent="0.2">
      <c r="A576" s="34"/>
      <c r="B576" s="34"/>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4.25" customHeight="1" x14ac:dyDescent="0.2">
      <c r="A577" s="34"/>
      <c r="B577" s="34"/>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4.25" customHeight="1" x14ac:dyDescent="0.2">
      <c r="A578" s="34"/>
      <c r="B578" s="34"/>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4.25" customHeight="1" x14ac:dyDescent="0.2">
      <c r="A579" s="34"/>
      <c r="B579" s="34"/>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4.25" customHeight="1" x14ac:dyDescent="0.2">
      <c r="A580" s="34"/>
      <c r="B580" s="34"/>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4.25" customHeight="1" x14ac:dyDescent="0.2">
      <c r="A581" s="34"/>
      <c r="B581" s="34"/>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4.25" customHeight="1" x14ac:dyDescent="0.2">
      <c r="A582" s="34"/>
      <c r="B582" s="34"/>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4.25" customHeight="1" x14ac:dyDescent="0.2">
      <c r="A583" s="34"/>
      <c r="B583" s="34"/>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4.25" customHeight="1" x14ac:dyDescent="0.2">
      <c r="A584" s="34"/>
      <c r="B584" s="34"/>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4.25" customHeight="1" x14ac:dyDescent="0.2">
      <c r="A585" s="34"/>
      <c r="B585" s="34"/>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4.25" customHeight="1" x14ac:dyDescent="0.2">
      <c r="A586" s="34"/>
      <c r="B586" s="34"/>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4.25" customHeight="1" x14ac:dyDescent="0.2">
      <c r="A587" s="34"/>
      <c r="B587" s="34"/>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4.25" customHeight="1" x14ac:dyDescent="0.2">
      <c r="A588" s="34"/>
      <c r="B588" s="34"/>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4.25" customHeight="1" x14ac:dyDescent="0.2">
      <c r="A589" s="34"/>
      <c r="B589" s="34"/>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4.25" customHeight="1" x14ac:dyDescent="0.2">
      <c r="A590" s="34"/>
      <c r="B590" s="34"/>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4.25" customHeight="1" x14ac:dyDescent="0.2">
      <c r="A591" s="34"/>
      <c r="B591" s="34"/>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4.25" customHeight="1" x14ac:dyDescent="0.2">
      <c r="A592" s="34"/>
      <c r="B592" s="34"/>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4.25" customHeight="1" x14ac:dyDescent="0.2">
      <c r="A593" s="34"/>
      <c r="B593" s="34"/>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4.25" customHeight="1" x14ac:dyDescent="0.2">
      <c r="A594" s="34"/>
      <c r="B594" s="34"/>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4.25" customHeight="1" x14ac:dyDescent="0.2">
      <c r="A595" s="34"/>
      <c r="B595" s="34"/>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4.25" customHeight="1" x14ac:dyDescent="0.2">
      <c r="A596" s="34"/>
      <c r="B596" s="34"/>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4.25" customHeight="1" x14ac:dyDescent="0.2">
      <c r="A597" s="34"/>
      <c r="B597" s="34"/>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4.25" customHeight="1" x14ac:dyDescent="0.2">
      <c r="A598" s="34"/>
      <c r="B598" s="34"/>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4.25" customHeight="1" x14ac:dyDescent="0.2">
      <c r="A599" s="34"/>
      <c r="B599" s="34"/>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4.25" customHeight="1" x14ac:dyDescent="0.2">
      <c r="A600" s="34"/>
      <c r="B600" s="34"/>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4.25" customHeight="1" x14ac:dyDescent="0.2">
      <c r="A601" s="34"/>
      <c r="B601" s="34"/>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4.25" customHeight="1" x14ac:dyDescent="0.2">
      <c r="A602" s="34"/>
      <c r="B602" s="34"/>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4.25" customHeight="1" x14ac:dyDescent="0.2">
      <c r="A603" s="34"/>
      <c r="B603" s="34"/>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4.25" customHeight="1" x14ac:dyDescent="0.2">
      <c r="A604" s="34"/>
      <c r="B604" s="34"/>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4.25" customHeight="1" x14ac:dyDescent="0.2">
      <c r="A605" s="34"/>
      <c r="B605" s="34"/>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4.25" customHeight="1" x14ac:dyDescent="0.2">
      <c r="A606" s="34"/>
      <c r="B606" s="34"/>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4.25" customHeight="1" x14ac:dyDescent="0.2">
      <c r="A607" s="34"/>
      <c r="B607" s="34"/>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4.25" customHeight="1" x14ac:dyDescent="0.2">
      <c r="A608" s="34"/>
      <c r="B608" s="34"/>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4.25" customHeight="1" x14ac:dyDescent="0.2">
      <c r="A609" s="34"/>
      <c r="B609" s="34"/>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4.25" customHeight="1" x14ac:dyDescent="0.2">
      <c r="A610" s="34"/>
      <c r="B610" s="34"/>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4.25" customHeight="1" x14ac:dyDescent="0.2">
      <c r="A611" s="34"/>
      <c r="B611" s="34"/>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4.25" customHeight="1" x14ac:dyDescent="0.2">
      <c r="A612" s="34"/>
      <c r="B612" s="34"/>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4.25" customHeight="1" x14ac:dyDescent="0.2">
      <c r="A613" s="34"/>
      <c r="B613" s="34"/>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4.25" customHeight="1" x14ac:dyDescent="0.2">
      <c r="A614" s="34"/>
      <c r="B614" s="34"/>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4.25" customHeight="1" x14ac:dyDescent="0.2">
      <c r="A615" s="34"/>
      <c r="B615" s="34"/>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4.25" customHeight="1" x14ac:dyDescent="0.2">
      <c r="A616" s="34"/>
      <c r="B616" s="34"/>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4.25" customHeight="1" x14ac:dyDescent="0.2">
      <c r="A617" s="34"/>
      <c r="B617" s="34"/>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4.25" customHeight="1" x14ac:dyDescent="0.2">
      <c r="A618" s="34"/>
      <c r="B618" s="34"/>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4.25" customHeight="1" x14ac:dyDescent="0.2">
      <c r="A619" s="34"/>
      <c r="B619" s="34"/>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4.25" customHeight="1" x14ac:dyDescent="0.2">
      <c r="A620" s="34"/>
      <c r="B620" s="34"/>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4.25" customHeight="1" x14ac:dyDescent="0.2">
      <c r="A621" s="34"/>
      <c r="B621" s="34"/>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4.25" customHeight="1" x14ac:dyDescent="0.2">
      <c r="A622" s="34"/>
      <c r="B622" s="34"/>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4.25" customHeight="1" x14ac:dyDescent="0.2">
      <c r="A623" s="34"/>
      <c r="B623" s="34"/>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4.25" customHeight="1" x14ac:dyDescent="0.2">
      <c r="A624" s="34"/>
      <c r="B624" s="34"/>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4.25" customHeight="1" x14ac:dyDescent="0.2">
      <c r="A625" s="34"/>
      <c r="B625" s="34"/>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4.25" customHeight="1" x14ac:dyDescent="0.2">
      <c r="A626" s="34"/>
      <c r="B626" s="34"/>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4.25" customHeight="1" x14ac:dyDescent="0.2">
      <c r="A627" s="34"/>
      <c r="B627" s="34"/>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4.25" customHeight="1" x14ac:dyDescent="0.2">
      <c r="A628" s="34"/>
      <c r="B628" s="34"/>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4.25" customHeight="1" x14ac:dyDescent="0.2">
      <c r="A629" s="34"/>
      <c r="B629" s="34"/>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4.25" customHeight="1" x14ac:dyDescent="0.2">
      <c r="A630" s="34"/>
      <c r="B630" s="34"/>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4.25" customHeight="1" x14ac:dyDescent="0.2">
      <c r="A631" s="34"/>
      <c r="B631" s="34"/>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4.25" customHeight="1" x14ac:dyDescent="0.2">
      <c r="A632" s="34"/>
      <c r="B632" s="34"/>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4.25" customHeight="1" x14ac:dyDescent="0.2">
      <c r="A633" s="34"/>
      <c r="B633" s="34"/>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4.25" customHeight="1" x14ac:dyDescent="0.2">
      <c r="A634" s="34"/>
      <c r="B634" s="34"/>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4.25" customHeight="1" x14ac:dyDescent="0.2">
      <c r="A635" s="34"/>
      <c r="B635" s="34"/>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4.25" customHeight="1" x14ac:dyDescent="0.2">
      <c r="A636" s="34"/>
      <c r="B636" s="34"/>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4.25" customHeight="1" x14ac:dyDescent="0.2">
      <c r="A637" s="34"/>
      <c r="B637" s="34"/>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4.25" customHeight="1" x14ac:dyDescent="0.2">
      <c r="A638" s="34"/>
      <c r="B638" s="34"/>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4.25" customHeight="1" x14ac:dyDescent="0.2">
      <c r="A639" s="34"/>
      <c r="B639" s="34"/>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4.25" customHeight="1" x14ac:dyDescent="0.2">
      <c r="A640" s="34"/>
      <c r="B640" s="34"/>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4.25" customHeight="1" x14ac:dyDescent="0.2">
      <c r="A641" s="34"/>
      <c r="B641" s="34"/>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4.25" customHeight="1" x14ac:dyDescent="0.2">
      <c r="A642" s="34"/>
      <c r="B642" s="34"/>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4.25" customHeight="1" x14ac:dyDescent="0.2">
      <c r="A643" s="34"/>
      <c r="B643" s="34"/>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4.25" customHeight="1" x14ac:dyDescent="0.2">
      <c r="A644" s="34"/>
      <c r="B644" s="34"/>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4.25" customHeight="1" x14ac:dyDescent="0.2">
      <c r="A645" s="34"/>
      <c r="B645" s="34"/>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4.25" customHeight="1" x14ac:dyDescent="0.2">
      <c r="A646" s="34"/>
      <c r="B646" s="34"/>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4.25" customHeight="1" x14ac:dyDescent="0.2">
      <c r="A647" s="34"/>
      <c r="B647" s="34"/>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4.25" customHeight="1" x14ac:dyDescent="0.2">
      <c r="A648" s="34"/>
      <c r="B648" s="34"/>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4.25" customHeight="1" x14ac:dyDescent="0.2">
      <c r="A649" s="34"/>
      <c r="B649" s="34"/>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4.25" customHeight="1" x14ac:dyDescent="0.2">
      <c r="A650" s="34"/>
      <c r="B650" s="34"/>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4.25" customHeight="1" x14ac:dyDescent="0.2">
      <c r="A651" s="34"/>
      <c r="B651" s="34"/>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4.25" customHeight="1" x14ac:dyDescent="0.2">
      <c r="A652" s="34"/>
      <c r="B652" s="34"/>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4.25" customHeight="1" x14ac:dyDescent="0.2">
      <c r="A653" s="34"/>
      <c r="B653" s="34"/>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4.25" customHeight="1" x14ac:dyDescent="0.2">
      <c r="A654" s="34"/>
      <c r="B654" s="34"/>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4.25" customHeight="1" x14ac:dyDescent="0.2">
      <c r="A655" s="34"/>
      <c r="B655" s="34"/>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4.25" customHeight="1" x14ac:dyDescent="0.2">
      <c r="A656" s="34"/>
      <c r="B656" s="34"/>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4.25" customHeight="1" x14ac:dyDescent="0.2">
      <c r="A657" s="34"/>
      <c r="B657" s="34"/>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4.25" customHeight="1" x14ac:dyDescent="0.2">
      <c r="A658" s="34"/>
      <c r="B658" s="34"/>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4.25" customHeight="1" x14ac:dyDescent="0.2">
      <c r="A659" s="34"/>
      <c r="B659" s="34"/>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4.25" customHeight="1" x14ac:dyDescent="0.2">
      <c r="A660" s="34"/>
      <c r="B660" s="34"/>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4.25" customHeight="1" x14ac:dyDescent="0.2">
      <c r="A661" s="34"/>
      <c r="B661" s="34"/>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4.25" customHeight="1" x14ac:dyDescent="0.2">
      <c r="A662" s="34"/>
      <c r="B662" s="34"/>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4.25" customHeight="1" x14ac:dyDescent="0.2">
      <c r="A663" s="34"/>
      <c r="B663" s="34"/>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4.25" customHeight="1" x14ac:dyDescent="0.2">
      <c r="A664" s="34"/>
      <c r="B664" s="34"/>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4.25" customHeight="1" x14ac:dyDescent="0.2">
      <c r="A665" s="34"/>
      <c r="B665" s="34"/>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4.25" customHeight="1" x14ac:dyDescent="0.2">
      <c r="A666" s="34"/>
      <c r="B666" s="34"/>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4.25" customHeight="1" x14ac:dyDescent="0.2">
      <c r="A667" s="34"/>
      <c r="B667" s="34"/>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4.25" customHeight="1" x14ac:dyDescent="0.2">
      <c r="A668" s="34"/>
      <c r="B668" s="34"/>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4.25" customHeight="1" x14ac:dyDescent="0.2">
      <c r="A669" s="34"/>
      <c r="B669" s="34"/>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4.25" customHeight="1" x14ac:dyDescent="0.2">
      <c r="A670" s="34"/>
      <c r="B670" s="34"/>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4.25" customHeight="1" x14ac:dyDescent="0.2">
      <c r="A671" s="34"/>
      <c r="B671" s="34"/>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4.25" customHeight="1" x14ac:dyDescent="0.2">
      <c r="A672" s="34"/>
      <c r="B672" s="34"/>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4.25" customHeight="1" x14ac:dyDescent="0.2">
      <c r="A673" s="34"/>
      <c r="B673" s="34"/>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4.25" customHeight="1" x14ac:dyDescent="0.2">
      <c r="A674" s="34"/>
      <c r="B674" s="34"/>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4.25" customHeight="1" x14ac:dyDescent="0.2">
      <c r="A675" s="34"/>
      <c r="B675" s="34"/>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4.25" customHeight="1" x14ac:dyDescent="0.2">
      <c r="A676" s="34"/>
      <c r="B676" s="34"/>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4.25" customHeight="1" x14ac:dyDescent="0.2">
      <c r="A677" s="34"/>
      <c r="B677" s="34"/>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4.25" customHeight="1" x14ac:dyDescent="0.2">
      <c r="A678" s="34"/>
      <c r="B678" s="34"/>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4.25" customHeight="1" x14ac:dyDescent="0.2">
      <c r="A679" s="34"/>
      <c r="B679" s="34"/>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4.25" customHeight="1" x14ac:dyDescent="0.2">
      <c r="A680" s="34"/>
      <c r="B680" s="34"/>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4.25" customHeight="1" x14ac:dyDescent="0.2">
      <c r="A681" s="34"/>
      <c r="B681" s="34"/>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4.25" customHeight="1" x14ac:dyDescent="0.2">
      <c r="A682" s="34"/>
      <c r="B682" s="34"/>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4.25" customHeight="1" x14ac:dyDescent="0.2">
      <c r="A683" s="34"/>
      <c r="B683" s="34"/>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4.25" customHeight="1" x14ac:dyDescent="0.2">
      <c r="A684" s="34"/>
      <c r="B684" s="34"/>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4.25" customHeight="1" x14ac:dyDescent="0.2">
      <c r="A685" s="34"/>
      <c r="B685" s="34"/>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4.25" customHeight="1" x14ac:dyDescent="0.2">
      <c r="A686" s="34"/>
      <c r="B686" s="34"/>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4.25" customHeight="1" x14ac:dyDescent="0.2">
      <c r="A687" s="34"/>
      <c r="B687" s="34"/>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4.25" customHeight="1" x14ac:dyDescent="0.2">
      <c r="A688" s="34"/>
      <c r="B688" s="34"/>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4.25" customHeight="1" x14ac:dyDescent="0.2">
      <c r="A689" s="34"/>
      <c r="B689" s="34"/>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4.25" customHeight="1" x14ac:dyDescent="0.2">
      <c r="A690" s="34"/>
      <c r="B690" s="34"/>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4.25" customHeight="1" x14ac:dyDescent="0.2">
      <c r="A691" s="34"/>
      <c r="B691" s="34"/>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4.25" customHeight="1" x14ac:dyDescent="0.2">
      <c r="A692" s="34"/>
      <c r="B692" s="34"/>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4.25" customHeight="1" x14ac:dyDescent="0.2">
      <c r="A693" s="34"/>
      <c r="B693" s="34"/>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4.25" customHeight="1" x14ac:dyDescent="0.2">
      <c r="A694" s="34"/>
      <c r="B694" s="34"/>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4.25" customHeight="1" x14ac:dyDescent="0.2">
      <c r="A695" s="34"/>
      <c r="B695" s="34"/>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4.25" customHeight="1" x14ac:dyDescent="0.2">
      <c r="A696" s="34"/>
      <c r="B696" s="34"/>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4.25" customHeight="1" x14ac:dyDescent="0.2">
      <c r="A697" s="34"/>
      <c r="B697" s="34"/>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4.25" customHeight="1" x14ac:dyDescent="0.2">
      <c r="A698" s="34"/>
      <c r="B698" s="34"/>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4.25" customHeight="1" x14ac:dyDescent="0.2">
      <c r="A699" s="34"/>
      <c r="B699" s="34"/>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4.25" customHeight="1" x14ac:dyDescent="0.2">
      <c r="A700" s="34"/>
      <c r="B700" s="34"/>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4.25" customHeight="1" x14ac:dyDescent="0.2">
      <c r="A701" s="34"/>
      <c r="B701" s="34"/>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4.25" customHeight="1" x14ac:dyDescent="0.2">
      <c r="A702" s="34"/>
      <c r="B702" s="34"/>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4.25" customHeight="1" x14ac:dyDescent="0.2">
      <c r="A703" s="34"/>
      <c r="B703" s="34"/>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4.25" customHeight="1" x14ac:dyDescent="0.2">
      <c r="A704" s="34"/>
      <c r="B704" s="34"/>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4.25" customHeight="1" x14ac:dyDescent="0.2">
      <c r="A705" s="34"/>
      <c r="B705" s="34"/>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4.25" customHeight="1" x14ac:dyDescent="0.2">
      <c r="A706" s="34"/>
      <c r="B706" s="34"/>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4.25" customHeight="1" x14ac:dyDescent="0.2">
      <c r="A707" s="34"/>
      <c r="B707" s="34"/>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4.25" customHeight="1" x14ac:dyDescent="0.2">
      <c r="A708" s="34"/>
      <c r="B708" s="34"/>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4.25" customHeight="1" x14ac:dyDescent="0.2">
      <c r="A709" s="34"/>
      <c r="B709" s="34"/>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4.25" customHeight="1" x14ac:dyDescent="0.2">
      <c r="A710" s="34"/>
      <c r="B710" s="34"/>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4.25" customHeight="1" x14ac:dyDescent="0.2">
      <c r="A711" s="34"/>
      <c r="B711" s="34"/>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4.25" customHeight="1" x14ac:dyDescent="0.2">
      <c r="A712" s="34"/>
      <c r="B712" s="34"/>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4.25" customHeight="1" x14ac:dyDescent="0.2">
      <c r="A713" s="34"/>
      <c r="B713" s="34"/>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4.25" customHeight="1" x14ac:dyDescent="0.2">
      <c r="A714" s="34"/>
      <c r="B714" s="34"/>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4.25" customHeight="1" x14ac:dyDescent="0.2">
      <c r="A715" s="34"/>
      <c r="B715" s="34"/>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4.25" customHeight="1" x14ac:dyDescent="0.2">
      <c r="A716" s="34"/>
      <c r="B716" s="34"/>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4.25" customHeight="1" x14ac:dyDescent="0.2">
      <c r="A717" s="34"/>
      <c r="B717" s="34"/>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4.25" customHeight="1" x14ac:dyDescent="0.2">
      <c r="A718" s="34"/>
      <c r="B718" s="34"/>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4.25" customHeight="1" x14ac:dyDescent="0.2">
      <c r="A719" s="34"/>
      <c r="B719" s="34"/>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4.25" customHeight="1" x14ac:dyDescent="0.2">
      <c r="A720" s="34"/>
      <c r="B720" s="34"/>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4.25" customHeight="1" x14ac:dyDescent="0.2">
      <c r="A721" s="34"/>
      <c r="B721" s="34"/>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4.25" customHeight="1" x14ac:dyDescent="0.2">
      <c r="A722" s="34"/>
      <c r="B722" s="34"/>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4.25" customHeight="1" x14ac:dyDescent="0.2">
      <c r="A723" s="34"/>
      <c r="B723" s="34"/>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4.25" customHeight="1" x14ac:dyDescent="0.2">
      <c r="A724" s="34"/>
      <c r="B724" s="34"/>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4.25" customHeight="1" x14ac:dyDescent="0.2">
      <c r="A725" s="34"/>
      <c r="B725" s="34"/>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4.25" customHeight="1" x14ac:dyDescent="0.2">
      <c r="A726" s="34"/>
      <c r="B726" s="34"/>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4.25" customHeight="1" x14ac:dyDescent="0.2">
      <c r="A727" s="34"/>
      <c r="B727" s="34"/>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4.25" customHeight="1" x14ac:dyDescent="0.2">
      <c r="A728" s="34"/>
      <c r="B728" s="34"/>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4.25" customHeight="1" x14ac:dyDescent="0.2">
      <c r="A729" s="34"/>
      <c r="B729" s="34"/>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4.25" customHeight="1" x14ac:dyDescent="0.2">
      <c r="A730" s="34"/>
      <c r="B730" s="34"/>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customHeight="1" x14ac:dyDescent="0.2">
      <c r="A731" s="34"/>
      <c r="B731" s="34"/>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customHeight="1" x14ac:dyDescent="0.2">
      <c r="A732" s="34"/>
      <c r="B732" s="34"/>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customHeight="1" x14ac:dyDescent="0.2">
      <c r="A733" s="34"/>
      <c r="B733" s="34"/>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customHeight="1" x14ac:dyDescent="0.2">
      <c r="A734" s="34"/>
      <c r="B734" s="34"/>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customHeight="1" x14ac:dyDescent="0.2">
      <c r="A735" s="34"/>
      <c r="B735" s="34"/>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customHeight="1" x14ac:dyDescent="0.2">
      <c r="A736" s="34"/>
      <c r="B736" s="34"/>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customHeight="1" x14ac:dyDescent="0.2">
      <c r="A737" s="34"/>
      <c r="B737" s="34"/>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customHeight="1" x14ac:dyDescent="0.2">
      <c r="A738" s="34"/>
      <c r="B738" s="34"/>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customHeight="1" x14ac:dyDescent="0.2">
      <c r="A739" s="34"/>
      <c r="B739" s="34"/>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customHeight="1" x14ac:dyDescent="0.2">
      <c r="A740" s="34"/>
      <c r="B740" s="34"/>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customHeight="1" x14ac:dyDescent="0.2">
      <c r="A741" s="34"/>
      <c r="B741" s="34"/>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customHeight="1" x14ac:dyDescent="0.2">
      <c r="A742" s="34"/>
      <c r="B742" s="34"/>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customHeight="1" x14ac:dyDescent="0.2">
      <c r="A743" s="34"/>
      <c r="B743" s="34"/>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customHeight="1" x14ac:dyDescent="0.2">
      <c r="A744" s="34"/>
      <c r="B744" s="34"/>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customHeight="1" x14ac:dyDescent="0.2">
      <c r="A745" s="34"/>
      <c r="B745" s="34"/>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customHeight="1" x14ac:dyDescent="0.2">
      <c r="A746" s="34"/>
      <c r="B746" s="34"/>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customHeight="1" x14ac:dyDescent="0.2">
      <c r="A747" s="34"/>
      <c r="B747" s="34"/>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customHeight="1" x14ac:dyDescent="0.2">
      <c r="A748" s="34"/>
      <c r="B748" s="34"/>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customHeight="1" x14ac:dyDescent="0.2">
      <c r="A749" s="34"/>
      <c r="B749" s="34"/>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customHeight="1" x14ac:dyDescent="0.2">
      <c r="A750" s="34"/>
      <c r="B750" s="34"/>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customHeight="1" x14ac:dyDescent="0.2">
      <c r="A751" s="34"/>
      <c r="B751" s="34"/>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customHeight="1" x14ac:dyDescent="0.2">
      <c r="A752" s="34"/>
      <c r="B752" s="34"/>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customHeight="1" x14ac:dyDescent="0.2">
      <c r="A753" s="34"/>
      <c r="B753" s="34"/>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customHeight="1" x14ac:dyDescent="0.2">
      <c r="A754" s="34"/>
      <c r="B754" s="34"/>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customHeight="1" x14ac:dyDescent="0.2">
      <c r="A755" s="34"/>
      <c r="B755" s="34"/>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customHeight="1" x14ac:dyDescent="0.2">
      <c r="A756" s="34"/>
      <c r="B756" s="34"/>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customHeight="1" x14ac:dyDescent="0.2">
      <c r="A757" s="34"/>
      <c r="B757" s="34"/>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customHeight="1" x14ac:dyDescent="0.2">
      <c r="A758" s="34"/>
      <c r="B758" s="34"/>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customHeight="1" x14ac:dyDescent="0.2">
      <c r="A759" s="34"/>
      <c r="B759" s="34"/>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customHeight="1" x14ac:dyDescent="0.2">
      <c r="A760" s="34"/>
      <c r="B760" s="34"/>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customHeight="1" x14ac:dyDescent="0.2">
      <c r="A761" s="34"/>
      <c r="B761" s="34"/>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customHeight="1" x14ac:dyDescent="0.2">
      <c r="A762" s="34"/>
      <c r="B762" s="34"/>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customHeight="1" x14ac:dyDescent="0.2">
      <c r="A763" s="34"/>
      <c r="B763" s="34"/>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customHeight="1" x14ac:dyDescent="0.2">
      <c r="A764" s="34"/>
      <c r="B764" s="34"/>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customHeight="1" x14ac:dyDescent="0.2">
      <c r="A765" s="34"/>
      <c r="B765" s="34"/>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customHeight="1" x14ac:dyDescent="0.2">
      <c r="A766" s="34"/>
      <c r="B766" s="34"/>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customHeight="1" x14ac:dyDescent="0.2">
      <c r="A767" s="34"/>
      <c r="B767" s="34"/>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customHeight="1" x14ac:dyDescent="0.2">
      <c r="A768" s="34"/>
      <c r="B768" s="34"/>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customHeight="1" x14ac:dyDescent="0.2">
      <c r="A769" s="34"/>
      <c r="B769" s="34"/>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customHeight="1" x14ac:dyDescent="0.2">
      <c r="A770" s="34"/>
      <c r="B770" s="34"/>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customHeight="1" x14ac:dyDescent="0.2">
      <c r="A771" s="34"/>
      <c r="B771" s="34"/>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customHeight="1" x14ac:dyDescent="0.2">
      <c r="A772" s="34"/>
      <c r="B772" s="34"/>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customHeight="1" x14ac:dyDescent="0.2">
      <c r="A773" s="34"/>
      <c r="B773" s="34"/>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customHeight="1" x14ac:dyDescent="0.2">
      <c r="A774" s="34"/>
      <c r="B774" s="34"/>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customHeight="1" x14ac:dyDescent="0.2">
      <c r="A775" s="34"/>
      <c r="B775" s="34"/>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customHeight="1" x14ac:dyDescent="0.2">
      <c r="A776" s="34"/>
      <c r="B776" s="34"/>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customHeight="1" x14ac:dyDescent="0.2">
      <c r="A777" s="34"/>
      <c r="B777" s="34"/>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customHeight="1" x14ac:dyDescent="0.2">
      <c r="A778" s="34"/>
      <c r="B778" s="34"/>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customHeight="1" x14ac:dyDescent="0.2">
      <c r="A779" s="34"/>
      <c r="B779" s="34"/>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customHeight="1" x14ac:dyDescent="0.2">
      <c r="A780" s="34"/>
      <c r="B780" s="34"/>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customHeight="1" x14ac:dyDescent="0.2">
      <c r="A781" s="34"/>
      <c r="B781" s="34"/>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customHeight="1" x14ac:dyDescent="0.2">
      <c r="A782" s="34"/>
      <c r="B782" s="34"/>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customHeight="1" x14ac:dyDescent="0.2">
      <c r="A783" s="34"/>
      <c r="B783" s="34"/>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customHeight="1" x14ac:dyDescent="0.2">
      <c r="A784" s="34"/>
      <c r="B784" s="34"/>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customHeight="1" x14ac:dyDescent="0.2">
      <c r="A785" s="34"/>
      <c r="B785" s="34"/>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customHeight="1" x14ac:dyDescent="0.2">
      <c r="A786" s="34"/>
      <c r="B786" s="34"/>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customHeight="1" x14ac:dyDescent="0.2">
      <c r="A787" s="34"/>
      <c r="B787" s="34"/>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customHeight="1" x14ac:dyDescent="0.2">
      <c r="A788" s="34"/>
      <c r="B788" s="34"/>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customHeight="1" x14ac:dyDescent="0.2">
      <c r="A789" s="34"/>
      <c r="B789" s="34"/>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customHeight="1" x14ac:dyDescent="0.2">
      <c r="A790" s="34"/>
      <c r="B790" s="34"/>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customHeight="1" x14ac:dyDescent="0.2">
      <c r="A791" s="34"/>
      <c r="B791" s="34"/>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customHeight="1" x14ac:dyDescent="0.2">
      <c r="A792" s="34"/>
      <c r="B792" s="34"/>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customHeight="1" x14ac:dyDescent="0.2">
      <c r="A793" s="34"/>
      <c r="B793" s="34"/>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customHeight="1" x14ac:dyDescent="0.2">
      <c r="A794" s="34"/>
      <c r="B794" s="34"/>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customHeight="1" x14ac:dyDescent="0.2">
      <c r="A795" s="34"/>
      <c r="B795" s="34"/>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customHeight="1" x14ac:dyDescent="0.2">
      <c r="A796" s="34"/>
      <c r="B796" s="34"/>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customHeight="1" x14ac:dyDescent="0.2">
      <c r="A797" s="34"/>
      <c r="B797" s="34"/>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customHeight="1" x14ac:dyDescent="0.2">
      <c r="A798" s="34"/>
      <c r="B798" s="34"/>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customHeight="1" x14ac:dyDescent="0.2">
      <c r="A799" s="34"/>
      <c r="B799" s="34"/>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customHeight="1" x14ac:dyDescent="0.2">
      <c r="A800" s="34"/>
      <c r="B800" s="34"/>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customHeight="1" x14ac:dyDescent="0.2">
      <c r="A801" s="34"/>
      <c r="B801" s="34"/>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customHeight="1" x14ac:dyDescent="0.2">
      <c r="A802" s="34"/>
      <c r="B802" s="34"/>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customHeight="1" x14ac:dyDescent="0.2">
      <c r="A803" s="34"/>
      <c r="B803" s="34"/>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customHeight="1" x14ac:dyDescent="0.2">
      <c r="A804" s="34"/>
      <c r="B804" s="34"/>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customHeight="1" x14ac:dyDescent="0.2">
      <c r="A805" s="34"/>
      <c r="B805" s="34"/>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customHeight="1" x14ac:dyDescent="0.2">
      <c r="A806" s="34"/>
      <c r="B806" s="34"/>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customHeight="1" x14ac:dyDescent="0.2">
      <c r="A807" s="34"/>
      <c r="B807" s="34"/>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customHeight="1" x14ac:dyDescent="0.2">
      <c r="A808" s="34"/>
      <c r="B808" s="34"/>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customHeight="1" x14ac:dyDescent="0.2">
      <c r="A809" s="34"/>
      <c r="B809" s="34"/>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customHeight="1" x14ac:dyDescent="0.2">
      <c r="A810" s="34"/>
      <c r="B810" s="34"/>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customHeight="1" x14ac:dyDescent="0.2">
      <c r="A811" s="34"/>
      <c r="B811" s="34"/>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customHeight="1" x14ac:dyDescent="0.2">
      <c r="A812" s="34"/>
      <c r="B812" s="34"/>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customHeight="1" x14ac:dyDescent="0.2">
      <c r="A813" s="34"/>
      <c r="B813" s="34"/>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customHeight="1" x14ac:dyDescent="0.2">
      <c r="A814" s="34"/>
      <c r="B814" s="34"/>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customHeight="1" x14ac:dyDescent="0.2">
      <c r="A815" s="34"/>
      <c r="B815" s="34"/>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customHeight="1" x14ac:dyDescent="0.2">
      <c r="A816" s="34"/>
      <c r="B816" s="34"/>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customHeight="1" x14ac:dyDescent="0.2">
      <c r="A817" s="34"/>
      <c r="B817" s="34"/>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customHeight="1" x14ac:dyDescent="0.2">
      <c r="A818" s="34"/>
      <c r="B818" s="34"/>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customHeight="1" x14ac:dyDescent="0.2">
      <c r="A819" s="34"/>
      <c r="B819" s="34"/>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customHeight="1" x14ac:dyDescent="0.2">
      <c r="A820" s="34"/>
      <c r="B820" s="34"/>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customHeight="1" x14ac:dyDescent="0.2">
      <c r="A821" s="34"/>
      <c r="B821" s="34"/>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customHeight="1" x14ac:dyDescent="0.2">
      <c r="A822" s="34"/>
      <c r="B822" s="34"/>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customHeight="1" x14ac:dyDescent="0.2">
      <c r="A823" s="34"/>
      <c r="B823" s="34"/>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customHeight="1" x14ac:dyDescent="0.2">
      <c r="A824" s="34"/>
      <c r="B824" s="34"/>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customHeight="1" x14ac:dyDescent="0.2">
      <c r="A825" s="34"/>
      <c r="B825" s="34"/>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customHeight="1" x14ac:dyDescent="0.2">
      <c r="A826" s="34"/>
      <c r="B826" s="34"/>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customHeight="1" x14ac:dyDescent="0.2">
      <c r="A827" s="34"/>
      <c r="B827" s="34"/>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customHeight="1" x14ac:dyDescent="0.2">
      <c r="A828" s="34"/>
      <c r="B828" s="34"/>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customHeight="1" x14ac:dyDescent="0.2">
      <c r="A829" s="34"/>
      <c r="B829" s="34"/>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customHeight="1" x14ac:dyDescent="0.2">
      <c r="A830" s="34"/>
      <c r="B830" s="34"/>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customHeight="1" x14ac:dyDescent="0.2">
      <c r="A831" s="34"/>
      <c r="B831" s="34"/>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customHeight="1" x14ac:dyDescent="0.2">
      <c r="A832" s="34"/>
      <c r="B832" s="34"/>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customHeight="1" x14ac:dyDescent="0.2">
      <c r="A833" s="34"/>
      <c r="B833" s="34"/>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customHeight="1" x14ac:dyDescent="0.2">
      <c r="A834" s="34"/>
      <c r="B834" s="34"/>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customHeight="1" x14ac:dyDescent="0.2">
      <c r="A835" s="34"/>
      <c r="B835" s="34"/>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customHeight="1" x14ac:dyDescent="0.2">
      <c r="A836" s="34"/>
      <c r="B836" s="34"/>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customHeight="1" x14ac:dyDescent="0.2">
      <c r="A837" s="34"/>
      <c r="B837" s="34"/>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customHeight="1" x14ac:dyDescent="0.2">
      <c r="A838" s="34"/>
      <c r="B838" s="34"/>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customHeight="1" x14ac:dyDescent="0.2">
      <c r="A839" s="34"/>
      <c r="B839" s="34"/>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customHeight="1" x14ac:dyDescent="0.2">
      <c r="A840" s="34"/>
      <c r="B840" s="34"/>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customHeight="1" x14ac:dyDescent="0.2">
      <c r="A841" s="34"/>
      <c r="B841" s="34"/>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customHeight="1" x14ac:dyDescent="0.2">
      <c r="A842" s="34"/>
      <c r="B842" s="34"/>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customHeight="1" x14ac:dyDescent="0.2">
      <c r="A843" s="34"/>
      <c r="B843" s="34"/>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customHeight="1" x14ac:dyDescent="0.2">
      <c r="A844" s="34"/>
      <c r="B844" s="34"/>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customHeight="1" x14ac:dyDescent="0.2">
      <c r="A845" s="34"/>
      <c r="B845" s="34"/>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customHeight="1" x14ac:dyDescent="0.2">
      <c r="A846" s="34"/>
      <c r="B846" s="34"/>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customHeight="1" x14ac:dyDescent="0.2">
      <c r="A847" s="34"/>
      <c r="B847" s="34"/>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customHeight="1" x14ac:dyDescent="0.2">
      <c r="A848" s="34"/>
      <c r="B848" s="34"/>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customHeight="1" x14ac:dyDescent="0.2">
      <c r="A849" s="34"/>
      <c r="B849" s="34"/>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customHeight="1" x14ac:dyDescent="0.2">
      <c r="A850" s="34"/>
      <c r="B850" s="34"/>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customHeight="1" x14ac:dyDescent="0.2">
      <c r="A851" s="34"/>
      <c r="B851" s="34"/>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customHeight="1" x14ac:dyDescent="0.2">
      <c r="A852" s="34"/>
      <c r="B852" s="34"/>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customHeight="1" x14ac:dyDescent="0.2">
      <c r="A853" s="34"/>
      <c r="B853" s="34"/>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customHeight="1" x14ac:dyDescent="0.2">
      <c r="A854" s="34"/>
      <c r="B854" s="34"/>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customHeight="1" x14ac:dyDescent="0.2">
      <c r="A855" s="34"/>
      <c r="B855" s="34"/>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customHeight="1" x14ac:dyDescent="0.2">
      <c r="A856" s="34"/>
      <c r="B856" s="34"/>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customHeight="1" x14ac:dyDescent="0.2">
      <c r="A857" s="34"/>
      <c r="B857" s="34"/>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customHeight="1" x14ac:dyDescent="0.2">
      <c r="A858" s="34"/>
      <c r="B858" s="34"/>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customHeight="1" x14ac:dyDescent="0.2">
      <c r="A859" s="34"/>
      <c r="B859" s="34"/>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customHeight="1" x14ac:dyDescent="0.2">
      <c r="A860" s="34"/>
      <c r="B860" s="34"/>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customHeight="1" x14ac:dyDescent="0.2">
      <c r="A861" s="34"/>
      <c r="B861" s="34"/>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customHeight="1" x14ac:dyDescent="0.2">
      <c r="A862" s="34"/>
      <c r="B862" s="34"/>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customHeight="1" x14ac:dyDescent="0.2">
      <c r="A863" s="34"/>
      <c r="B863" s="34"/>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customHeight="1" x14ac:dyDescent="0.2">
      <c r="A864" s="34"/>
      <c r="B864" s="34"/>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customHeight="1" x14ac:dyDescent="0.2">
      <c r="A865" s="34"/>
      <c r="B865" s="34"/>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customHeight="1" x14ac:dyDescent="0.2">
      <c r="A866" s="34"/>
      <c r="B866" s="34"/>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customHeight="1" x14ac:dyDescent="0.2">
      <c r="A867" s="34"/>
      <c r="B867" s="34"/>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customHeight="1" x14ac:dyDescent="0.2">
      <c r="A868" s="34"/>
      <c r="B868" s="34"/>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customHeight="1" x14ac:dyDescent="0.2">
      <c r="A869" s="34"/>
      <c r="B869" s="34"/>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customHeight="1" x14ac:dyDescent="0.2">
      <c r="A870" s="34"/>
      <c r="B870" s="34"/>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customHeight="1" x14ac:dyDescent="0.2">
      <c r="A871" s="34"/>
      <c r="B871" s="34"/>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customHeight="1" x14ac:dyDescent="0.2">
      <c r="A872" s="34"/>
      <c r="B872" s="34"/>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customHeight="1" x14ac:dyDescent="0.2">
      <c r="A873" s="34"/>
      <c r="B873" s="34"/>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customHeight="1" x14ac:dyDescent="0.2">
      <c r="A874" s="34"/>
      <c r="B874" s="34"/>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customHeight="1" x14ac:dyDescent="0.2">
      <c r="A875" s="34"/>
      <c r="B875" s="34"/>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customHeight="1" x14ac:dyDescent="0.2">
      <c r="A876" s="34"/>
      <c r="B876" s="34"/>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customHeight="1" x14ac:dyDescent="0.2">
      <c r="A877" s="34"/>
      <c r="B877" s="34"/>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customHeight="1" x14ac:dyDescent="0.2">
      <c r="A878" s="34"/>
      <c r="B878" s="34"/>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customHeight="1" x14ac:dyDescent="0.2">
      <c r="A879" s="34"/>
      <c r="B879" s="34"/>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customHeight="1" x14ac:dyDescent="0.2">
      <c r="A880" s="34"/>
      <c r="B880" s="34"/>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customHeight="1" x14ac:dyDescent="0.2">
      <c r="A881" s="34"/>
      <c r="B881" s="34"/>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customHeight="1" x14ac:dyDescent="0.2">
      <c r="A882" s="34"/>
      <c r="B882" s="34"/>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customHeight="1" x14ac:dyDescent="0.2">
      <c r="A883" s="34"/>
      <c r="B883" s="34"/>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customHeight="1" x14ac:dyDescent="0.2">
      <c r="A884" s="34"/>
      <c r="B884" s="34"/>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customHeight="1" x14ac:dyDescent="0.2">
      <c r="A885" s="34"/>
      <c r="B885" s="34"/>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customHeight="1" x14ac:dyDescent="0.2">
      <c r="A886" s="34"/>
      <c r="B886" s="34"/>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customHeight="1" x14ac:dyDescent="0.2">
      <c r="A887" s="34"/>
      <c r="B887" s="34"/>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customHeight="1" x14ac:dyDescent="0.2">
      <c r="A888" s="34"/>
      <c r="B888" s="34"/>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customHeight="1" x14ac:dyDescent="0.2">
      <c r="A889" s="34"/>
      <c r="B889" s="34"/>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customHeight="1" x14ac:dyDescent="0.2">
      <c r="A890" s="34"/>
      <c r="B890" s="34"/>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customHeight="1" x14ac:dyDescent="0.2">
      <c r="A891" s="34"/>
      <c r="B891" s="34"/>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customHeight="1" x14ac:dyDescent="0.2">
      <c r="A892" s="34"/>
      <c r="B892" s="34"/>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customHeight="1" x14ac:dyDescent="0.2">
      <c r="A893" s="34"/>
      <c r="B893" s="34"/>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customHeight="1" x14ac:dyDescent="0.2">
      <c r="A894" s="34"/>
      <c r="B894" s="34"/>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customHeight="1" x14ac:dyDescent="0.2">
      <c r="A895" s="34"/>
      <c r="B895" s="34"/>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customHeight="1" x14ac:dyDescent="0.2">
      <c r="A896" s="34"/>
      <c r="B896" s="34"/>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customHeight="1" x14ac:dyDescent="0.2">
      <c r="A897" s="34"/>
      <c r="B897" s="34"/>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customHeight="1" x14ac:dyDescent="0.2">
      <c r="A898" s="34"/>
      <c r="B898" s="34"/>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customHeight="1" x14ac:dyDescent="0.2">
      <c r="A899" s="34"/>
      <c r="B899" s="34"/>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customHeight="1" x14ac:dyDescent="0.2">
      <c r="A900" s="34"/>
      <c r="B900" s="34"/>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customHeight="1" x14ac:dyDescent="0.2">
      <c r="A901" s="34"/>
      <c r="B901" s="34"/>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customHeight="1" x14ac:dyDescent="0.2">
      <c r="A902" s="34"/>
      <c r="B902" s="34"/>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customHeight="1" x14ac:dyDescent="0.2">
      <c r="A903" s="34"/>
      <c r="B903" s="34"/>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customHeight="1" x14ac:dyDescent="0.2">
      <c r="A904" s="34"/>
      <c r="B904" s="34"/>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customHeight="1" x14ac:dyDescent="0.2">
      <c r="A905" s="34"/>
      <c r="B905" s="34"/>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customHeight="1" x14ac:dyDescent="0.2">
      <c r="A906" s="34"/>
      <c r="B906" s="34"/>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customHeight="1" x14ac:dyDescent="0.2">
      <c r="A907" s="34"/>
      <c r="B907" s="34"/>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customHeight="1" x14ac:dyDescent="0.2">
      <c r="A908" s="34"/>
      <c r="B908" s="34"/>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customHeight="1" x14ac:dyDescent="0.2">
      <c r="A909" s="34"/>
      <c r="B909" s="34"/>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customHeight="1" x14ac:dyDescent="0.2">
      <c r="A910" s="34"/>
      <c r="B910" s="34"/>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customHeight="1" x14ac:dyDescent="0.2">
      <c r="A911" s="34"/>
      <c r="B911" s="34"/>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customHeight="1" x14ac:dyDescent="0.2">
      <c r="A912" s="34"/>
      <c r="B912" s="34"/>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customHeight="1" x14ac:dyDescent="0.2">
      <c r="A913" s="34"/>
      <c r="B913" s="34"/>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customHeight="1" x14ac:dyDescent="0.2">
      <c r="A914" s="34"/>
      <c r="B914" s="34"/>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customHeight="1" x14ac:dyDescent="0.2">
      <c r="A915" s="34"/>
      <c r="B915" s="34"/>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customHeight="1" x14ac:dyDescent="0.2">
      <c r="A916" s="34"/>
      <c r="B916" s="34"/>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customHeight="1" x14ac:dyDescent="0.2">
      <c r="A917" s="34"/>
      <c r="B917" s="34"/>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customHeight="1" x14ac:dyDescent="0.2">
      <c r="A918" s="34"/>
      <c r="B918" s="34"/>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customHeight="1" x14ac:dyDescent="0.2">
      <c r="A919" s="34"/>
      <c r="B919" s="34"/>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customHeight="1" x14ac:dyDescent="0.2">
      <c r="A920" s="34"/>
      <c r="B920" s="34"/>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customHeight="1" x14ac:dyDescent="0.2">
      <c r="A921" s="34"/>
      <c r="B921" s="34"/>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customHeight="1" x14ac:dyDescent="0.2">
      <c r="A922" s="34"/>
      <c r="B922" s="34"/>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customHeight="1" x14ac:dyDescent="0.2">
      <c r="A923" s="34"/>
      <c r="B923" s="34"/>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customHeight="1" x14ac:dyDescent="0.2">
      <c r="A924" s="34"/>
      <c r="B924" s="34"/>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customHeight="1" x14ac:dyDescent="0.2">
      <c r="A925" s="34"/>
      <c r="B925" s="34"/>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customHeight="1" x14ac:dyDescent="0.2">
      <c r="A926" s="34"/>
      <c r="B926" s="34"/>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customHeight="1" x14ac:dyDescent="0.2">
      <c r="A927" s="34"/>
      <c r="B927" s="34"/>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customHeight="1" x14ac:dyDescent="0.2">
      <c r="A928" s="34"/>
      <c r="B928" s="34"/>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customHeight="1" x14ac:dyDescent="0.2">
      <c r="A929" s="34"/>
      <c r="B929" s="34"/>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customHeight="1" x14ac:dyDescent="0.2">
      <c r="A930" s="34"/>
      <c r="B930" s="34"/>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customHeight="1" x14ac:dyDescent="0.2">
      <c r="A931" s="34"/>
      <c r="B931" s="34"/>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customHeight="1" x14ac:dyDescent="0.2">
      <c r="A932" s="34"/>
      <c r="B932" s="34"/>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customHeight="1" x14ac:dyDescent="0.2">
      <c r="A933" s="34"/>
      <c r="B933" s="34"/>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customHeight="1" x14ac:dyDescent="0.2">
      <c r="A934" s="34"/>
      <c r="B934" s="34"/>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customHeight="1" x14ac:dyDescent="0.2">
      <c r="A935" s="34"/>
      <c r="B935" s="34"/>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customHeight="1" x14ac:dyDescent="0.2">
      <c r="A936" s="34"/>
      <c r="B936" s="34"/>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customHeight="1" x14ac:dyDescent="0.2">
      <c r="A937" s="34"/>
      <c r="B937" s="34"/>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customHeight="1" x14ac:dyDescent="0.2">
      <c r="A938" s="34"/>
      <c r="B938" s="34"/>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customHeight="1" x14ac:dyDescent="0.2">
      <c r="A939" s="34"/>
      <c r="B939" s="34"/>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customHeight="1" x14ac:dyDescent="0.2">
      <c r="A940" s="34"/>
      <c r="B940" s="34"/>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customHeight="1" x14ac:dyDescent="0.2">
      <c r="A941" s="34"/>
      <c r="B941" s="34"/>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customHeight="1" x14ac:dyDescent="0.2">
      <c r="A942" s="34"/>
      <c r="B942" s="34"/>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customHeight="1" x14ac:dyDescent="0.2">
      <c r="A943" s="34"/>
      <c r="B943" s="34"/>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customHeight="1" x14ac:dyDescent="0.2">
      <c r="A944" s="34"/>
      <c r="B944" s="34"/>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customHeight="1" x14ac:dyDescent="0.2">
      <c r="A945" s="34"/>
      <c r="B945" s="34"/>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customHeight="1" x14ac:dyDescent="0.2">
      <c r="A946" s="34"/>
      <c r="B946" s="34"/>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customHeight="1" x14ac:dyDescent="0.2">
      <c r="A947" s="34"/>
      <c r="B947" s="34"/>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customHeight="1" x14ac:dyDescent="0.2">
      <c r="A948" s="34"/>
      <c r="B948" s="34"/>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customHeight="1" x14ac:dyDescent="0.2">
      <c r="A949" s="34"/>
      <c r="B949" s="34"/>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customHeight="1" x14ac:dyDescent="0.2">
      <c r="A950" s="34"/>
      <c r="B950" s="34"/>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customHeight="1" x14ac:dyDescent="0.2">
      <c r="A951" s="34"/>
      <c r="B951" s="34"/>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customHeight="1" x14ac:dyDescent="0.2">
      <c r="A952" s="34"/>
      <c r="B952" s="34"/>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customHeight="1" x14ac:dyDescent="0.2">
      <c r="A953" s="34"/>
      <c r="B953" s="34"/>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customHeight="1" x14ac:dyDescent="0.2">
      <c r="A954" s="34"/>
      <c r="B954" s="34"/>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customHeight="1" x14ac:dyDescent="0.2">
      <c r="A955" s="34"/>
      <c r="B955" s="34"/>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customHeight="1" x14ac:dyDescent="0.2">
      <c r="A956" s="34"/>
      <c r="B956" s="34"/>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customHeight="1" x14ac:dyDescent="0.2">
      <c r="A957" s="34"/>
      <c r="B957" s="34"/>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customHeight="1" x14ac:dyDescent="0.2">
      <c r="A958" s="34"/>
      <c r="B958" s="34"/>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customHeight="1" x14ac:dyDescent="0.2">
      <c r="A959" s="34"/>
      <c r="B959" s="34"/>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customHeight="1" x14ac:dyDescent="0.2">
      <c r="A960" s="34"/>
      <c r="B960" s="34"/>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customHeight="1" x14ac:dyDescent="0.2">
      <c r="A961" s="34"/>
      <c r="B961" s="34"/>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customHeight="1" x14ac:dyDescent="0.2">
      <c r="A962" s="34"/>
      <c r="B962" s="34"/>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customHeight="1" x14ac:dyDescent="0.2">
      <c r="A963" s="34"/>
      <c r="B963" s="34"/>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customHeight="1" x14ac:dyDescent="0.2">
      <c r="A964" s="34"/>
      <c r="B964" s="34"/>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customHeight="1" x14ac:dyDescent="0.2">
      <c r="A965" s="34"/>
      <c r="B965" s="34"/>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customHeight="1" x14ac:dyDescent="0.2">
      <c r="A966" s="34"/>
      <c r="B966" s="34"/>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customHeight="1" x14ac:dyDescent="0.2">
      <c r="A967" s="34"/>
      <c r="B967" s="34"/>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customHeight="1" x14ac:dyDescent="0.2">
      <c r="A968" s="34"/>
      <c r="B968" s="34"/>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customHeight="1" x14ac:dyDescent="0.2">
      <c r="A969" s="34"/>
      <c r="B969" s="34"/>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customHeight="1" x14ac:dyDescent="0.2">
      <c r="A970" s="34"/>
      <c r="B970" s="34"/>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customHeight="1" x14ac:dyDescent="0.2">
      <c r="A971" s="34"/>
      <c r="B971" s="34"/>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customHeight="1" x14ac:dyDescent="0.2">
      <c r="A972" s="34"/>
      <c r="B972" s="34"/>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customHeight="1" x14ac:dyDescent="0.2">
      <c r="A973" s="34"/>
      <c r="B973" s="34"/>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customHeight="1" x14ac:dyDescent="0.2">
      <c r="A974" s="34"/>
      <c r="B974" s="34"/>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customHeight="1" x14ac:dyDescent="0.2">
      <c r="A975" s="34"/>
      <c r="B975" s="34"/>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customHeight="1" x14ac:dyDescent="0.2">
      <c r="A976" s="34"/>
      <c r="B976" s="34"/>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customHeight="1" x14ac:dyDescent="0.2">
      <c r="A977" s="34"/>
      <c r="B977" s="34"/>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customHeight="1" x14ac:dyDescent="0.2">
      <c r="A978" s="34"/>
      <c r="B978" s="34"/>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customHeight="1" x14ac:dyDescent="0.2">
      <c r="A979" s="34"/>
      <c r="B979" s="34"/>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customHeight="1" x14ac:dyDescent="0.2">
      <c r="A980" s="34"/>
      <c r="B980" s="34"/>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customHeight="1" x14ac:dyDescent="0.2">
      <c r="A981" s="34"/>
      <c r="B981" s="34"/>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customHeight="1" x14ac:dyDescent="0.2">
      <c r="A982" s="34"/>
      <c r="B982" s="34"/>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customHeight="1" x14ac:dyDescent="0.2">
      <c r="A983" s="34"/>
      <c r="B983" s="34"/>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customHeight="1" x14ac:dyDescent="0.2">
      <c r="A984" s="34"/>
      <c r="B984" s="34"/>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customHeight="1" x14ac:dyDescent="0.2">
      <c r="A985" s="34"/>
      <c r="B985" s="34"/>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customHeight="1" x14ac:dyDescent="0.2">
      <c r="A986" s="34"/>
      <c r="B986" s="34"/>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customHeight="1" x14ac:dyDescent="0.2">
      <c r="A987" s="34"/>
      <c r="B987" s="34"/>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customHeight="1" x14ac:dyDescent="0.2">
      <c r="A988" s="34"/>
      <c r="B988" s="34"/>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customHeight="1" x14ac:dyDescent="0.2">
      <c r="A989" s="34"/>
      <c r="B989" s="34"/>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customHeight="1" x14ac:dyDescent="0.2">
      <c r="A990" s="34"/>
      <c r="B990" s="34"/>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customHeight="1" x14ac:dyDescent="0.2">
      <c r="A991" s="34"/>
      <c r="B991" s="34"/>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customHeight="1" x14ac:dyDescent="0.2">
      <c r="A992" s="34"/>
      <c r="B992" s="34"/>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customHeight="1" x14ac:dyDescent="0.2">
      <c r="A993" s="34"/>
      <c r="B993" s="34"/>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customHeight="1" x14ac:dyDescent="0.2">
      <c r="A994" s="34"/>
      <c r="B994" s="34"/>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customHeight="1" x14ac:dyDescent="0.2">
      <c r="A995" s="34"/>
      <c r="B995" s="34"/>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customHeight="1" x14ac:dyDescent="0.2">
      <c r="A996" s="34"/>
      <c r="B996" s="34"/>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customHeight="1" x14ac:dyDescent="0.2">
      <c r="A997" s="34"/>
      <c r="B997" s="34"/>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customHeight="1" x14ac:dyDescent="0.2">
      <c r="A998" s="34"/>
      <c r="B998" s="34"/>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customHeight="1" x14ac:dyDescent="0.2">
      <c r="A999" s="34"/>
      <c r="B999" s="34"/>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customHeight="1" x14ac:dyDescent="0.2">
      <c r="A1000" s="34"/>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mergeCells count="1">
    <mergeCell ref="D2:L2"/>
  </mergeCells>
  <dataValidations count="1">
    <dataValidation allowBlank="1" showErrorMessage="1" sqref="D6:D36" xr:uid="{0273159A-6D54-41C8-855C-E983876228A0}"/>
  </dataValidations>
  <hyperlinks>
    <hyperlink ref="N2" r:id="rId1" xr:uid="{1BDD9BB9-3A29-5142-B73B-30039DF59B57}"/>
  </hyperlinks>
  <pageMargins left="0.7" right="0.7" top="0.75" bottom="0.75" header="0" footer="0"/>
  <pageSetup paperSize="9" scale="17"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BCC5"/>
  </sheetPr>
  <dimension ref="A1:Z1000"/>
  <sheetViews>
    <sheetView showGridLines="0" zoomScale="75" zoomScaleNormal="75" workbookViewId="0">
      <pane xSplit="4" ySplit="8" topLeftCell="F9" activePane="bottomRight" state="frozen"/>
      <selection pane="topRight" activeCell="E1" sqref="E1"/>
      <selection pane="bottomLeft" activeCell="A9" sqref="A9"/>
      <selection pane="bottomRight" activeCell="F9" sqref="F9"/>
    </sheetView>
  </sheetViews>
  <sheetFormatPr baseColWidth="10" defaultColWidth="14.5" defaultRowHeight="15" customHeight="1" outlineLevelCol="1" x14ac:dyDescent="0.2"/>
  <cols>
    <col min="1" max="2" width="2.5" customWidth="1"/>
    <col min="3" max="4" width="28.5" customWidth="1"/>
    <col min="5" max="5" width="40.5" hidden="1" customWidth="1" outlineLevel="1"/>
    <col min="6" max="6" width="40.5" customWidth="1" collapsed="1"/>
    <col min="7" max="7" width="61.1640625" customWidth="1"/>
    <col min="8" max="8" width="2.5" customWidth="1"/>
    <col min="9" max="9" width="25.5" customWidth="1"/>
    <col min="10" max="10" width="2.5" customWidth="1"/>
    <col min="11" max="12" width="25.5" customWidth="1"/>
    <col min="13" max="13" width="2.5" customWidth="1"/>
    <col min="14" max="14" width="25.5" customWidth="1"/>
    <col min="15" max="15" width="2.5" customWidth="1"/>
    <col min="16" max="16" width="2.5" customWidth="1" outlineLevel="1"/>
    <col min="17" max="17" width="25.5" customWidth="1" outlineLevel="1"/>
    <col min="18" max="18" width="2.5" customWidth="1" outlineLevel="1"/>
    <col min="19" max="20" width="25.5" customWidth="1" outlineLevel="1"/>
    <col min="21" max="21" width="2.5" customWidth="1" outlineLevel="1"/>
    <col min="22" max="22" width="25.5" customWidth="1" outlineLevel="1"/>
    <col min="23" max="26" width="8.83203125" customWidth="1"/>
  </cols>
  <sheetData>
    <row r="1" spans="1:26" ht="14.25" customHeight="1" x14ac:dyDescent="0.2">
      <c r="A1" s="3"/>
      <c r="B1" s="3" t="s">
        <v>214</v>
      </c>
      <c r="C1" s="2"/>
      <c r="D1" s="2"/>
      <c r="E1" s="2"/>
      <c r="F1" s="2"/>
      <c r="G1" s="2"/>
      <c r="H1" s="2"/>
      <c r="I1" s="2"/>
      <c r="J1" s="2"/>
      <c r="K1" s="2"/>
      <c r="L1" s="2"/>
      <c r="M1" s="2"/>
      <c r="N1" s="2"/>
      <c r="O1" s="2"/>
      <c r="P1" s="2"/>
      <c r="Q1" s="2"/>
      <c r="R1" s="2"/>
      <c r="S1" s="2"/>
      <c r="T1" s="2"/>
      <c r="U1" s="2"/>
      <c r="V1" s="2"/>
      <c r="W1" s="2"/>
      <c r="X1" s="2"/>
      <c r="Y1" s="2"/>
      <c r="Z1" s="2"/>
    </row>
    <row r="2" spans="1:26" ht="22.5" customHeight="1" x14ac:dyDescent="0.25">
      <c r="A2" s="34"/>
      <c r="B2" s="34"/>
      <c r="C2" s="177" t="s">
        <v>215</v>
      </c>
      <c r="D2" s="178"/>
      <c r="E2" s="6"/>
      <c r="F2" s="6"/>
      <c r="G2" s="6"/>
      <c r="H2" s="6"/>
      <c r="I2" s="6"/>
      <c r="J2" s="6"/>
      <c r="K2" s="6"/>
      <c r="L2" s="6"/>
      <c r="M2" s="6"/>
      <c r="N2" s="41"/>
      <c r="O2" s="2"/>
      <c r="P2" s="2"/>
      <c r="Q2" s="35" t="s">
        <v>1132</v>
      </c>
      <c r="R2" s="6"/>
      <c r="S2" s="6"/>
      <c r="T2" s="6"/>
      <c r="U2" s="6"/>
      <c r="V2" s="41"/>
      <c r="W2" s="2"/>
      <c r="X2" s="2"/>
      <c r="Y2" s="2"/>
      <c r="Z2" s="2"/>
    </row>
    <row r="3" spans="1:26" ht="28.5" customHeight="1" x14ac:dyDescent="0.25">
      <c r="A3" s="34"/>
      <c r="B3" s="34"/>
      <c r="C3" s="179" t="s">
        <v>216</v>
      </c>
      <c r="D3" s="165"/>
      <c r="E3" s="2"/>
      <c r="F3" s="2"/>
      <c r="G3" s="2"/>
      <c r="H3" s="2"/>
      <c r="I3" s="2"/>
      <c r="J3" s="2"/>
      <c r="K3" s="2"/>
      <c r="L3" s="2"/>
      <c r="M3" s="2"/>
      <c r="N3" s="2"/>
      <c r="O3" s="2"/>
      <c r="P3" s="2"/>
      <c r="Q3" s="2"/>
      <c r="R3" s="2"/>
      <c r="S3" s="2"/>
      <c r="T3" s="2"/>
      <c r="U3" s="2"/>
      <c r="V3" s="2"/>
      <c r="W3" s="2"/>
      <c r="X3" s="2"/>
      <c r="Y3" s="2"/>
      <c r="Z3" s="2"/>
    </row>
    <row r="4" spans="1:26" ht="14.25" customHeight="1" x14ac:dyDescent="0.2">
      <c r="A4" s="34"/>
      <c r="B4" s="34"/>
      <c r="C4" s="2"/>
      <c r="D4" s="2"/>
      <c r="E4" s="2"/>
      <c r="F4" s="180"/>
      <c r="G4" s="2"/>
      <c r="H4" s="2"/>
      <c r="I4" s="2"/>
      <c r="J4" s="2"/>
      <c r="K4" s="2"/>
      <c r="L4" s="2"/>
      <c r="M4" s="2"/>
      <c r="N4" s="2"/>
      <c r="O4" s="2"/>
      <c r="P4" s="2"/>
      <c r="Q4" s="522" t="s">
        <v>217</v>
      </c>
      <c r="R4" s="501"/>
      <c r="S4" s="501"/>
      <c r="T4" s="501"/>
      <c r="U4" s="501"/>
      <c r="V4" s="496"/>
      <c r="W4" s="2"/>
      <c r="X4" s="2"/>
      <c r="Y4" s="2"/>
      <c r="Z4" s="2"/>
    </row>
    <row r="5" spans="1:26" ht="14.25" customHeight="1" x14ac:dyDescent="0.2">
      <c r="A5" s="34"/>
      <c r="B5" s="34"/>
      <c r="C5" s="48"/>
      <c r="D5" s="2"/>
      <c r="E5" s="2"/>
      <c r="F5" s="2"/>
      <c r="G5" s="2"/>
      <c r="H5" s="2"/>
      <c r="I5" s="2"/>
      <c r="J5" s="2"/>
      <c r="K5" s="2"/>
      <c r="L5" s="2"/>
      <c r="M5" s="2"/>
      <c r="N5" s="2"/>
      <c r="O5" s="2"/>
      <c r="P5" s="2"/>
      <c r="Q5" s="2"/>
      <c r="R5" s="2"/>
      <c r="S5" s="2"/>
      <c r="T5" s="2"/>
      <c r="U5" s="2"/>
      <c r="V5" s="2"/>
      <c r="W5" s="2"/>
      <c r="X5" s="2"/>
      <c r="Y5" s="2"/>
      <c r="Z5" s="2"/>
    </row>
    <row r="6" spans="1:26" ht="55.5" customHeight="1" x14ac:dyDescent="0.2">
      <c r="A6" s="34"/>
      <c r="B6" s="34"/>
      <c r="C6" s="39" t="s">
        <v>218</v>
      </c>
      <c r="D6" s="181" t="str">
        <f>'DD Assessment'!$E$5</f>
        <v>Step 1: Fill out Company Name</v>
      </c>
      <c r="E6" s="2"/>
      <c r="F6" s="2"/>
      <c r="G6" s="2"/>
      <c r="H6" s="2"/>
      <c r="I6" s="495" t="s">
        <v>219</v>
      </c>
      <c r="J6" s="501"/>
      <c r="K6" s="501"/>
      <c r="L6" s="501"/>
      <c r="M6" s="501"/>
      <c r="N6" s="496"/>
      <c r="O6" s="2"/>
      <c r="P6" s="2"/>
      <c r="Q6" s="182" t="s">
        <v>220</v>
      </c>
      <c r="R6" s="183"/>
      <c r="S6" s="184" t="s">
        <v>221</v>
      </c>
      <c r="T6" s="182" t="s">
        <v>222</v>
      </c>
      <c r="U6" s="83"/>
      <c r="V6" s="182" t="s">
        <v>223</v>
      </c>
      <c r="W6" s="2"/>
      <c r="X6" s="2"/>
      <c r="Y6" s="2"/>
      <c r="Z6" s="2"/>
    </row>
    <row r="7" spans="1:26" ht="57" customHeight="1" x14ac:dyDescent="0.2">
      <c r="A7" s="34"/>
      <c r="B7" s="34"/>
      <c r="C7" s="39" t="s">
        <v>224</v>
      </c>
      <c r="D7" s="298">
        <f>'DD Assessment'!$E$6</f>
        <v>0</v>
      </c>
      <c r="E7" s="2"/>
      <c r="F7" s="298">
        <f>'DD Assessment'!$F$6</f>
        <v>0</v>
      </c>
      <c r="G7" s="2"/>
      <c r="H7" s="2"/>
      <c r="I7" s="83"/>
      <c r="J7" s="83"/>
      <c r="K7" s="83"/>
      <c r="L7" s="83"/>
      <c r="M7" s="83"/>
      <c r="N7" s="83"/>
      <c r="O7" s="2"/>
      <c r="P7" s="2"/>
      <c r="Q7" s="182" t="s">
        <v>225</v>
      </c>
      <c r="R7" s="183"/>
      <c r="S7" s="184" t="s">
        <v>226</v>
      </c>
      <c r="T7" s="182" t="s">
        <v>227</v>
      </c>
      <c r="U7" s="83"/>
      <c r="V7" s="182" t="s">
        <v>225</v>
      </c>
      <c r="W7" s="2"/>
      <c r="X7" s="2"/>
      <c r="Y7" s="2"/>
      <c r="Z7" s="2"/>
    </row>
    <row r="8" spans="1:26" ht="54" customHeight="1" x14ac:dyDescent="0.2">
      <c r="A8" s="34"/>
      <c r="B8" s="34"/>
      <c r="C8" s="43" t="s">
        <v>53</v>
      </c>
      <c r="D8" s="43" t="s">
        <v>54</v>
      </c>
      <c r="E8" s="43" t="s">
        <v>228</v>
      </c>
      <c r="F8" s="43" t="s">
        <v>56</v>
      </c>
      <c r="G8" s="43" t="s">
        <v>229</v>
      </c>
      <c r="H8" s="186"/>
      <c r="I8" s="46" t="s">
        <v>230</v>
      </c>
      <c r="J8" s="108"/>
      <c r="K8" s="46" t="s">
        <v>231</v>
      </c>
      <c r="L8" s="46" t="s">
        <v>232</v>
      </c>
      <c r="M8" s="110"/>
      <c r="N8" s="46" t="s">
        <v>233</v>
      </c>
      <c r="O8" s="2"/>
      <c r="P8" s="2"/>
      <c r="Q8" s="46" t="s">
        <v>230</v>
      </c>
      <c r="R8" s="108"/>
      <c r="S8" s="109" t="s">
        <v>234</v>
      </c>
      <c r="T8" s="46" t="s">
        <v>235</v>
      </c>
      <c r="U8" s="110"/>
      <c r="V8" s="46" t="s">
        <v>233</v>
      </c>
      <c r="W8" s="2"/>
      <c r="X8" s="2"/>
      <c r="Y8" s="2"/>
      <c r="Z8" s="2"/>
    </row>
    <row r="9" spans="1:26" ht="189.75" customHeight="1" x14ac:dyDescent="0.2">
      <c r="A9" s="34" t="str">
        <f t="shared" ref="A9:A43" ca="1" si="0">+C9&amp;D9</f>
        <v/>
      </c>
      <c r="B9" s="53">
        <v>1</v>
      </c>
      <c r="C9" s="187" t="str">
        <f ca="1">+'Relevant KPIs'!C6</f>
        <v/>
      </c>
      <c r="D9" s="187" t="str">
        <f ca="1">+'Relevant KPIs'!D6</f>
        <v/>
      </c>
      <c r="E9" s="188" t="str">
        <f t="array" aca="1" ref="E9" ca="1">+IFERROR(INDEX(#REF!,MATCH('Summary Sheet'!$C9&amp;'Summary Sheet'!$D9,#REF!,0)),"")</f>
        <v/>
      </c>
      <c r="F9" s="188" t="str">
        <f ca="1">+IFERROR(INDEX('DD Assessment'!G:G,MATCH('Summary Sheet'!$C9&amp;'Summary Sheet'!$D9,'DD Assessment'!$A:$A,0)),"")</f>
        <v/>
      </c>
      <c r="G9" s="188">
        <f ca="1">+IFERROR(INDEX('DD Assessment'!I:I,MATCH('Summary Sheet'!$C9&amp;'Summary Sheet'!$D9,'DD Assessment'!$A:$A,0)),"")</f>
        <v>0</v>
      </c>
      <c r="H9" s="189"/>
      <c r="I9" s="190" t="str">
        <f t="array" aca="1" ref="I9" ca="1">+IFERROR(INDEX(Lookup!$C$5:$C$10,MATCH('Summary Sheet'!Q9,Lookup!$B$5:$B$10,1)),"")</f>
        <v/>
      </c>
      <c r="J9" s="191"/>
      <c r="K9" s="190" t="str">
        <f t="array" aca="1" ref="K9" ca="1">IFERROR(INDEX(Lookup!$C$25:$C$30,MATCH('Summary Sheet'!S9,Lookup!$B$25:$B$30,1)),"")</f>
        <v/>
      </c>
      <c r="L9" s="190" t="str">
        <f t="array" aca="1" ref="L9" ca="1">IFERROR(INDEX(Lookup!$C$15:$C$20,MATCH('Summary Sheet'!T9,Lookup!$B$15:$B$20,1)),"")</f>
        <v/>
      </c>
      <c r="M9" s="192"/>
      <c r="N9" s="190" t="str">
        <f t="array" aca="1" ref="N9" ca="1">IFERROR(INDEX(Lookup!$C$35:$C$40,MATCH('Summary Sheet'!V9,Lookup!$B$35:$B$40,1)),"")</f>
        <v/>
      </c>
      <c r="O9" s="2"/>
      <c r="P9" s="2"/>
      <c r="Q9" s="193" t="str">
        <f t="array" aca="1" ref="Q9" ca="1">+IFERROR(INDEX('Issue Prioritization'!N:N,MATCH('Summary Sheet'!$A9,'Issue Prioritization'!$A:$A,0)),"")</f>
        <v/>
      </c>
      <c r="R9" s="194"/>
      <c r="S9" s="193" t="str">
        <f t="array" aca="1" ref="S9" ca="1">+IFERROR(INDEX('Issue Prioritization'!$AT:$AT,MATCH('Summary Sheet'!$A9,'Issue Prioritization'!$A:$A,0)),"")</f>
        <v/>
      </c>
      <c r="T9" s="193" t="str">
        <f t="array" aca="1" ref="T9" ca="1">+IFERROR(INDEX('Issue Prioritization'!$AU:$AU,MATCH('Summary Sheet'!$A9,'Issue Prioritization'!$A:$A,0)),"")</f>
        <v/>
      </c>
      <c r="U9" s="195"/>
      <c r="V9" s="193" t="str">
        <f t="array" aca="1" ref="V9" ca="1">+IFERROR(INDEX('Issue Prioritization'!$AV:$AV,MATCH('Summary Sheet'!$A9,'Issue Prioritization'!$A:$A,0)),"")</f>
        <v/>
      </c>
      <c r="W9" s="2"/>
      <c r="X9" s="2"/>
      <c r="Y9" s="2"/>
      <c r="Z9" s="2"/>
    </row>
    <row r="10" spans="1:26" ht="189.75" customHeight="1" x14ac:dyDescent="0.2">
      <c r="A10" s="34" t="str">
        <f t="shared" ca="1" si="0"/>
        <v/>
      </c>
      <c r="B10" s="53">
        <f t="shared" ref="B10:B18" si="1">+B9+1</f>
        <v>2</v>
      </c>
      <c r="C10" s="187" t="str">
        <f ca="1">+'Relevant KPIs'!C7</f>
        <v/>
      </c>
      <c r="D10" s="187" t="str">
        <f ca="1">+'Relevant KPIs'!D7</f>
        <v/>
      </c>
      <c r="E10" s="188" t="str">
        <f t="array" aca="1" ref="E10" ca="1">+IFERROR(INDEX(#REF!,MATCH('Summary Sheet'!$C10&amp;'Summary Sheet'!$D10,#REF!,0)),"")</f>
        <v/>
      </c>
      <c r="F10" s="188" t="str">
        <f ca="1">+IFERROR(INDEX('DD Assessment'!G:G,MATCH('Summary Sheet'!$C10&amp;'Summary Sheet'!$D10,'DD Assessment'!$A:$A,0)),"")</f>
        <v/>
      </c>
      <c r="G10" s="188">
        <f ca="1">+IFERROR(INDEX('DD Assessment'!I:I,MATCH('Summary Sheet'!$C10&amp;'Summary Sheet'!$D10,'DD Assessment'!$A:$A,0)),"")</f>
        <v>0</v>
      </c>
      <c r="H10" s="189"/>
      <c r="I10" s="190" t="str">
        <f t="array" aca="1" ref="I10" ca="1">+IFERROR(INDEX(Lookup!$C$5:$C$10,MATCH('Summary Sheet'!Q10,Lookup!$B$5:$B$10,1)),"")</f>
        <v/>
      </c>
      <c r="J10" s="190"/>
      <c r="K10" s="190" t="str">
        <f t="array" aca="1" ref="K10" ca="1">IFERROR(INDEX(Lookup!$C$25:$C$30,MATCH('Summary Sheet'!S10,Lookup!$B$25:$B$30,1)),"")</f>
        <v/>
      </c>
      <c r="L10" s="190" t="str">
        <f t="array" aca="1" ref="L10" ca="1">IFERROR(INDEX(Lookup!$C$15:$C$20,MATCH('Summary Sheet'!T10,Lookup!$B$15:$B$20,1)),"")</f>
        <v/>
      </c>
      <c r="M10" s="192"/>
      <c r="N10" s="190" t="str">
        <f t="array" aca="1" ref="N10" ca="1">IFERROR(INDEX(Lookup!$C$35:$C$40,MATCH('Summary Sheet'!V10,Lookup!$B$35:$B$40,1)),"")</f>
        <v/>
      </c>
      <c r="O10" s="2"/>
      <c r="P10" s="2"/>
      <c r="Q10" s="193" t="str">
        <f t="array" aca="1" ref="Q10" ca="1">+IFERROR(INDEX('Issue Prioritization'!N:N,MATCH('Summary Sheet'!$A10,'Issue Prioritization'!$A:$A,0)),"")</f>
        <v/>
      </c>
      <c r="R10" s="194"/>
      <c r="S10" s="193" t="str">
        <f t="array" aca="1" ref="S10" ca="1">+IFERROR(INDEX('Issue Prioritization'!$AT:$AT,MATCH('Summary Sheet'!$A10,'Issue Prioritization'!$A:$A,0)),"")</f>
        <v/>
      </c>
      <c r="T10" s="193" t="str">
        <f t="array" aca="1" ref="T10" ca="1">+IFERROR(INDEX('Issue Prioritization'!$AU:$AU,MATCH('Summary Sheet'!$A10,'Issue Prioritization'!$A:$A,0)),"")</f>
        <v/>
      </c>
      <c r="U10" s="195"/>
      <c r="V10" s="193" t="str">
        <f t="array" aca="1" ref="V10" ca="1">+IFERROR(INDEX('Issue Prioritization'!$AV:$AV,MATCH('Summary Sheet'!$A10,'Issue Prioritization'!$A:$A,0)),"")</f>
        <v/>
      </c>
      <c r="W10" s="2"/>
      <c r="X10" s="2"/>
      <c r="Y10" s="2"/>
      <c r="Z10" s="2"/>
    </row>
    <row r="11" spans="1:26" ht="189.75" customHeight="1" x14ac:dyDescent="0.2">
      <c r="A11" s="34" t="str">
        <f t="shared" ca="1" si="0"/>
        <v/>
      </c>
      <c r="B11" s="53">
        <f t="shared" si="1"/>
        <v>3</v>
      </c>
      <c r="C11" s="187" t="str">
        <f ca="1">+'Relevant KPIs'!C8</f>
        <v/>
      </c>
      <c r="D11" s="187" t="str">
        <f ca="1">+'Relevant KPIs'!D8</f>
        <v/>
      </c>
      <c r="E11" s="188" t="str">
        <f t="array" aca="1" ref="E11" ca="1">+IFERROR(INDEX(#REF!,MATCH('Summary Sheet'!$C11&amp;'Summary Sheet'!$D11,#REF!,0)),"")</f>
        <v/>
      </c>
      <c r="F11" s="188" t="str">
        <f ca="1">+IFERROR(INDEX('DD Assessment'!G:G,MATCH('Summary Sheet'!$C11&amp;'Summary Sheet'!$D11,'DD Assessment'!$A:$A,0)),"")</f>
        <v/>
      </c>
      <c r="G11" s="188">
        <f ca="1">+IFERROR(INDEX('DD Assessment'!I:I,MATCH('Summary Sheet'!$C11&amp;'Summary Sheet'!$D11,'DD Assessment'!$A:$A,0)),"")</f>
        <v>0</v>
      </c>
      <c r="H11" s="189"/>
      <c r="I11" s="190" t="str">
        <f t="array" aca="1" ref="I11" ca="1">+IFERROR(INDEX(Lookup!$C$5:$C$10,MATCH('Summary Sheet'!Q11,Lookup!$B$5:$B$10,1)),"")</f>
        <v/>
      </c>
      <c r="J11" s="190"/>
      <c r="K11" s="190" t="str">
        <f t="array" aca="1" ref="K11" ca="1">IFERROR(INDEX(Lookup!$C$25:$C$30,MATCH('Summary Sheet'!S11,Lookup!$B$25:$B$30,1)),"")</f>
        <v/>
      </c>
      <c r="L11" s="190" t="str">
        <f t="array" aca="1" ref="L11" ca="1">IFERROR(INDEX(Lookup!$C$15:$C$20,MATCH('Summary Sheet'!T11,Lookup!$B$15:$B$20,1)),"")</f>
        <v/>
      </c>
      <c r="M11" s="192"/>
      <c r="N11" s="190" t="str">
        <f t="array" aca="1" ref="N11" ca="1">IFERROR(INDEX(Lookup!$C$35:$C$40,MATCH('Summary Sheet'!V11,Lookup!$B$35:$B$40,1)),"")</f>
        <v/>
      </c>
      <c r="O11" s="2"/>
      <c r="P11" s="2"/>
      <c r="Q11" s="193" t="str">
        <f t="array" aca="1" ref="Q11" ca="1">+IFERROR(INDEX('Issue Prioritization'!N:N,MATCH('Summary Sheet'!$A11,'Issue Prioritization'!$A:$A,0)),"")</f>
        <v/>
      </c>
      <c r="R11" s="194"/>
      <c r="S11" s="193" t="str">
        <f t="array" aca="1" ref="S11" ca="1">+IFERROR(INDEX('Issue Prioritization'!$AT:$AT,MATCH('Summary Sheet'!$A11,'Issue Prioritization'!$A:$A,0)),"")</f>
        <v/>
      </c>
      <c r="T11" s="193" t="str">
        <f t="array" aca="1" ref="T11" ca="1">+IFERROR(INDEX('Issue Prioritization'!$AU:$AU,MATCH('Summary Sheet'!$A11,'Issue Prioritization'!$A:$A,0)),"")</f>
        <v/>
      </c>
      <c r="U11" s="195"/>
      <c r="V11" s="193" t="str">
        <f t="array" aca="1" ref="V11" ca="1">+IFERROR(INDEX('Issue Prioritization'!$AV:$AV,MATCH('Summary Sheet'!$A11,'Issue Prioritization'!$A:$A,0)),"")</f>
        <v/>
      </c>
      <c r="W11" s="2"/>
      <c r="X11" s="2"/>
      <c r="Y11" s="2"/>
      <c r="Z11" s="2"/>
    </row>
    <row r="12" spans="1:26" ht="189.75" customHeight="1" x14ac:dyDescent="0.2">
      <c r="A12" s="34" t="str">
        <f t="shared" ca="1" si="0"/>
        <v/>
      </c>
      <c r="B12" s="53">
        <f t="shared" si="1"/>
        <v>4</v>
      </c>
      <c r="C12" s="187" t="str">
        <f ca="1">+'Relevant KPIs'!C9</f>
        <v/>
      </c>
      <c r="D12" s="187" t="str">
        <f ca="1">+'Relevant KPIs'!D9</f>
        <v/>
      </c>
      <c r="E12" s="188" t="str">
        <f t="array" aca="1" ref="E12" ca="1">+IFERROR(INDEX(#REF!,MATCH('Summary Sheet'!$C12&amp;'Summary Sheet'!$D12,#REF!,0)),"")</f>
        <v/>
      </c>
      <c r="F12" s="188" t="str">
        <f ca="1">+IFERROR(INDEX('DD Assessment'!G:G,MATCH('Summary Sheet'!$C12&amp;'Summary Sheet'!$D12,'DD Assessment'!$A:$A,0)),"")</f>
        <v/>
      </c>
      <c r="G12" s="188">
        <f ca="1">+IFERROR(INDEX('DD Assessment'!I:I,MATCH('Summary Sheet'!$C12&amp;'Summary Sheet'!$D12,'DD Assessment'!$A:$A,0)),"")</f>
        <v>0</v>
      </c>
      <c r="H12" s="189"/>
      <c r="I12" s="190" t="str">
        <f t="array" aca="1" ref="I12" ca="1">+IFERROR(INDEX(Lookup!$C$5:$C$10,MATCH('Summary Sheet'!Q12,Lookup!$B$5:$B$10,1)),"")</f>
        <v/>
      </c>
      <c r="J12" s="190"/>
      <c r="K12" s="190" t="str">
        <f t="array" aca="1" ref="K12" ca="1">IFERROR(INDEX(Lookup!$C$25:$C$30,MATCH('Summary Sheet'!S12,Lookup!$B$25:$B$30,1)),"")</f>
        <v/>
      </c>
      <c r="L12" s="190" t="str">
        <f t="array" aca="1" ref="L12" ca="1">IFERROR(INDEX(Lookup!$C$15:$C$20,MATCH('Summary Sheet'!T12,Lookup!$B$15:$B$20,1)),"")</f>
        <v/>
      </c>
      <c r="M12" s="192"/>
      <c r="N12" s="190" t="str">
        <f t="array" aca="1" ref="N12" ca="1">IFERROR(INDEX(Lookup!$C$35:$C$40,MATCH('Summary Sheet'!V12,Lookup!$B$35:$B$40,1)),"")</f>
        <v/>
      </c>
      <c r="O12" s="2"/>
      <c r="P12" s="2"/>
      <c r="Q12" s="193" t="str">
        <f t="array" aca="1" ref="Q12" ca="1">+IFERROR(INDEX('Issue Prioritization'!N:N,MATCH('Summary Sheet'!$A12,'Issue Prioritization'!$A:$A,0)),"")</f>
        <v/>
      </c>
      <c r="R12" s="194"/>
      <c r="S12" s="193" t="str">
        <f t="array" aca="1" ref="S12" ca="1">+IFERROR(INDEX('Issue Prioritization'!$AT:$AT,MATCH('Summary Sheet'!$A12,'Issue Prioritization'!$A:$A,0)),"")</f>
        <v/>
      </c>
      <c r="T12" s="193" t="str">
        <f t="array" aca="1" ref="T12" ca="1">+IFERROR(INDEX('Issue Prioritization'!$AU:$AU,MATCH('Summary Sheet'!$A12,'Issue Prioritization'!$A:$A,0)),"")</f>
        <v/>
      </c>
      <c r="U12" s="195"/>
      <c r="V12" s="193" t="str">
        <f t="array" aca="1" ref="V12" ca="1">+IFERROR(INDEX('Issue Prioritization'!$AV:$AV,MATCH('Summary Sheet'!$A12,'Issue Prioritization'!$A:$A,0)),"")</f>
        <v/>
      </c>
      <c r="W12" s="2"/>
      <c r="X12" s="2"/>
      <c r="Y12" s="2"/>
      <c r="Z12" s="2"/>
    </row>
    <row r="13" spans="1:26" ht="189.75" customHeight="1" x14ac:dyDescent="0.2">
      <c r="A13" s="34" t="str">
        <f t="shared" ca="1" si="0"/>
        <v/>
      </c>
      <c r="B13" s="53">
        <f t="shared" si="1"/>
        <v>5</v>
      </c>
      <c r="C13" s="187" t="str">
        <f ca="1">+'Relevant KPIs'!C10</f>
        <v/>
      </c>
      <c r="D13" s="187" t="str">
        <f ca="1">+'Relevant KPIs'!D10</f>
        <v/>
      </c>
      <c r="E13" s="188" t="str">
        <f t="array" aca="1" ref="E13" ca="1">+IFERROR(INDEX(#REF!,MATCH('Summary Sheet'!$C13&amp;'Summary Sheet'!$D13,#REF!,0)),"")</f>
        <v/>
      </c>
      <c r="F13" s="188" t="str">
        <f ca="1">+IFERROR(INDEX('DD Assessment'!G:G,MATCH('Summary Sheet'!$C13&amp;'Summary Sheet'!$D13,'DD Assessment'!$A:$A,0)),"")</f>
        <v/>
      </c>
      <c r="G13" s="188">
        <f ca="1">+IFERROR(INDEX('DD Assessment'!I:I,MATCH('Summary Sheet'!$C13&amp;'Summary Sheet'!$D13,'DD Assessment'!$A:$A,0)),"")</f>
        <v>0</v>
      </c>
      <c r="H13" s="189"/>
      <c r="I13" s="190" t="str">
        <f t="array" aca="1" ref="I13" ca="1">+IFERROR(INDEX(Lookup!$C$5:$C$10,MATCH('Summary Sheet'!Q13,Lookup!$B$5:$B$10,1)),"")</f>
        <v/>
      </c>
      <c r="J13" s="190"/>
      <c r="K13" s="190" t="str">
        <f t="array" aca="1" ref="K13" ca="1">IFERROR(INDEX(Lookup!$C$25:$C$30,MATCH('Summary Sheet'!S13,Lookup!$B$25:$B$30,1)),"")</f>
        <v/>
      </c>
      <c r="L13" s="190" t="str">
        <f t="array" aca="1" ref="L13" ca="1">IFERROR(INDEX(Lookup!$C$15:$C$20,MATCH('Summary Sheet'!T13,Lookup!$B$15:$B$20,1)),"")</f>
        <v/>
      </c>
      <c r="M13" s="192"/>
      <c r="N13" s="190" t="str">
        <f t="array" aca="1" ref="N13" ca="1">IFERROR(INDEX(Lookup!$C$35:$C$40,MATCH('Summary Sheet'!V13,Lookup!$B$35:$B$40,1)),"")</f>
        <v/>
      </c>
      <c r="O13" s="2"/>
      <c r="P13" s="2"/>
      <c r="Q13" s="193" t="str">
        <f t="array" aca="1" ref="Q13" ca="1">+IFERROR(INDEX('Issue Prioritization'!N:N,MATCH('Summary Sheet'!$A13,'Issue Prioritization'!$A:$A,0)),"")</f>
        <v/>
      </c>
      <c r="R13" s="194"/>
      <c r="S13" s="193" t="str">
        <f t="array" aca="1" ref="S13" ca="1">+IFERROR(INDEX('Issue Prioritization'!$AT:$AT,MATCH('Summary Sheet'!$A13,'Issue Prioritization'!$A:$A,0)),"")</f>
        <v/>
      </c>
      <c r="T13" s="193" t="str">
        <f t="array" aca="1" ref="T13" ca="1">+IFERROR(INDEX('Issue Prioritization'!$AU:$AU,MATCH('Summary Sheet'!$A13,'Issue Prioritization'!$A:$A,0)),"")</f>
        <v/>
      </c>
      <c r="U13" s="195"/>
      <c r="V13" s="193" t="str">
        <f t="array" aca="1" ref="V13" ca="1">+IFERROR(INDEX('Issue Prioritization'!$AV:$AV,MATCH('Summary Sheet'!$A13,'Issue Prioritization'!$A:$A,0)),"")</f>
        <v/>
      </c>
      <c r="W13" s="2"/>
      <c r="X13" s="2"/>
      <c r="Y13" s="2"/>
      <c r="Z13" s="2"/>
    </row>
    <row r="14" spans="1:26" ht="189.75" customHeight="1" x14ac:dyDescent="0.2">
      <c r="A14" s="34" t="str">
        <f t="shared" ca="1" si="0"/>
        <v/>
      </c>
      <c r="B14" s="53">
        <f t="shared" si="1"/>
        <v>6</v>
      </c>
      <c r="C14" s="187" t="str">
        <f ca="1">+'Relevant KPIs'!C11</f>
        <v/>
      </c>
      <c r="D14" s="187" t="str">
        <f ca="1">+'Relevant KPIs'!D11</f>
        <v/>
      </c>
      <c r="E14" s="188"/>
      <c r="F14" s="188" t="str">
        <f ca="1">+IFERROR(INDEX('DD Assessment'!G:G,MATCH('Summary Sheet'!$C14&amp;'Summary Sheet'!$D14,'DD Assessment'!$A:$A,0)),"")</f>
        <v/>
      </c>
      <c r="G14" s="188">
        <f ca="1">+IFERROR(INDEX('DD Assessment'!I:I,MATCH('Summary Sheet'!$C14&amp;'Summary Sheet'!$D14,'DD Assessment'!$A:$A,0)),"")</f>
        <v>0</v>
      </c>
      <c r="H14" s="189"/>
      <c r="I14" s="190" t="str">
        <f t="array" aca="1" ref="I14" ca="1">+IFERROR(INDEX(Lookup!$C$5:$C$10,MATCH('Summary Sheet'!Q14,Lookup!$B$5:$B$10,1)),"")</f>
        <v/>
      </c>
      <c r="J14" s="190"/>
      <c r="K14" s="190" t="str">
        <f t="array" aca="1" ref="K14" ca="1">IFERROR(INDEX(Lookup!$C$25:$C$30,MATCH('Summary Sheet'!S14,Lookup!$B$25:$B$30,1)),"")</f>
        <v/>
      </c>
      <c r="L14" s="190" t="str">
        <f t="array" aca="1" ref="L14" ca="1">IFERROR(INDEX(Lookup!$C$15:$C$20,MATCH('Summary Sheet'!T14,Lookup!$B$15:$B$20,1)),"")</f>
        <v/>
      </c>
      <c r="M14" s="192"/>
      <c r="N14" s="190" t="str">
        <f t="array" aca="1" ref="N14" ca="1">IFERROR(INDEX(Lookup!$C$35:$C$40,MATCH('Summary Sheet'!V14,Lookup!$B$35:$B$40,1)),"")</f>
        <v/>
      </c>
      <c r="O14" s="2"/>
      <c r="P14" s="2"/>
      <c r="Q14" s="193" t="str">
        <f t="array" aca="1" ref="Q14" ca="1">+IFERROR(INDEX('Issue Prioritization'!N:N,MATCH('Summary Sheet'!$A14,'Issue Prioritization'!$A:$A,0)),"")</f>
        <v/>
      </c>
      <c r="R14" s="194"/>
      <c r="S14" s="193" t="str">
        <f t="array" aca="1" ref="S14" ca="1">+IFERROR(INDEX('Issue Prioritization'!$AT:$AT,MATCH('Summary Sheet'!$A14,'Issue Prioritization'!$A:$A,0)),"")</f>
        <v/>
      </c>
      <c r="T14" s="193" t="str">
        <f t="array" aca="1" ref="T14" ca="1">+IFERROR(INDEX('Issue Prioritization'!$AU:$AU,MATCH('Summary Sheet'!$A14,'Issue Prioritization'!$A:$A,0)),"")</f>
        <v/>
      </c>
      <c r="U14" s="195"/>
      <c r="V14" s="193" t="str">
        <f t="array" aca="1" ref="V14" ca="1">+IFERROR(INDEX('Issue Prioritization'!$AV:$AV,MATCH('Summary Sheet'!$A14,'Issue Prioritization'!$A:$A,0)),"")</f>
        <v/>
      </c>
      <c r="W14" s="2"/>
      <c r="X14" s="2"/>
      <c r="Y14" s="2"/>
      <c r="Z14" s="2"/>
    </row>
    <row r="15" spans="1:26" ht="189.75" customHeight="1" x14ac:dyDescent="0.2">
      <c r="A15" s="34" t="str">
        <f t="shared" ca="1" si="0"/>
        <v/>
      </c>
      <c r="B15" s="53">
        <f t="shared" si="1"/>
        <v>7</v>
      </c>
      <c r="C15" s="187" t="str">
        <f ca="1">+'Relevant KPIs'!C12</f>
        <v/>
      </c>
      <c r="D15" s="187" t="str">
        <f ca="1">+'Relevant KPIs'!D12</f>
        <v/>
      </c>
      <c r="E15" s="188"/>
      <c r="F15" s="188" t="str">
        <f ca="1">+IFERROR(INDEX('DD Assessment'!G:G,MATCH('Summary Sheet'!$C15&amp;'Summary Sheet'!$D15,'DD Assessment'!$A:$A,0)),"")</f>
        <v/>
      </c>
      <c r="G15" s="188">
        <f ca="1">+IFERROR(INDEX('DD Assessment'!I:I,MATCH('Summary Sheet'!$C15&amp;'Summary Sheet'!$D15,'DD Assessment'!$A:$A,0)),"")</f>
        <v>0</v>
      </c>
      <c r="H15" s="189"/>
      <c r="I15" s="190" t="str">
        <f t="array" aca="1" ref="I15" ca="1">+IFERROR(INDEX(Lookup!$C$5:$C$10,MATCH('Summary Sheet'!Q15,Lookup!$B$5:$B$10,1)),"")</f>
        <v/>
      </c>
      <c r="J15" s="190"/>
      <c r="K15" s="190" t="str">
        <f t="array" aca="1" ref="K15" ca="1">IFERROR(INDEX(Lookup!$C$25:$C$30,MATCH('Summary Sheet'!S15,Lookup!$B$25:$B$30,1)),"")</f>
        <v/>
      </c>
      <c r="L15" s="190" t="str">
        <f t="array" aca="1" ref="L15" ca="1">IFERROR(INDEX(Lookup!$C$15:$C$20,MATCH('Summary Sheet'!T15,Lookup!$B$15:$B$20,1)),"")</f>
        <v/>
      </c>
      <c r="M15" s="192"/>
      <c r="N15" s="190" t="str">
        <f t="array" aca="1" ref="N15" ca="1">IFERROR(INDEX(Lookup!$C$35:$C$40,MATCH('Summary Sheet'!V15,Lookup!$B$35:$B$40,1)),"")</f>
        <v/>
      </c>
      <c r="O15" s="2"/>
      <c r="P15" s="2"/>
      <c r="Q15" s="193" t="str">
        <f t="array" aca="1" ref="Q15" ca="1">+IFERROR(INDEX('Issue Prioritization'!N:N,MATCH('Summary Sheet'!$A15,'Issue Prioritization'!$A:$A,0)),"")</f>
        <v/>
      </c>
      <c r="R15" s="194"/>
      <c r="S15" s="193" t="str">
        <f t="array" aca="1" ref="S15" ca="1">+IFERROR(INDEX('Issue Prioritization'!$AT:$AT,MATCH('Summary Sheet'!$A15,'Issue Prioritization'!$A:$A,0)),"")</f>
        <v/>
      </c>
      <c r="T15" s="193" t="str">
        <f t="array" aca="1" ref="T15" ca="1">+IFERROR(INDEX('Issue Prioritization'!$AU:$AU,MATCH('Summary Sheet'!$A15,'Issue Prioritization'!$A:$A,0)),"")</f>
        <v/>
      </c>
      <c r="U15" s="195"/>
      <c r="V15" s="193" t="str">
        <f t="array" aca="1" ref="V15" ca="1">+IFERROR(INDEX('Issue Prioritization'!$AV:$AV,MATCH('Summary Sheet'!$A15,'Issue Prioritization'!$A:$A,0)),"")</f>
        <v/>
      </c>
      <c r="W15" s="2"/>
      <c r="X15" s="2"/>
      <c r="Y15" s="2"/>
      <c r="Z15" s="2"/>
    </row>
    <row r="16" spans="1:26" ht="189.75" customHeight="1" x14ac:dyDescent="0.2">
      <c r="A16" s="34" t="str">
        <f t="shared" ca="1" si="0"/>
        <v/>
      </c>
      <c r="B16" s="53">
        <f t="shared" si="1"/>
        <v>8</v>
      </c>
      <c r="C16" s="187" t="str">
        <f ca="1">+'Relevant KPIs'!C13</f>
        <v/>
      </c>
      <c r="D16" s="187" t="str">
        <f ca="1">+'Relevant KPIs'!D13</f>
        <v/>
      </c>
      <c r="E16" s="188"/>
      <c r="F16" s="188" t="str">
        <f ca="1">+IFERROR(INDEX('DD Assessment'!G:G,MATCH('Summary Sheet'!$C16&amp;'Summary Sheet'!$D16,'DD Assessment'!$A:$A,0)),"")</f>
        <v/>
      </c>
      <c r="G16" s="188">
        <f ca="1">+IFERROR(INDEX('DD Assessment'!I:I,MATCH('Summary Sheet'!$C16&amp;'Summary Sheet'!$D16,'DD Assessment'!$A:$A,0)),"")</f>
        <v>0</v>
      </c>
      <c r="H16" s="189"/>
      <c r="I16" s="190" t="str">
        <f t="array" aca="1" ref="I16" ca="1">+IFERROR(INDEX(Lookup!$C$5:$C$10,MATCH('Summary Sheet'!Q16,Lookup!$B$5:$B$10,1)),"")</f>
        <v/>
      </c>
      <c r="J16" s="190"/>
      <c r="K16" s="190" t="str">
        <f t="array" aca="1" ref="K16" ca="1">IFERROR(INDEX(Lookup!$C$25:$C$30,MATCH('Summary Sheet'!S16,Lookup!$B$25:$B$30,1)),"")</f>
        <v/>
      </c>
      <c r="L16" s="190" t="str">
        <f t="array" aca="1" ref="L16" ca="1">IFERROR(INDEX(Lookup!$C$15:$C$20,MATCH('Summary Sheet'!T16,Lookup!$B$15:$B$20,1)),"")</f>
        <v/>
      </c>
      <c r="M16" s="192"/>
      <c r="N16" s="190" t="str">
        <f t="array" aca="1" ref="N16" ca="1">IFERROR(INDEX(Lookup!$C$35:$C$40,MATCH('Summary Sheet'!V16,Lookup!$B$35:$B$40,1)),"")</f>
        <v/>
      </c>
      <c r="O16" s="2"/>
      <c r="P16" s="2"/>
      <c r="Q16" s="193" t="str">
        <f t="array" aca="1" ref="Q16" ca="1">+IFERROR(INDEX('Issue Prioritization'!N:N,MATCH('Summary Sheet'!$A16,'Issue Prioritization'!$A:$A,0)),"")</f>
        <v/>
      </c>
      <c r="R16" s="194"/>
      <c r="S16" s="193" t="str">
        <f t="array" aca="1" ref="S16" ca="1">+IFERROR(INDEX('Issue Prioritization'!$AT:$AT,MATCH('Summary Sheet'!$A16,'Issue Prioritization'!$A:$A,0)),"")</f>
        <v/>
      </c>
      <c r="T16" s="193" t="str">
        <f t="array" aca="1" ref="T16" ca="1">+IFERROR(INDEX('Issue Prioritization'!$AU:$AU,MATCH('Summary Sheet'!$A16,'Issue Prioritization'!$A:$A,0)),"")</f>
        <v/>
      </c>
      <c r="U16" s="195"/>
      <c r="V16" s="193" t="str">
        <f t="array" aca="1" ref="V16" ca="1">+IFERROR(INDEX('Issue Prioritization'!$AV:$AV,MATCH('Summary Sheet'!$A16,'Issue Prioritization'!$A:$A,0)),"")</f>
        <v/>
      </c>
      <c r="W16" s="2"/>
      <c r="X16" s="2"/>
      <c r="Y16" s="2"/>
      <c r="Z16" s="2"/>
    </row>
    <row r="17" spans="1:26" ht="189.75" customHeight="1" x14ac:dyDescent="0.2">
      <c r="A17" s="34" t="str">
        <f t="shared" ca="1" si="0"/>
        <v/>
      </c>
      <c r="B17" s="53">
        <f t="shared" si="1"/>
        <v>9</v>
      </c>
      <c r="C17" s="187" t="str">
        <f ca="1">+'Relevant KPIs'!C14</f>
        <v/>
      </c>
      <c r="D17" s="187" t="str">
        <f ca="1">+'Relevant KPIs'!D14</f>
        <v/>
      </c>
      <c r="E17" s="188"/>
      <c r="F17" s="188" t="str">
        <f ca="1">+IFERROR(INDEX('DD Assessment'!G:G,MATCH('Summary Sheet'!$C17&amp;'Summary Sheet'!$D17,'DD Assessment'!$A:$A,0)),"")</f>
        <v/>
      </c>
      <c r="G17" s="188">
        <f ca="1">+IFERROR(INDEX('DD Assessment'!I:I,MATCH('Summary Sheet'!$C17&amp;'Summary Sheet'!$D17,'DD Assessment'!$A:$A,0)),"")</f>
        <v>0</v>
      </c>
      <c r="H17" s="189"/>
      <c r="I17" s="190" t="str">
        <f t="array" aca="1" ref="I17" ca="1">+IFERROR(INDEX(Lookup!$C$5:$C$10,MATCH('Summary Sheet'!Q17,Lookup!$B$5:$B$10,1)),"")</f>
        <v/>
      </c>
      <c r="J17" s="190"/>
      <c r="K17" s="190" t="str">
        <f t="array" aca="1" ref="K17" ca="1">IFERROR(INDEX(Lookup!$C$25:$C$30,MATCH('Summary Sheet'!S17,Lookup!$B$25:$B$30,1)),"")</f>
        <v/>
      </c>
      <c r="L17" s="190" t="str">
        <f t="array" aca="1" ref="L17" ca="1">IFERROR(INDEX(Lookup!$C$15:$C$20,MATCH('Summary Sheet'!T17,Lookup!$B$15:$B$20,1)),"")</f>
        <v/>
      </c>
      <c r="M17" s="192"/>
      <c r="N17" s="190" t="str">
        <f t="array" aca="1" ref="N17" ca="1">IFERROR(INDEX(Lookup!$C$35:$C$40,MATCH('Summary Sheet'!V17,Lookup!$B$35:$B$40,1)),"")</f>
        <v/>
      </c>
      <c r="O17" s="2"/>
      <c r="P17" s="2"/>
      <c r="Q17" s="193" t="str">
        <f t="array" aca="1" ref="Q17" ca="1">+IFERROR(INDEX('Issue Prioritization'!N:N,MATCH('Summary Sheet'!$A17,'Issue Prioritization'!$A:$A,0)),"")</f>
        <v/>
      </c>
      <c r="R17" s="194"/>
      <c r="S17" s="193" t="str">
        <f t="array" aca="1" ref="S17" ca="1">+IFERROR(INDEX('Issue Prioritization'!$AT:$AT,MATCH('Summary Sheet'!$A17,'Issue Prioritization'!$A:$A,0)),"")</f>
        <v/>
      </c>
      <c r="T17" s="193" t="str">
        <f t="array" aca="1" ref="T17" ca="1">+IFERROR(INDEX('Issue Prioritization'!$AU:$AU,MATCH('Summary Sheet'!$A17,'Issue Prioritization'!$A:$A,0)),"")</f>
        <v/>
      </c>
      <c r="U17" s="195"/>
      <c r="V17" s="193" t="str">
        <f t="array" aca="1" ref="V17" ca="1">+IFERROR(INDEX('Issue Prioritization'!$AV:$AV,MATCH('Summary Sheet'!$A17,'Issue Prioritization'!$A:$A,0)),"")</f>
        <v/>
      </c>
      <c r="W17" s="2"/>
      <c r="X17" s="2"/>
      <c r="Y17" s="2"/>
      <c r="Z17" s="2"/>
    </row>
    <row r="18" spans="1:26" ht="189.75" customHeight="1" x14ac:dyDescent="0.2">
      <c r="A18" s="34" t="str">
        <f t="shared" ca="1" si="0"/>
        <v/>
      </c>
      <c r="B18" s="53">
        <f t="shared" si="1"/>
        <v>10</v>
      </c>
      <c r="C18" s="187" t="str">
        <f ca="1">+'Relevant KPIs'!C15</f>
        <v/>
      </c>
      <c r="D18" s="187" t="str">
        <f ca="1">+'Relevant KPIs'!D15</f>
        <v/>
      </c>
      <c r="E18" s="188"/>
      <c r="F18" s="188" t="str">
        <f ca="1">+IFERROR(INDEX('DD Assessment'!G:G,MATCH('Summary Sheet'!$C18&amp;'Summary Sheet'!$D18,'DD Assessment'!$A:$A,0)),"")</f>
        <v/>
      </c>
      <c r="G18" s="188">
        <f ca="1">+IFERROR(INDEX('DD Assessment'!I:I,MATCH('Summary Sheet'!$C18&amp;'Summary Sheet'!$D18,'DD Assessment'!$A:$A,0)),"")</f>
        <v>0</v>
      </c>
      <c r="H18" s="189"/>
      <c r="I18" s="190" t="str">
        <f t="array" aca="1" ref="I18" ca="1">+IFERROR(INDEX(Lookup!$C$5:$C$10,MATCH('Summary Sheet'!Q18,Lookup!$B$5:$B$10,1)),"")</f>
        <v/>
      </c>
      <c r="J18" s="190"/>
      <c r="K18" s="190" t="str">
        <f t="array" aca="1" ref="K18" ca="1">IFERROR(INDEX(Lookup!$C$25:$C$30,MATCH('Summary Sheet'!S18,Lookup!$B$25:$B$30,1)),"")</f>
        <v/>
      </c>
      <c r="L18" s="190" t="str">
        <f t="array" aca="1" ref="L18" ca="1">IFERROR(INDEX(Lookup!$C$15:$C$20,MATCH('Summary Sheet'!T18,Lookup!$B$15:$B$20,1)),"")</f>
        <v/>
      </c>
      <c r="M18" s="192"/>
      <c r="N18" s="190" t="str">
        <f t="array" aca="1" ref="N18" ca="1">IFERROR(INDEX(Lookup!$C$35:$C$40,MATCH('Summary Sheet'!V18,Lookup!$B$35:$B$40,1)),"")</f>
        <v/>
      </c>
      <c r="O18" s="2"/>
      <c r="P18" s="2"/>
      <c r="Q18" s="193" t="str">
        <f t="array" aca="1" ref="Q18" ca="1">+IFERROR(INDEX('Issue Prioritization'!N:N,MATCH('Summary Sheet'!$A18,'Issue Prioritization'!$A:$A,0)),"")</f>
        <v/>
      </c>
      <c r="R18" s="194"/>
      <c r="S18" s="193" t="str">
        <f t="array" aca="1" ref="S18" ca="1">+IFERROR(INDEX('Issue Prioritization'!$AT:$AT,MATCH('Summary Sheet'!$A18,'Issue Prioritization'!$A:$A,0)),"")</f>
        <v/>
      </c>
      <c r="T18" s="193" t="str">
        <f t="array" aca="1" ref="T18" ca="1">+IFERROR(INDEX('Issue Prioritization'!$AU:$AU,MATCH('Summary Sheet'!$A18,'Issue Prioritization'!$A:$A,0)),"")</f>
        <v/>
      </c>
      <c r="U18" s="195"/>
      <c r="V18" s="193" t="str">
        <f t="array" aca="1" ref="V18" ca="1">+IFERROR(INDEX('Issue Prioritization'!$AV:$AV,MATCH('Summary Sheet'!$A18,'Issue Prioritization'!$A:$A,0)),"")</f>
        <v/>
      </c>
      <c r="W18" s="2"/>
      <c r="X18" s="2"/>
      <c r="Y18" s="2"/>
      <c r="Z18" s="2"/>
    </row>
    <row r="19" spans="1:26" ht="14.25" customHeight="1" x14ac:dyDescent="0.2">
      <c r="A19" s="34" t="str">
        <f t="shared" si="0"/>
        <v/>
      </c>
      <c r="B19" s="34"/>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34" t="str">
        <f t="shared" si="0"/>
        <v/>
      </c>
      <c r="B20" s="34"/>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34" t="str">
        <f t="shared" si="0"/>
        <v/>
      </c>
      <c r="B21" s="34"/>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34" t="str">
        <f t="shared" si="0"/>
        <v/>
      </c>
      <c r="B22" s="34"/>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34" t="str">
        <f t="shared" si="0"/>
        <v/>
      </c>
      <c r="B23" s="34"/>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34" t="str">
        <f t="shared" si="0"/>
        <v/>
      </c>
      <c r="B24" s="34"/>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34" t="str">
        <f t="shared" si="0"/>
        <v/>
      </c>
      <c r="B25" s="34"/>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34" t="str">
        <f t="shared" si="0"/>
        <v/>
      </c>
      <c r="B26" s="34"/>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34" t="str">
        <f t="shared" si="0"/>
        <v/>
      </c>
      <c r="B27" s="34"/>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34" t="str">
        <f t="shared" si="0"/>
        <v/>
      </c>
      <c r="B28" s="34"/>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34" t="str">
        <f t="shared" si="0"/>
        <v/>
      </c>
      <c r="B29" s="34"/>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34" t="str">
        <f t="shared" si="0"/>
        <v/>
      </c>
      <c r="B30" s="34"/>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34" t="str">
        <f t="shared" si="0"/>
        <v/>
      </c>
      <c r="B31" s="34"/>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34" t="str">
        <f t="shared" si="0"/>
        <v/>
      </c>
      <c r="B32" s="34"/>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34" t="str">
        <f t="shared" si="0"/>
        <v/>
      </c>
      <c r="B33" s="34"/>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34" t="str">
        <f t="shared" si="0"/>
        <v/>
      </c>
      <c r="B34" s="34"/>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34" t="str">
        <f t="shared" si="0"/>
        <v/>
      </c>
      <c r="B35" s="34"/>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34" t="str">
        <f t="shared" si="0"/>
        <v/>
      </c>
      <c r="B36" s="34"/>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34" t="str">
        <f t="shared" si="0"/>
        <v/>
      </c>
      <c r="B37" s="34"/>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34" t="str">
        <f t="shared" si="0"/>
        <v/>
      </c>
      <c r="B38" s="34"/>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34" t="str">
        <f t="shared" si="0"/>
        <v/>
      </c>
      <c r="B39" s="34"/>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34" t="str">
        <f t="shared" si="0"/>
        <v/>
      </c>
      <c r="B40" s="34"/>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34" t="str">
        <f t="shared" si="0"/>
        <v/>
      </c>
      <c r="B41" s="34"/>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34" t="str">
        <f t="shared" si="0"/>
        <v/>
      </c>
      <c r="B42" s="34"/>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34" t="str">
        <f t="shared" si="0"/>
        <v/>
      </c>
      <c r="B43" s="34"/>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34"/>
      <c r="B44" s="34"/>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34"/>
      <c r="B45" s="34"/>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34"/>
      <c r="B46" s="34"/>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34"/>
      <c r="B47" s="34"/>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34"/>
      <c r="B48" s="34"/>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34"/>
      <c r="B49" s="34"/>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34"/>
      <c r="B50" s="34"/>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34"/>
      <c r="B51" s="34"/>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34"/>
      <c r="B52" s="34"/>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34"/>
      <c r="B53" s="34"/>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34"/>
      <c r="B54" s="34"/>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34"/>
      <c r="B55" s="34"/>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34"/>
      <c r="B56" s="34"/>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34"/>
      <c r="B57" s="34"/>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34"/>
      <c r="B58" s="34"/>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34"/>
      <c r="B59" s="34"/>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34"/>
      <c r="B60" s="34"/>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34"/>
      <c r="B61" s="34"/>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34"/>
      <c r="B62" s="34"/>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34"/>
      <c r="B63" s="34"/>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34"/>
      <c r="B64" s="34"/>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34"/>
      <c r="B65" s="34"/>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34"/>
      <c r="B66" s="34"/>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34"/>
      <c r="B67" s="34"/>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34"/>
      <c r="B68" s="34"/>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34"/>
      <c r="B69" s="34"/>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34"/>
      <c r="B70" s="34"/>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34"/>
      <c r="B71" s="34"/>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34"/>
      <c r="B72" s="34"/>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34"/>
      <c r="B73" s="34"/>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34"/>
      <c r="B74" s="34"/>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34"/>
      <c r="B75" s="34"/>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34"/>
      <c r="B76" s="34"/>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34"/>
      <c r="B77" s="34"/>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34"/>
      <c r="B78" s="34"/>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34"/>
      <c r="B79" s="34"/>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34"/>
      <c r="B80" s="34"/>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34"/>
      <c r="B81" s="34"/>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34"/>
      <c r="B82" s="34"/>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34"/>
      <c r="B83" s="34"/>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34"/>
      <c r="B84" s="34"/>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34"/>
      <c r="B85" s="34"/>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34"/>
      <c r="B86" s="34"/>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34"/>
      <c r="B87" s="34"/>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34"/>
      <c r="B88" s="34"/>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34"/>
      <c r="B89" s="34"/>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34"/>
      <c r="B90" s="34"/>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34"/>
      <c r="B91" s="34"/>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34"/>
      <c r="B92" s="34"/>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34"/>
      <c r="B93" s="34"/>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34"/>
      <c r="B94" s="34"/>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34"/>
      <c r="B95" s="34"/>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34"/>
      <c r="B96" s="34"/>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34"/>
      <c r="B97" s="34"/>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34"/>
      <c r="B98" s="34"/>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34"/>
      <c r="B99" s="34"/>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34"/>
      <c r="B100" s="34"/>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34"/>
      <c r="B101" s="34"/>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34"/>
      <c r="B102" s="34"/>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34"/>
      <c r="B103" s="34"/>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34"/>
      <c r="B104" s="34"/>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34"/>
      <c r="B105" s="34"/>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34"/>
      <c r="B106" s="34"/>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34"/>
      <c r="B107" s="34"/>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34"/>
      <c r="B108" s="34"/>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34"/>
      <c r="B109" s="34"/>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34"/>
      <c r="B110" s="34"/>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34"/>
      <c r="B111" s="34"/>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34"/>
      <c r="B112" s="34"/>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34"/>
      <c r="B113" s="34"/>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34"/>
      <c r="B114" s="34"/>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34"/>
      <c r="B115" s="34"/>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34"/>
      <c r="B116" s="34"/>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34"/>
      <c r="B117" s="34"/>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34"/>
      <c r="B118" s="34"/>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34"/>
      <c r="B119" s="34"/>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34"/>
      <c r="B120" s="34"/>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34"/>
      <c r="B121" s="34"/>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34"/>
      <c r="B122" s="34"/>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34"/>
      <c r="B123" s="34"/>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34"/>
      <c r="B124" s="34"/>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34"/>
      <c r="B125" s="34"/>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34"/>
      <c r="B126" s="34"/>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34"/>
      <c r="B127" s="34"/>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34"/>
      <c r="B128" s="34"/>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34"/>
      <c r="B129" s="34"/>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34"/>
      <c r="B130" s="34"/>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34"/>
      <c r="B131" s="34"/>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34"/>
      <c r="B132" s="34"/>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34"/>
      <c r="B133" s="34"/>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34"/>
      <c r="B134" s="34"/>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34"/>
      <c r="B135" s="34"/>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34"/>
      <c r="B136" s="34"/>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34"/>
      <c r="B137" s="34"/>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34"/>
      <c r="B138" s="34"/>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34"/>
      <c r="B139" s="34"/>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34"/>
      <c r="B140" s="34"/>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34"/>
      <c r="B141" s="34"/>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34"/>
      <c r="B142" s="34"/>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34"/>
      <c r="B143" s="34"/>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34"/>
      <c r="B144" s="34"/>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34"/>
      <c r="B145" s="34"/>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34"/>
      <c r="B146" s="34"/>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34"/>
      <c r="B147" s="34"/>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34"/>
      <c r="B148" s="34"/>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34"/>
      <c r="B149" s="34"/>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34"/>
      <c r="B150" s="34"/>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34"/>
      <c r="B151" s="34"/>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34"/>
      <c r="B152" s="34"/>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34"/>
      <c r="B153" s="34"/>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34"/>
      <c r="B154" s="34"/>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34"/>
      <c r="B155" s="34"/>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34"/>
      <c r="B156" s="34"/>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34"/>
      <c r="B157" s="34"/>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34"/>
      <c r="B158" s="34"/>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34"/>
      <c r="B159" s="34"/>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34"/>
      <c r="B160" s="34"/>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34"/>
      <c r="B161" s="34"/>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34"/>
      <c r="B162" s="34"/>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34"/>
      <c r="B163" s="34"/>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34"/>
      <c r="B164" s="34"/>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34"/>
      <c r="B165" s="34"/>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34"/>
      <c r="B166" s="34"/>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34"/>
      <c r="B167" s="34"/>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34"/>
      <c r="B168" s="34"/>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34"/>
      <c r="B169" s="34"/>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34"/>
      <c r="B170" s="34"/>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34"/>
      <c r="B171" s="34"/>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34"/>
      <c r="B172" s="34"/>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34"/>
      <c r="B173" s="34"/>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34"/>
      <c r="B174" s="34"/>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34"/>
      <c r="B175" s="34"/>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34"/>
      <c r="B176" s="34"/>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34"/>
      <c r="B177" s="34"/>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34"/>
      <c r="B178" s="34"/>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34"/>
      <c r="B179" s="34"/>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34"/>
      <c r="B180" s="34"/>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34"/>
      <c r="B181" s="34"/>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34"/>
      <c r="B182" s="34"/>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34"/>
      <c r="B183" s="34"/>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34"/>
      <c r="B184" s="34"/>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34"/>
      <c r="B185" s="34"/>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34"/>
      <c r="B186" s="34"/>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34"/>
      <c r="B187" s="34"/>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34"/>
      <c r="B188" s="34"/>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34"/>
      <c r="B189" s="34"/>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34"/>
      <c r="B190" s="34"/>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34"/>
      <c r="B191" s="34"/>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34"/>
      <c r="B192" s="34"/>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34"/>
      <c r="B193" s="34"/>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34"/>
      <c r="B194" s="34"/>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34"/>
      <c r="B195" s="34"/>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34"/>
      <c r="B196" s="34"/>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34"/>
      <c r="B197" s="34"/>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34"/>
      <c r="B198" s="34"/>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34"/>
      <c r="B199" s="34"/>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34"/>
      <c r="B200" s="34"/>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34"/>
      <c r="B201" s="34"/>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34"/>
      <c r="B202" s="34"/>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34"/>
      <c r="B203" s="34"/>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34"/>
      <c r="B204" s="34"/>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34"/>
      <c r="B205" s="34"/>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34"/>
      <c r="B206" s="34"/>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34"/>
      <c r="B207" s="34"/>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34"/>
      <c r="B208" s="34"/>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34"/>
      <c r="B209" s="34"/>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34"/>
      <c r="B210" s="34"/>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34"/>
      <c r="B211" s="34"/>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34"/>
      <c r="B212" s="34"/>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34"/>
      <c r="B213" s="34"/>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34"/>
      <c r="B214" s="34"/>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34"/>
      <c r="B215" s="34"/>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34"/>
      <c r="B216" s="34"/>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34"/>
      <c r="B217" s="34"/>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34"/>
      <c r="B218" s="34"/>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34"/>
      <c r="B219" s="34"/>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34"/>
      <c r="B220" s="34"/>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34"/>
      <c r="B221" s="34"/>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34"/>
      <c r="B222" s="34"/>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34"/>
      <c r="B223" s="34"/>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34"/>
      <c r="B224" s="34"/>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34"/>
      <c r="B225" s="34"/>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34"/>
      <c r="B226" s="34"/>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34"/>
      <c r="B227" s="34"/>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34"/>
      <c r="B228" s="34"/>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34"/>
      <c r="B229" s="34"/>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34"/>
      <c r="B230" s="34"/>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34"/>
      <c r="B231" s="34"/>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34"/>
      <c r="B232" s="34"/>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34"/>
      <c r="B233" s="34"/>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34"/>
      <c r="B234" s="34"/>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34"/>
      <c r="B235" s="34"/>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34"/>
      <c r="B236" s="34"/>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34"/>
      <c r="B237" s="34"/>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34"/>
      <c r="B238" s="34"/>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34"/>
      <c r="B239" s="34"/>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34"/>
      <c r="B240" s="34"/>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34"/>
      <c r="B241" s="34"/>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34"/>
      <c r="B242" s="34"/>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34"/>
      <c r="B243" s="34"/>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34"/>
      <c r="B244" s="34"/>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34"/>
      <c r="B245" s="34"/>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34"/>
      <c r="B246" s="34"/>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34"/>
      <c r="B247" s="34"/>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34"/>
      <c r="B248" s="34"/>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34"/>
      <c r="B249" s="34"/>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34"/>
      <c r="B250" s="34"/>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34"/>
      <c r="B251" s="34"/>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34"/>
      <c r="B252" s="34"/>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34"/>
      <c r="B253" s="34"/>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34"/>
      <c r="B254" s="34"/>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34"/>
      <c r="B255" s="34"/>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34"/>
      <c r="B256" s="34"/>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34"/>
      <c r="B257" s="34"/>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34"/>
      <c r="B258" s="34"/>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34"/>
      <c r="B259" s="34"/>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34"/>
      <c r="B260" s="34"/>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34"/>
      <c r="B261" s="34"/>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34"/>
      <c r="B262" s="34"/>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34"/>
      <c r="B263" s="34"/>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34"/>
      <c r="B264" s="34"/>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34"/>
      <c r="B265" s="34"/>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34"/>
      <c r="B266" s="34"/>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34"/>
      <c r="B267" s="34"/>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34"/>
      <c r="B268" s="34"/>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34"/>
      <c r="B269" s="34"/>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34"/>
      <c r="B270" s="34"/>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34"/>
      <c r="B271" s="34"/>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34"/>
      <c r="B272" s="34"/>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34"/>
      <c r="B273" s="34"/>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34"/>
      <c r="B274" s="34"/>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34"/>
      <c r="B275" s="34"/>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34"/>
      <c r="B276" s="34"/>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34"/>
      <c r="B277" s="34"/>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34"/>
      <c r="B278" s="34"/>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34"/>
      <c r="B279" s="34"/>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34"/>
      <c r="B280" s="34"/>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34"/>
      <c r="B281" s="34"/>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34"/>
      <c r="B282" s="34"/>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34"/>
      <c r="B283" s="34"/>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34"/>
      <c r="B284" s="34"/>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34"/>
      <c r="B285" s="34"/>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34"/>
      <c r="B286" s="34"/>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34"/>
      <c r="B287" s="34"/>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34"/>
      <c r="B288" s="34"/>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34"/>
      <c r="B289" s="34"/>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34"/>
      <c r="B290" s="34"/>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34"/>
      <c r="B291" s="34"/>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34"/>
      <c r="B292" s="34"/>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34"/>
      <c r="B293" s="34"/>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34"/>
      <c r="B294" s="34"/>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34"/>
      <c r="B295" s="34"/>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34"/>
      <c r="B296" s="34"/>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34"/>
      <c r="B297" s="34"/>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34"/>
      <c r="B298" s="34"/>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34"/>
      <c r="B299" s="34"/>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34"/>
      <c r="B300" s="34"/>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34"/>
      <c r="B301" s="34"/>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34"/>
      <c r="B302" s="34"/>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34"/>
      <c r="B303" s="34"/>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34"/>
      <c r="B304" s="34"/>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34"/>
      <c r="B305" s="34"/>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34"/>
      <c r="B306" s="34"/>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34"/>
      <c r="B307" s="34"/>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34"/>
      <c r="B308" s="34"/>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34"/>
      <c r="B309" s="34"/>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34"/>
      <c r="B310" s="34"/>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34"/>
      <c r="B311" s="34"/>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34"/>
      <c r="B312" s="34"/>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34"/>
      <c r="B313" s="34"/>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34"/>
      <c r="B314" s="34"/>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34"/>
      <c r="B315" s="34"/>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34"/>
      <c r="B316" s="34"/>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34"/>
      <c r="B317" s="34"/>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34"/>
      <c r="B318" s="34"/>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34"/>
      <c r="B319" s="34"/>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34"/>
      <c r="B320" s="34"/>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34"/>
      <c r="B321" s="34"/>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34"/>
      <c r="B322" s="34"/>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34"/>
      <c r="B323" s="34"/>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34"/>
      <c r="B324" s="34"/>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34"/>
      <c r="B325" s="34"/>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34"/>
      <c r="B326" s="34"/>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34"/>
      <c r="B327" s="34"/>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34"/>
      <c r="B328" s="34"/>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34"/>
      <c r="B329" s="34"/>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34"/>
      <c r="B330" s="34"/>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34"/>
      <c r="B331" s="34"/>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34"/>
      <c r="B332" s="34"/>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34"/>
      <c r="B333" s="34"/>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34"/>
      <c r="B334" s="34"/>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34"/>
      <c r="B335" s="34"/>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34"/>
      <c r="B336" s="34"/>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34"/>
      <c r="B337" s="34"/>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34"/>
      <c r="B338" s="34"/>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34"/>
      <c r="B339" s="34"/>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34"/>
      <c r="B340" s="34"/>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34"/>
      <c r="B341" s="34"/>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34"/>
      <c r="B342" s="34"/>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34"/>
      <c r="B343" s="34"/>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34"/>
      <c r="B344" s="34"/>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34"/>
      <c r="B345" s="34"/>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34"/>
      <c r="B346" s="34"/>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34"/>
      <c r="B347" s="34"/>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34"/>
      <c r="B348" s="34"/>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34"/>
      <c r="B349" s="34"/>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34"/>
      <c r="B350" s="34"/>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34"/>
      <c r="B351" s="34"/>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34"/>
      <c r="B352" s="34"/>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34"/>
      <c r="B353" s="34"/>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34"/>
      <c r="B354" s="34"/>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34"/>
      <c r="B355" s="34"/>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34"/>
      <c r="B356" s="34"/>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34"/>
      <c r="B357" s="34"/>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34"/>
      <c r="B358" s="34"/>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34"/>
      <c r="B359" s="34"/>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34"/>
      <c r="B360" s="34"/>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34"/>
      <c r="B361" s="34"/>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34"/>
      <c r="B362" s="34"/>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34"/>
      <c r="B363" s="34"/>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34"/>
      <c r="B364" s="34"/>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34"/>
      <c r="B365" s="34"/>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34"/>
      <c r="B366" s="34"/>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34"/>
      <c r="B367" s="34"/>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34"/>
      <c r="B368" s="34"/>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34"/>
      <c r="B369" s="34"/>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34"/>
      <c r="B370" s="34"/>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34"/>
      <c r="B371" s="34"/>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34"/>
      <c r="B372" s="34"/>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34"/>
      <c r="B373" s="34"/>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34"/>
      <c r="B374" s="34"/>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34"/>
      <c r="B375" s="34"/>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34"/>
      <c r="B376" s="34"/>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34"/>
      <c r="B377" s="34"/>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34"/>
      <c r="B378" s="34"/>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34"/>
      <c r="B379" s="34"/>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34"/>
      <c r="B380" s="34"/>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34"/>
      <c r="B381" s="34"/>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34"/>
      <c r="B382" s="34"/>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34"/>
      <c r="B383" s="34"/>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34"/>
      <c r="B384" s="34"/>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34"/>
      <c r="B385" s="34"/>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34"/>
      <c r="B386" s="34"/>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34"/>
      <c r="B387" s="34"/>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34"/>
      <c r="B388" s="34"/>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34"/>
      <c r="B389" s="34"/>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34"/>
      <c r="B390" s="34"/>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34"/>
      <c r="B391" s="34"/>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34"/>
      <c r="B392" s="34"/>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34"/>
      <c r="B393" s="34"/>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34"/>
      <c r="B394" s="34"/>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34"/>
      <c r="B395" s="34"/>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34"/>
      <c r="B396" s="34"/>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34"/>
      <c r="B397" s="34"/>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34"/>
      <c r="B398" s="34"/>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34"/>
      <c r="B399" s="34"/>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34"/>
      <c r="B400" s="34"/>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34"/>
      <c r="B401" s="34"/>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34"/>
      <c r="B402" s="34"/>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34"/>
      <c r="B403" s="34"/>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34"/>
      <c r="B404" s="34"/>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34"/>
      <c r="B405" s="34"/>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34"/>
      <c r="B406" s="34"/>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34"/>
      <c r="B407" s="34"/>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34"/>
      <c r="B408" s="34"/>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34"/>
      <c r="B409" s="34"/>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34"/>
      <c r="B410" s="34"/>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34"/>
      <c r="B411" s="34"/>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34"/>
      <c r="B412" s="34"/>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34"/>
      <c r="B413" s="34"/>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34"/>
      <c r="B414" s="34"/>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34"/>
      <c r="B415" s="34"/>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34"/>
      <c r="B416" s="34"/>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34"/>
      <c r="B417" s="34"/>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34"/>
      <c r="B418" s="34"/>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34"/>
      <c r="B419" s="34"/>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34"/>
      <c r="B420" s="34"/>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34"/>
      <c r="B421" s="34"/>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34"/>
      <c r="B422" s="34"/>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34"/>
      <c r="B423" s="34"/>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34"/>
      <c r="B424" s="34"/>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34"/>
      <c r="B425" s="34"/>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34"/>
      <c r="B426" s="34"/>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34"/>
      <c r="B427" s="34"/>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34"/>
      <c r="B428" s="34"/>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34"/>
      <c r="B429" s="34"/>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34"/>
      <c r="B430" s="34"/>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34"/>
      <c r="B431" s="34"/>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34"/>
      <c r="B432" s="34"/>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34"/>
      <c r="B433" s="34"/>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34"/>
      <c r="B434" s="34"/>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34"/>
      <c r="B435" s="34"/>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34"/>
      <c r="B436" s="34"/>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34"/>
      <c r="B437" s="34"/>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34"/>
      <c r="B438" s="34"/>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34"/>
      <c r="B439" s="34"/>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34"/>
      <c r="B440" s="34"/>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34"/>
      <c r="B441" s="34"/>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34"/>
      <c r="B442" s="34"/>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34"/>
      <c r="B443" s="34"/>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34"/>
      <c r="B444" s="34"/>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34"/>
      <c r="B445" s="34"/>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34"/>
      <c r="B446" s="34"/>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34"/>
      <c r="B447" s="34"/>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34"/>
      <c r="B448" s="34"/>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34"/>
      <c r="B449" s="34"/>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34"/>
      <c r="B450" s="34"/>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34"/>
      <c r="B451" s="34"/>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34"/>
      <c r="B452" s="34"/>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34"/>
      <c r="B453" s="34"/>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34"/>
      <c r="B454" s="34"/>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34"/>
      <c r="B455" s="34"/>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34"/>
      <c r="B456" s="34"/>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34"/>
      <c r="B457" s="34"/>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34"/>
      <c r="B458" s="34"/>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34"/>
      <c r="B459" s="34"/>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34"/>
      <c r="B460" s="34"/>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34"/>
      <c r="B461" s="34"/>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34"/>
      <c r="B462" s="34"/>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34"/>
      <c r="B463" s="34"/>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34"/>
      <c r="B464" s="34"/>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34"/>
      <c r="B465" s="34"/>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34"/>
      <c r="B466" s="34"/>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34"/>
      <c r="B467" s="34"/>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34"/>
      <c r="B468" s="34"/>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34"/>
      <c r="B469" s="34"/>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34"/>
      <c r="B470" s="34"/>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34"/>
      <c r="B471" s="34"/>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34"/>
      <c r="B472" s="34"/>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34"/>
      <c r="B473" s="34"/>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34"/>
      <c r="B474" s="34"/>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34"/>
      <c r="B475" s="34"/>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34"/>
      <c r="B476" s="34"/>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34"/>
      <c r="B477" s="34"/>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34"/>
      <c r="B478" s="34"/>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34"/>
      <c r="B479" s="34"/>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34"/>
      <c r="B480" s="34"/>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34"/>
      <c r="B481" s="34"/>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34"/>
      <c r="B482" s="34"/>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34"/>
      <c r="B483" s="34"/>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34"/>
      <c r="B484" s="34"/>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34"/>
      <c r="B485" s="34"/>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34"/>
      <c r="B486" s="34"/>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34"/>
      <c r="B487" s="34"/>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34"/>
      <c r="B488" s="34"/>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34"/>
      <c r="B489" s="34"/>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34"/>
      <c r="B490" s="34"/>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34"/>
      <c r="B491" s="34"/>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34"/>
      <c r="B492" s="34"/>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34"/>
      <c r="B493" s="34"/>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34"/>
      <c r="B494" s="34"/>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34"/>
      <c r="B495" s="34"/>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34"/>
      <c r="B496" s="34"/>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34"/>
      <c r="B497" s="34"/>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34"/>
      <c r="B498" s="34"/>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34"/>
      <c r="B499" s="34"/>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34"/>
      <c r="B500" s="34"/>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34"/>
      <c r="B501" s="34"/>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34"/>
      <c r="B502" s="34"/>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34"/>
      <c r="B503" s="34"/>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34"/>
      <c r="B504" s="34"/>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34"/>
      <c r="B505" s="34"/>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34"/>
      <c r="B506" s="34"/>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34"/>
      <c r="B507" s="34"/>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34"/>
      <c r="B508" s="34"/>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34"/>
      <c r="B509" s="34"/>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34"/>
      <c r="B510" s="34"/>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34"/>
      <c r="B511" s="34"/>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34"/>
      <c r="B512" s="34"/>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34"/>
      <c r="B513" s="34"/>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34"/>
      <c r="B514" s="34"/>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34"/>
      <c r="B515" s="34"/>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34"/>
      <c r="B516" s="34"/>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34"/>
      <c r="B517" s="34"/>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34"/>
      <c r="B518" s="34"/>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34"/>
      <c r="B519" s="34"/>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34"/>
      <c r="B520" s="34"/>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34"/>
      <c r="B521" s="34"/>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34"/>
      <c r="B522" s="34"/>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34"/>
      <c r="B523" s="34"/>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34"/>
      <c r="B524" s="34"/>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34"/>
      <c r="B525" s="34"/>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34"/>
      <c r="B526" s="34"/>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34"/>
      <c r="B527" s="34"/>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34"/>
      <c r="B528" s="34"/>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34"/>
      <c r="B529" s="34"/>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34"/>
      <c r="B530" s="34"/>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34"/>
      <c r="B531" s="34"/>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34"/>
      <c r="B532" s="34"/>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34"/>
      <c r="B533" s="34"/>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34"/>
      <c r="B534" s="34"/>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34"/>
      <c r="B535" s="34"/>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34"/>
      <c r="B536" s="34"/>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34"/>
      <c r="B537" s="34"/>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34"/>
      <c r="B538" s="34"/>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34"/>
      <c r="B539" s="34"/>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34"/>
      <c r="B540" s="34"/>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34"/>
      <c r="B541" s="34"/>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34"/>
      <c r="B542" s="34"/>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34"/>
      <c r="B543" s="34"/>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34"/>
      <c r="B544" s="34"/>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34"/>
      <c r="B545" s="34"/>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34"/>
      <c r="B546" s="34"/>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34"/>
      <c r="B547" s="34"/>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34"/>
      <c r="B548" s="34"/>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34"/>
      <c r="B549" s="34"/>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34"/>
      <c r="B550" s="34"/>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34"/>
      <c r="B551" s="34"/>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34"/>
      <c r="B552" s="34"/>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34"/>
      <c r="B553" s="34"/>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34"/>
      <c r="B554" s="34"/>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34"/>
      <c r="B555" s="34"/>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34"/>
      <c r="B556" s="34"/>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34"/>
      <c r="B557" s="34"/>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34"/>
      <c r="B558" s="34"/>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34"/>
      <c r="B559" s="34"/>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34"/>
      <c r="B560" s="34"/>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34"/>
      <c r="B561" s="34"/>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34"/>
      <c r="B562" s="34"/>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34"/>
      <c r="B563" s="34"/>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34"/>
      <c r="B564" s="34"/>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34"/>
      <c r="B565" s="34"/>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34"/>
      <c r="B566" s="34"/>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34"/>
      <c r="B567" s="34"/>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34"/>
      <c r="B568" s="34"/>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34"/>
      <c r="B569" s="34"/>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34"/>
      <c r="B570" s="34"/>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34"/>
      <c r="B571" s="34"/>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34"/>
      <c r="B572" s="34"/>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34"/>
      <c r="B573" s="34"/>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34"/>
      <c r="B574" s="34"/>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34"/>
      <c r="B575" s="34"/>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34"/>
      <c r="B576" s="34"/>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34"/>
      <c r="B577" s="34"/>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34"/>
      <c r="B578" s="34"/>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34"/>
      <c r="B579" s="34"/>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34"/>
      <c r="B580" s="34"/>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34"/>
      <c r="B581" s="34"/>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34"/>
      <c r="B582" s="34"/>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34"/>
      <c r="B583" s="34"/>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34"/>
      <c r="B584" s="34"/>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34"/>
      <c r="B585" s="34"/>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34"/>
      <c r="B586" s="34"/>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34"/>
      <c r="B587" s="34"/>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34"/>
      <c r="B588" s="34"/>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34"/>
      <c r="B589" s="34"/>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34"/>
      <c r="B590" s="34"/>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34"/>
      <c r="B591" s="34"/>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34"/>
      <c r="B592" s="34"/>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34"/>
      <c r="B593" s="34"/>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34"/>
      <c r="B594" s="34"/>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34"/>
      <c r="B595" s="34"/>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34"/>
      <c r="B596" s="34"/>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34"/>
      <c r="B597" s="34"/>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34"/>
      <c r="B598" s="34"/>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34"/>
      <c r="B599" s="34"/>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34"/>
      <c r="B600" s="34"/>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34"/>
      <c r="B601" s="34"/>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34"/>
      <c r="B602" s="34"/>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34"/>
      <c r="B603" s="34"/>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34"/>
      <c r="B604" s="34"/>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34"/>
      <c r="B605" s="34"/>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34"/>
      <c r="B606" s="34"/>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34"/>
      <c r="B607" s="34"/>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34"/>
      <c r="B608" s="34"/>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34"/>
      <c r="B609" s="34"/>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34"/>
      <c r="B610" s="34"/>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34"/>
      <c r="B611" s="34"/>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34"/>
      <c r="B612" s="34"/>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34"/>
      <c r="B613" s="34"/>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34"/>
      <c r="B614" s="34"/>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34"/>
      <c r="B615" s="34"/>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34"/>
      <c r="B616" s="34"/>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34"/>
      <c r="B617" s="34"/>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34"/>
      <c r="B618" s="34"/>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34"/>
      <c r="B619" s="34"/>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34"/>
      <c r="B620" s="34"/>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34"/>
      <c r="B621" s="34"/>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34"/>
      <c r="B622" s="34"/>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34"/>
      <c r="B623" s="34"/>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34"/>
      <c r="B624" s="34"/>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34"/>
      <c r="B625" s="34"/>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34"/>
      <c r="B626" s="34"/>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34"/>
      <c r="B627" s="34"/>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34"/>
      <c r="B628" s="34"/>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34"/>
      <c r="B629" s="34"/>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34"/>
      <c r="B630" s="34"/>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34"/>
      <c r="B631" s="34"/>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34"/>
      <c r="B632" s="34"/>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34"/>
      <c r="B633" s="34"/>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34"/>
      <c r="B634" s="34"/>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34"/>
      <c r="B635" s="34"/>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34"/>
      <c r="B636" s="34"/>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34"/>
      <c r="B637" s="34"/>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34"/>
      <c r="B638" s="34"/>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34"/>
      <c r="B639" s="34"/>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34"/>
      <c r="B640" s="34"/>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34"/>
      <c r="B641" s="34"/>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34"/>
      <c r="B642" s="34"/>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34"/>
      <c r="B643" s="34"/>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34"/>
      <c r="B644" s="34"/>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34"/>
      <c r="B645" s="34"/>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34"/>
      <c r="B646" s="34"/>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34"/>
      <c r="B647" s="34"/>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34"/>
      <c r="B648" s="34"/>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34"/>
      <c r="B649" s="34"/>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34"/>
      <c r="B650" s="34"/>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34"/>
      <c r="B651" s="34"/>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34"/>
      <c r="B652" s="34"/>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34"/>
      <c r="B653" s="34"/>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34"/>
      <c r="B654" s="34"/>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34"/>
      <c r="B655" s="34"/>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34"/>
      <c r="B656" s="34"/>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34"/>
      <c r="B657" s="34"/>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34"/>
      <c r="B658" s="34"/>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34"/>
      <c r="B659" s="34"/>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34"/>
      <c r="B660" s="34"/>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34"/>
      <c r="B661" s="34"/>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34"/>
      <c r="B662" s="34"/>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34"/>
      <c r="B663" s="34"/>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34"/>
      <c r="B664" s="34"/>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34"/>
      <c r="B665" s="34"/>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34"/>
      <c r="B666" s="34"/>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34"/>
      <c r="B667" s="34"/>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34"/>
      <c r="B668" s="34"/>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34"/>
      <c r="B669" s="34"/>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34"/>
      <c r="B670" s="34"/>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34"/>
      <c r="B671" s="34"/>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34"/>
      <c r="B672" s="34"/>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34"/>
      <c r="B673" s="34"/>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34"/>
      <c r="B674" s="34"/>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34"/>
      <c r="B675" s="34"/>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34"/>
      <c r="B676" s="34"/>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34"/>
      <c r="B677" s="34"/>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34"/>
      <c r="B678" s="34"/>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34"/>
      <c r="B679" s="34"/>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34"/>
      <c r="B680" s="34"/>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34"/>
      <c r="B681" s="34"/>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34"/>
      <c r="B682" s="34"/>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34"/>
      <c r="B683" s="34"/>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34"/>
      <c r="B684" s="34"/>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34"/>
      <c r="B685" s="34"/>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34"/>
      <c r="B686" s="34"/>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34"/>
      <c r="B687" s="34"/>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34"/>
      <c r="B688" s="34"/>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34"/>
      <c r="B689" s="34"/>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34"/>
      <c r="B690" s="34"/>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34"/>
      <c r="B691" s="34"/>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34"/>
      <c r="B692" s="34"/>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34"/>
      <c r="B693" s="34"/>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34"/>
      <c r="B694" s="34"/>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34"/>
      <c r="B695" s="34"/>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34"/>
      <c r="B696" s="34"/>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34"/>
      <c r="B697" s="34"/>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34"/>
      <c r="B698" s="34"/>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34"/>
      <c r="B699" s="34"/>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34"/>
      <c r="B700" s="34"/>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34"/>
      <c r="B701" s="34"/>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34"/>
      <c r="B702" s="34"/>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34"/>
      <c r="B703" s="34"/>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34"/>
      <c r="B704" s="34"/>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34"/>
      <c r="B705" s="34"/>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34"/>
      <c r="B706" s="34"/>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34"/>
      <c r="B707" s="34"/>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34"/>
      <c r="B708" s="34"/>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34"/>
      <c r="B709" s="34"/>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34"/>
      <c r="B710" s="34"/>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34"/>
      <c r="B711" s="34"/>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34"/>
      <c r="B712" s="34"/>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34"/>
      <c r="B713" s="34"/>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34"/>
      <c r="B714" s="34"/>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34"/>
      <c r="B715" s="34"/>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34"/>
      <c r="B716" s="34"/>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34"/>
      <c r="B717" s="34"/>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34"/>
      <c r="B718" s="34"/>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34"/>
      <c r="B719" s="34"/>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34"/>
      <c r="B720" s="34"/>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34"/>
      <c r="B721" s="34"/>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34"/>
      <c r="B722" s="34"/>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34"/>
      <c r="B723" s="34"/>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34"/>
      <c r="B724" s="34"/>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34"/>
      <c r="B725" s="34"/>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34"/>
      <c r="B726" s="34"/>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34"/>
      <c r="B727" s="34"/>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34"/>
      <c r="B728" s="34"/>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34"/>
      <c r="B729" s="34"/>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34"/>
      <c r="B730" s="34"/>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34"/>
      <c r="B731" s="34"/>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34"/>
      <c r="B732" s="34"/>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34"/>
      <c r="B733" s="34"/>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34"/>
      <c r="B734" s="34"/>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34"/>
      <c r="B735" s="34"/>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34"/>
      <c r="B736" s="34"/>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34"/>
      <c r="B737" s="34"/>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34"/>
      <c r="B738" s="34"/>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34"/>
      <c r="B739" s="34"/>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34"/>
      <c r="B740" s="34"/>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34"/>
      <c r="B741" s="34"/>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34"/>
      <c r="B742" s="34"/>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34"/>
      <c r="B743" s="34"/>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34"/>
      <c r="B744" s="34"/>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34"/>
      <c r="B745" s="34"/>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34"/>
      <c r="B746" s="34"/>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34"/>
      <c r="B747" s="34"/>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34"/>
      <c r="B748" s="34"/>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34"/>
      <c r="B749" s="34"/>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34"/>
      <c r="B750" s="34"/>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34"/>
      <c r="B751" s="34"/>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34"/>
      <c r="B752" s="34"/>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34"/>
      <c r="B753" s="34"/>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34"/>
      <c r="B754" s="34"/>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34"/>
      <c r="B755" s="34"/>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34"/>
      <c r="B756" s="34"/>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34"/>
      <c r="B757" s="34"/>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34"/>
      <c r="B758" s="34"/>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34"/>
      <c r="B759" s="34"/>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34"/>
      <c r="B760" s="34"/>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34"/>
      <c r="B761" s="34"/>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34"/>
      <c r="B762" s="34"/>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34"/>
      <c r="B763" s="34"/>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34"/>
      <c r="B764" s="34"/>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34"/>
      <c r="B765" s="34"/>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34"/>
      <c r="B766" s="34"/>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34"/>
      <c r="B767" s="34"/>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34"/>
      <c r="B768" s="34"/>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34"/>
      <c r="B769" s="34"/>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34"/>
      <c r="B770" s="34"/>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34"/>
      <c r="B771" s="34"/>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34"/>
      <c r="B772" s="34"/>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34"/>
      <c r="B773" s="34"/>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34"/>
      <c r="B774" s="34"/>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34"/>
      <c r="B775" s="34"/>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34"/>
      <c r="B776" s="34"/>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34"/>
      <c r="B777" s="34"/>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34"/>
      <c r="B778" s="34"/>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34"/>
      <c r="B779" s="34"/>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34"/>
      <c r="B780" s="34"/>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34"/>
      <c r="B781" s="34"/>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34"/>
      <c r="B782" s="34"/>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34"/>
      <c r="B783" s="34"/>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34"/>
      <c r="B784" s="34"/>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34"/>
      <c r="B785" s="34"/>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34"/>
      <c r="B786" s="34"/>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34"/>
      <c r="B787" s="34"/>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34"/>
      <c r="B788" s="34"/>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34"/>
      <c r="B789" s="34"/>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34"/>
      <c r="B790" s="34"/>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34"/>
      <c r="B791" s="34"/>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34"/>
      <c r="B792" s="34"/>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34"/>
      <c r="B793" s="34"/>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34"/>
      <c r="B794" s="34"/>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34"/>
      <c r="B795" s="34"/>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34"/>
      <c r="B796" s="34"/>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34"/>
      <c r="B797" s="34"/>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34"/>
      <c r="B798" s="34"/>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34"/>
      <c r="B799" s="34"/>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34"/>
      <c r="B800" s="34"/>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34"/>
      <c r="B801" s="34"/>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34"/>
      <c r="B802" s="34"/>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34"/>
      <c r="B803" s="34"/>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34"/>
      <c r="B804" s="34"/>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34"/>
      <c r="B805" s="34"/>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34"/>
      <c r="B806" s="34"/>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34"/>
      <c r="B807" s="34"/>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34"/>
      <c r="B808" s="34"/>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34"/>
      <c r="B809" s="34"/>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34"/>
      <c r="B810" s="34"/>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34"/>
      <c r="B811" s="34"/>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34"/>
      <c r="B812" s="34"/>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34"/>
      <c r="B813" s="34"/>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34"/>
      <c r="B814" s="34"/>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34"/>
      <c r="B815" s="34"/>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34"/>
      <c r="B816" s="34"/>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34"/>
      <c r="B817" s="34"/>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34"/>
      <c r="B818" s="34"/>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34"/>
      <c r="B819" s="34"/>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34"/>
      <c r="B820" s="34"/>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34"/>
      <c r="B821" s="34"/>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34"/>
      <c r="B822" s="34"/>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34"/>
      <c r="B823" s="34"/>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34"/>
      <c r="B824" s="34"/>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34"/>
      <c r="B825" s="34"/>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34"/>
      <c r="B826" s="34"/>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34"/>
      <c r="B827" s="34"/>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34"/>
      <c r="B828" s="34"/>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34"/>
      <c r="B829" s="34"/>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34"/>
      <c r="B830" s="34"/>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34"/>
      <c r="B831" s="34"/>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34"/>
      <c r="B832" s="34"/>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34"/>
      <c r="B833" s="34"/>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34"/>
      <c r="B834" s="34"/>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34"/>
      <c r="B835" s="34"/>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34"/>
      <c r="B836" s="34"/>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34"/>
      <c r="B837" s="34"/>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34"/>
      <c r="B838" s="34"/>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34"/>
      <c r="B839" s="34"/>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34"/>
      <c r="B840" s="34"/>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34"/>
      <c r="B841" s="34"/>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34"/>
      <c r="B842" s="34"/>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34"/>
      <c r="B843" s="34"/>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34"/>
      <c r="B844" s="34"/>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34"/>
      <c r="B845" s="34"/>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34"/>
      <c r="B846" s="34"/>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34"/>
      <c r="B847" s="34"/>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34"/>
      <c r="B848" s="34"/>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34"/>
      <c r="B849" s="34"/>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34"/>
      <c r="B850" s="34"/>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34"/>
      <c r="B851" s="34"/>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34"/>
      <c r="B852" s="34"/>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34"/>
      <c r="B853" s="34"/>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34"/>
      <c r="B854" s="34"/>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34"/>
      <c r="B855" s="34"/>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34"/>
      <c r="B856" s="34"/>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34"/>
      <c r="B857" s="34"/>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34"/>
      <c r="B858" s="34"/>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34"/>
      <c r="B859" s="34"/>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34"/>
      <c r="B860" s="34"/>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34"/>
      <c r="B861" s="34"/>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34"/>
      <c r="B862" s="34"/>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34"/>
      <c r="B863" s="34"/>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34"/>
      <c r="B864" s="34"/>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34"/>
      <c r="B865" s="34"/>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34"/>
      <c r="B866" s="34"/>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34"/>
      <c r="B867" s="34"/>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34"/>
      <c r="B868" s="34"/>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34"/>
      <c r="B869" s="34"/>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34"/>
      <c r="B870" s="34"/>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34"/>
      <c r="B871" s="34"/>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34"/>
      <c r="B872" s="34"/>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34"/>
      <c r="B873" s="34"/>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34"/>
      <c r="B874" s="34"/>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34"/>
      <c r="B875" s="34"/>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34"/>
      <c r="B876" s="34"/>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34"/>
      <c r="B877" s="34"/>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34"/>
      <c r="B878" s="34"/>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34"/>
      <c r="B879" s="34"/>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34"/>
      <c r="B880" s="34"/>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34"/>
      <c r="B881" s="34"/>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34"/>
      <c r="B882" s="34"/>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34"/>
      <c r="B883" s="34"/>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34"/>
      <c r="B884" s="34"/>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34"/>
      <c r="B885" s="34"/>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34"/>
      <c r="B886" s="34"/>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34"/>
      <c r="B887" s="34"/>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34"/>
      <c r="B888" s="34"/>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34"/>
      <c r="B889" s="34"/>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34"/>
      <c r="B890" s="34"/>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34"/>
      <c r="B891" s="34"/>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34"/>
      <c r="B892" s="34"/>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34"/>
      <c r="B893" s="34"/>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34"/>
      <c r="B894" s="34"/>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34"/>
      <c r="B895" s="34"/>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34"/>
      <c r="B896" s="34"/>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34"/>
      <c r="B897" s="34"/>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34"/>
      <c r="B898" s="34"/>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34"/>
      <c r="B899" s="34"/>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34"/>
      <c r="B900" s="34"/>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34"/>
      <c r="B901" s="34"/>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34"/>
      <c r="B902" s="34"/>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34"/>
      <c r="B903" s="34"/>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34"/>
      <c r="B904" s="34"/>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34"/>
      <c r="B905" s="34"/>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34"/>
      <c r="B906" s="34"/>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34"/>
      <c r="B907" s="34"/>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34"/>
      <c r="B908" s="34"/>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34"/>
      <c r="B909" s="34"/>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34"/>
      <c r="B910" s="34"/>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34"/>
      <c r="B911" s="34"/>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34"/>
      <c r="B912" s="34"/>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34"/>
      <c r="B913" s="34"/>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34"/>
      <c r="B914" s="34"/>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34"/>
      <c r="B915" s="34"/>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34"/>
      <c r="B916" s="34"/>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34"/>
      <c r="B917" s="34"/>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34"/>
      <c r="B918" s="34"/>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34"/>
      <c r="B919" s="34"/>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34"/>
      <c r="B920" s="34"/>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34"/>
      <c r="B921" s="34"/>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34"/>
      <c r="B922" s="34"/>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34"/>
      <c r="B923" s="34"/>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34"/>
      <c r="B924" s="34"/>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34"/>
      <c r="B925" s="34"/>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34"/>
      <c r="B926" s="34"/>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34"/>
      <c r="B927" s="34"/>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34"/>
      <c r="B928" s="34"/>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34"/>
      <c r="B929" s="34"/>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34"/>
      <c r="B930" s="34"/>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34"/>
      <c r="B931" s="34"/>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34"/>
      <c r="B932" s="34"/>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34"/>
      <c r="B933" s="34"/>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34"/>
      <c r="B934" s="34"/>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34"/>
      <c r="B935" s="34"/>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34"/>
      <c r="B936" s="34"/>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34"/>
      <c r="B937" s="34"/>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34"/>
      <c r="B938" s="34"/>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34"/>
      <c r="B939" s="34"/>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34"/>
      <c r="B940" s="34"/>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34"/>
      <c r="B941" s="34"/>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34"/>
      <c r="B942" s="34"/>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34"/>
      <c r="B943" s="34"/>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34"/>
      <c r="B944" s="34"/>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34"/>
      <c r="B945" s="34"/>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34"/>
      <c r="B946" s="34"/>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34"/>
      <c r="B947" s="34"/>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34"/>
      <c r="B948" s="34"/>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34"/>
      <c r="B949" s="34"/>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34"/>
      <c r="B950" s="34"/>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34"/>
      <c r="B951" s="34"/>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34"/>
      <c r="B952" s="34"/>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34"/>
      <c r="B953" s="34"/>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34"/>
      <c r="B954" s="34"/>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34"/>
      <c r="B955" s="34"/>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34"/>
      <c r="B956" s="34"/>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34"/>
      <c r="B957" s="34"/>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34"/>
      <c r="B958" s="34"/>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34"/>
      <c r="B959" s="34"/>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34"/>
      <c r="B960" s="34"/>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34"/>
      <c r="B961" s="34"/>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34"/>
      <c r="B962" s="34"/>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34"/>
      <c r="B963" s="34"/>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34"/>
      <c r="B964" s="34"/>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34"/>
      <c r="B965" s="34"/>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34"/>
      <c r="B966" s="34"/>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34"/>
      <c r="B967" s="34"/>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34"/>
      <c r="B968" s="34"/>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34"/>
      <c r="B969" s="34"/>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34"/>
      <c r="B970" s="34"/>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34"/>
      <c r="B971" s="34"/>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34"/>
      <c r="B972" s="34"/>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34"/>
      <c r="B973" s="34"/>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34"/>
      <c r="B974" s="34"/>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34"/>
      <c r="B975" s="34"/>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34"/>
      <c r="B976" s="34"/>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34"/>
      <c r="B977" s="34"/>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34"/>
      <c r="B978" s="34"/>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34"/>
      <c r="B979" s="34"/>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34"/>
      <c r="B980" s="34"/>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34"/>
      <c r="B981" s="34"/>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34"/>
      <c r="B982" s="34"/>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34"/>
      <c r="B983" s="34"/>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34"/>
      <c r="B984" s="34"/>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34"/>
      <c r="B985" s="34"/>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34"/>
      <c r="B986" s="34"/>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34"/>
      <c r="B987" s="34"/>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34"/>
      <c r="B988" s="34"/>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34"/>
      <c r="B989" s="34"/>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34"/>
      <c r="B990" s="34"/>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34"/>
      <c r="B991" s="34"/>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34"/>
      <c r="B992" s="34"/>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34"/>
      <c r="B993" s="34"/>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34"/>
      <c r="B994" s="34"/>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34"/>
      <c r="B995" s="34"/>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34"/>
      <c r="B996" s="34"/>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34"/>
      <c r="B997" s="34"/>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34"/>
      <c r="B998" s="34"/>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34"/>
      <c r="B999" s="34"/>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34"/>
      <c r="B1000" s="3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Q4:V4"/>
    <mergeCell ref="I6:N6"/>
  </mergeCells>
  <conditionalFormatting sqref="I9:J18">
    <cfRule type="colorScale" priority="1">
      <colorScale>
        <cfvo type="formula" val="1"/>
        <cfvo type="formula" val="3"/>
        <cfvo type="formula" val="5"/>
        <color rgb="FFF8696B"/>
        <color rgb="FFFFEB84"/>
        <color rgb="FF63BE7B"/>
      </colorScale>
    </cfRule>
  </conditionalFormatting>
  <conditionalFormatting sqref="I9:N18">
    <cfRule type="cellIs" dxfId="9" priority="2" operator="equal">
      <formula>0</formula>
    </cfRule>
  </conditionalFormatting>
  <conditionalFormatting sqref="K9">
    <cfRule type="colorScale" priority="14">
      <colorScale>
        <cfvo type="formula" val="3"/>
        <cfvo type="formula" val="15"/>
        <color rgb="FFFCFCFF"/>
        <color rgb="FF63BE7B"/>
      </colorScale>
    </cfRule>
    <cfRule type="colorScale" priority="15">
      <colorScale>
        <cfvo type="formula" val="4"/>
        <cfvo type="formula" val="20"/>
        <color rgb="FFFCFCFF"/>
        <color rgb="FFF8696B"/>
      </colorScale>
    </cfRule>
  </conditionalFormatting>
  <conditionalFormatting sqref="K9:K18">
    <cfRule type="colorScale" priority="3">
      <colorScale>
        <cfvo type="formula" val="4"/>
        <cfvo type="formula" val="20"/>
        <color rgb="FFFCFCFF"/>
        <color rgb="FFF8696B"/>
      </colorScale>
    </cfRule>
  </conditionalFormatting>
  <conditionalFormatting sqref="L9">
    <cfRule type="colorScale" priority="11">
      <colorScale>
        <cfvo type="formula" val="4"/>
        <cfvo type="formula" val="20"/>
        <color rgb="FFFCFCFF"/>
        <color rgb="FFF8696B"/>
      </colorScale>
    </cfRule>
    <cfRule type="colorScale" priority="16">
      <colorScale>
        <cfvo type="formula" val="4"/>
        <cfvo type="formula" val="20"/>
        <color rgb="FFFCFCFF"/>
        <color rgb="FFF8696B"/>
      </colorScale>
    </cfRule>
  </conditionalFormatting>
  <conditionalFormatting sqref="L9:L18">
    <cfRule type="colorScale" priority="4">
      <colorScale>
        <cfvo type="formula" val="3"/>
        <cfvo type="formula" val="15"/>
        <color rgb="FFFCFCFF"/>
        <color rgb="FF63BE7B"/>
      </colorScale>
    </cfRule>
  </conditionalFormatting>
  <conditionalFormatting sqref="N9">
    <cfRule type="colorScale" priority="12">
      <colorScale>
        <cfvo type="formula" val="3"/>
        <cfvo type="formula" val="15"/>
        <color rgb="FFFCFCFF"/>
        <color rgb="FF63BE7B"/>
      </colorScale>
    </cfRule>
    <cfRule type="colorScale" priority="13">
      <colorScale>
        <cfvo type="formula" val="4"/>
        <cfvo type="formula" val="20"/>
        <color rgb="FFFCFCFF"/>
        <color rgb="FFF8696B"/>
      </colorScale>
    </cfRule>
  </conditionalFormatting>
  <conditionalFormatting sqref="N9:N18">
    <cfRule type="colorScale" priority="5">
      <colorScale>
        <cfvo type="formula" val="1"/>
        <cfvo type="formula" val="3"/>
        <cfvo type="formula" val="5"/>
        <color rgb="FFF8696B"/>
        <color rgb="FFFFEB84"/>
        <color rgb="FF63BE7B"/>
      </colorScale>
    </cfRule>
  </conditionalFormatting>
  <conditionalFormatting sqref="Q9:R18">
    <cfRule type="colorScale" priority="6">
      <colorScale>
        <cfvo type="formula" val="1"/>
        <cfvo type="formula" val="3"/>
        <cfvo type="formula" val="5"/>
        <color rgb="FFF8696B"/>
        <color rgb="FFFFEB84"/>
        <color rgb="FF63BE7B"/>
      </colorScale>
    </cfRule>
  </conditionalFormatting>
  <conditionalFormatting sqref="Q9:V18">
    <cfRule type="cellIs" dxfId="8" priority="7" operator="equal">
      <formula>0</formula>
    </cfRule>
  </conditionalFormatting>
  <conditionalFormatting sqref="S9:S18">
    <cfRule type="colorScale" priority="8">
      <colorScale>
        <cfvo type="formula" val="4"/>
        <cfvo type="formula" val="20"/>
        <color rgb="FFFCFCFF"/>
        <color rgb="FFF8696B"/>
      </colorScale>
    </cfRule>
  </conditionalFormatting>
  <conditionalFormatting sqref="T9:T18">
    <cfRule type="colorScale" priority="9">
      <colorScale>
        <cfvo type="formula" val="3"/>
        <cfvo type="formula" val="15"/>
        <color rgb="FFFCFCFF"/>
        <color rgb="FF63BE7B"/>
      </colorScale>
    </cfRule>
  </conditionalFormatting>
  <conditionalFormatting sqref="V9:V18">
    <cfRule type="colorScale" priority="10">
      <colorScale>
        <cfvo type="formula" val="1"/>
        <cfvo type="formula" val="3"/>
        <cfvo type="formula" val="5"/>
        <color rgb="FFF8696B"/>
        <color rgb="FFFFEB84"/>
        <color rgb="FF63BE7B"/>
      </colorScale>
    </cfRule>
  </conditionalFormatting>
  <pageMargins left="0.7" right="0.7" top="0.75" bottom="0.75" header="0" footer="0"/>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1000"/>
  <sheetViews>
    <sheetView showGridLines="0" workbookViewId="0">
      <selection activeCell="N36" sqref="N36"/>
    </sheetView>
  </sheetViews>
  <sheetFormatPr baseColWidth="10" defaultColWidth="14.5" defaultRowHeight="15" customHeight="1" x14ac:dyDescent="0.2"/>
  <cols>
    <col min="1" max="2" width="8.5" customWidth="1"/>
    <col min="3" max="3" width="33.83203125" customWidth="1"/>
    <col min="4" max="26" width="8.5" customWidth="1"/>
  </cols>
  <sheetData>
    <row r="1" spans="2:10" ht="14.25" customHeight="1" x14ac:dyDescent="0.2"/>
    <row r="2" spans="2:10" ht="14.25" customHeight="1" x14ac:dyDescent="0.2">
      <c r="B2" s="3" t="s">
        <v>236</v>
      </c>
    </row>
    <row r="3" spans="2:10" ht="14.25" customHeight="1" x14ac:dyDescent="0.2"/>
    <row r="4" spans="2:10" ht="14.25" customHeight="1" x14ac:dyDescent="0.2">
      <c r="B4" s="196" t="s">
        <v>237</v>
      </c>
      <c r="C4" s="196" t="s">
        <v>238</v>
      </c>
      <c r="D4" s="1"/>
      <c r="G4" s="1"/>
      <c r="J4" s="1"/>
    </row>
    <row r="5" spans="2:10" ht="14.25" customHeight="1" x14ac:dyDescent="0.2">
      <c r="B5" s="197">
        <v>0</v>
      </c>
      <c r="C5" s="197" t="s">
        <v>239</v>
      </c>
      <c r="D5" s="2"/>
      <c r="G5" s="2"/>
      <c r="J5" s="2"/>
    </row>
    <row r="6" spans="2:10" ht="14.25" customHeight="1" x14ac:dyDescent="0.2">
      <c r="B6" s="197">
        <v>1</v>
      </c>
      <c r="C6" s="197" t="s">
        <v>240</v>
      </c>
      <c r="D6" s="2"/>
      <c r="E6" s="32" t="s">
        <v>241</v>
      </c>
      <c r="G6" s="2"/>
      <c r="J6" s="2"/>
    </row>
    <row r="7" spans="2:10" ht="14.25" customHeight="1" x14ac:dyDescent="0.2">
      <c r="B7" s="197">
        <v>2</v>
      </c>
      <c r="C7" s="197" t="s">
        <v>242</v>
      </c>
      <c r="D7" s="2"/>
      <c r="G7" s="2"/>
      <c r="J7" s="2"/>
    </row>
    <row r="8" spans="2:10" ht="14.25" customHeight="1" x14ac:dyDescent="0.2">
      <c r="B8" s="197">
        <v>3</v>
      </c>
      <c r="C8" s="197" t="s">
        <v>243</v>
      </c>
      <c r="D8" s="2"/>
      <c r="G8" s="2"/>
      <c r="J8" s="2"/>
    </row>
    <row r="9" spans="2:10" ht="14.25" customHeight="1" x14ac:dyDescent="0.2">
      <c r="B9" s="197">
        <v>4</v>
      </c>
      <c r="C9" s="197" t="s">
        <v>244</v>
      </c>
      <c r="D9" s="2"/>
      <c r="G9" s="2"/>
      <c r="J9" s="2"/>
    </row>
    <row r="10" spans="2:10" ht="14.25" customHeight="1" x14ac:dyDescent="0.2">
      <c r="B10" s="197">
        <v>5</v>
      </c>
      <c r="C10" s="197" t="s">
        <v>245</v>
      </c>
      <c r="D10" s="2"/>
      <c r="G10" s="2"/>
      <c r="J10" s="2"/>
    </row>
    <row r="11" spans="2:10" ht="14.25" customHeight="1" x14ac:dyDescent="0.2"/>
    <row r="12" spans="2:10" ht="14.25" customHeight="1" x14ac:dyDescent="0.2">
      <c r="B12" s="3" t="s">
        <v>134</v>
      </c>
    </row>
    <row r="13" spans="2:10" ht="14.25" customHeight="1" x14ac:dyDescent="0.2"/>
    <row r="14" spans="2:10" ht="14.25" customHeight="1" x14ac:dyDescent="0.2">
      <c r="B14" s="196" t="s">
        <v>237</v>
      </c>
      <c r="C14" s="196" t="s">
        <v>238</v>
      </c>
    </row>
    <row r="15" spans="2:10" ht="14.25" customHeight="1" x14ac:dyDescent="0.2">
      <c r="B15" s="197">
        <v>0</v>
      </c>
      <c r="C15" s="197" t="s">
        <v>246</v>
      </c>
    </row>
    <row r="16" spans="2:10" ht="14.25" customHeight="1" x14ac:dyDescent="0.2">
      <c r="B16" s="197">
        <v>3</v>
      </c>
      <c r="C16" s="197" t="s">
        <v>247</v>
      </c>
      <c r="E16" s="32" t="s">
        <v>248</v>
      </c>
    </row>
    <row r="17" spans="2:5" ht="14.25" customHeight="1" x14ac:dyDescent="0.2">
      <c r="B17" s="197">
        <v>6</v>
      </c>
      <c r="C17" s="197" t="s">
        <v>249</v>
      </c>
    </row>
    <row r="18" spans="2:5" ht="14.25" customHeight="1" x14ac:dyDescent="0.2">
      <c r="B18" s="197">
        <v>9</v>
      </c>
      <c r="C18" s="197" t="s">
        <v>250</v>
      </c>
    </row>
    <row r="19" spans="2:5" ht="14.25" customHeight="1" x14ac:dyDescent="0.2">
      <c r="B19" s="197">
        <v>12</v>
      </c>
      <c r="C19" s="197" t="s">
        <v>251</v>
      </c>
    </row>
    <row r="20" spans="2:5" ht="14.25" customHeight="1" x14ac:dyDescent="0.2">
      <c r="B20" s="197">
        <v>15</v>
      </c>
      <c r="C20" s="197" t="s">
        <v>252</v>
      </c>
    </row>
    <row r="21" spans="2:5" ht="14.25" customHeight="1" x14ac:dyDescent="0.2"/>
    <row r="22" spans="2:5" ht="14.25" customHeight="1" x14ac:dyDescent="0.2">
      <c r="B22" s="3" t="s">
        <v>133</v>
      </c>
    </row>
    <row r="23" spans="2:5" ht="14.25" customHeight="1" x14ac:dyDescent="0.2"/>
    <row r="24" spans="2:5" ht="14.25" customHeight="1" x14ac:dyDescent="0.2">
      <c r="B24" s="196" t="s">
        <v>237</v>
      </c>
      <c r="C24" s="196" t="s">
        <v>238</v>
      </c>
    </row>
    <row r="25" spans="2:5" ht="14.25" customHeight="1" x14ac:dyDescent="0.2">
      <c r="B25" s="197">
        <v>0</v>
      </c>
      <c r="C25" s="197" t="s">
        <v>253</v>
      </c>
    </row>
    <row r="26" spans="2:5" ht="14.25" customHeight="1" x14ac:dyDescent="0.2">
      <c r="B26" s="197">
        <v>4</v>
      </c>
      <c r="C26" s="197" t="s">
        <v>254</v>
      </c>
      <c r="E26" s="32" t="s">
        <v>254</v>
      </c>
    </row>
    <row r="27" spans="2:5" ht="14.25" customHeight="1" x14ac:dyDescent="0.2">
      <c r="B27" s="197">
        <v>8</v>
      </c>
      <c r="C27" s="197" t="s">
        <v>255</v>
      </c>
    </row>
    <row r="28" spans="2:5" ht="14.25" customHeight="1" x14ac:dyDescent="0.2">
      <c r="B28" s="197">
        <v>12</v>
      </c>
      <c r="C28" s="197" t="s">
        <v>256</v>
      </c>
    </row>
    <row r="29" spans="2:5" ht="14.25" customHeight="1" x14ac:dyDescent="0.2">
      <c r="B29" s="197">
        <v>16</v>
      </c>
      <c r="C29" s="197" t="s">
        <v>257</v>
      </c>
    </row>
    <row r="30" spans="2:5" ht="14.25" customHeight="1" x14ac:dyDescent="0.2">
      <c r="B30" s="197">
        <v>20</v>
      </c>
      <c r="C30" s="197" t="s">
        <v>258</v>
      </c>
    </row>
    <row r="31" spans="2:5" ht="14.25" customHeight="1" x14ac:dyDescent="0.2"/>
    <row r="32" spans="2:5" ht="14.25" customHeight="1" x14ac:dyDescent="0.2">
      <c r="B32" s="3" t="s">
        <v>259</v>
      </c>
    </row>
    <row r="33" spans="2:5" ht="14.25" customHeight="1" x14ac:dyDescent="0.2"/>
    <row r="34" spans="2:5" ht="14.25" customHeight="1" x14ac:dyDescent="0.2">
      <c r="B34" s="196" t="s">
        <v>237</v>
      </c>
      <c r="C34" s="196" t="s">
        <v>238</v>
      </c>
    </row>
    <row r="35" spans="2:5" ht="14.25" customHeight="1" x14ac:dyDescent="0.2">
      <c r="B35" s="197">
        <v>0</v>
      </c>
      <c r="C35" s="197" t="s">
        <v>260</v>
      </c>
    </row>
    <row r="36" spans="2:5" ht="14.25" customHeight="1" x14ac:dyDescent="0.2">
      <c r="B36" s="197">
        <v>1</v>
      </c>
      <c r="C36" s="197" t="s">
        <v>261</v>
      </c>
      <c r="E36" s="32" t="s">
        <v>262</v>
      </c>
    </row>
    <row r="37" spans="2:5" ht="14.25" customHeight="1" x14ac:dyDescent="0.2">
      <c r="B37" s="197">
        <v>2</v>
      </c>
      <c r="C37" s="197" t="s">
        <v>263</v>
      </c>
    </row>
    <row r="38" spans="2:5" ht="14.25" customHeight="1" x14ac:dyDescent="0.2">
      <c r="B38" s="197">
        <v>3</v>
      </c>
      <c r="C38" s="197" t="s">
        <v>264</v>
      </c>
    </row>
    <row r="39" spans="2:5" ht="14.25" customHeight="1" x14ac:dyDescent="0.2">
      <c r="B39" s="197">
        <v>4</v>
      </c>
      <c r="C39" s="197" t="s">
        <v>265</v>
      </c>
    </row>
    <row r="40" spans="2:5" ht="14.25" customHeight="1" x14ac:dyDescent="0.2">
      <c r="B40" s="197">
        <v>5</v>
      </c>
      <c r="C40" s="197" t="s">
        <v>266</v>
      </c>
    </row>
    <row r="41" spans="2:5" ht="14.25" customHeight="1" x14ac:dyDescent="0.2"/>
    <row r="42" spans="2:5" ht="14.25" customHeight="1" x14ac:dyDescent="0.2"/>
    <row r="43" spans="2:5" ht="14.25" customHeight="1" x14ac:dyDescent="0.2"/>
    <row r="44" spans="2:5" ht="14.25" customHeight="1" x14ac:dyDescent="0.2"/>
    <row r="45" spans="2:5" ht="14.25" customHeight="1" x14ac:dyDescent="0.2"/>
    <row r="46" spans="2:5" ht="14.25" customHeight="1" x14ac:dyDescent="0.2"/>
    <row r="47" spans="2:5" ht="14.25" customHeight="1" x14ac:dyDescent="0.2"/>
    <row r="48" spans="2:5"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4BCC5"/>
  </sheetPr>
  <dimension ref="A1:AH1000"/>
  <sheetViews>
    <sheetView showGridLines="0" workbookViewId="0">
      <pane xSplit="4" ySplit="8" topLeftCell="AB9" activePane="bottomRight" state="frozen"/>
      <selection pane="topRight" activeCell="E1" sqref="E1"/>
      <selection pane="bottomLeft" activeCell="A9" sqref="A9"/>
      <selection pane="bottomRight" activeCell="AH9" sqref="AH9"/>
    </sheetView>
  </sheetViews>
  <sheetFormatPr baseColWidth="10" defaultColWidth="14.5" defaultRowHeight="15" customHeight="1" x14ac:dyDescent="0.2"/>
  <cols>
    <col min="1" max="2" width="2.5" hidden="1" customWidth="1"/>
    <col min="3" max="4" width="30.5" customWidth="1"/>
    <col min="5" max="5" width="39" bestFit="1" customWidth="1"/>
    <col min="6" max="11" width="18.5" customWidth="1"/>
    <col min="12" max="13" width="40.5" customWidth="1"/>
    <col min="14" max="14" width="87.5" customWidth="1"/>
    <col min="15" max="15" width="2.5" customWidth="1"/>
    <col min="16" max="22" width="18.5" customWidth="1"/>
    <col min="23" max="23" width="23.5" customWidth="1"/>
    <col min="24" max="24" width="2.5" customWidth="1"/>
    <col min="25" max="26" width="30.5" customWidth="1"/>
    <col min="27" max="27" width="16.1640625" customWidth="1"/>
    <col min="28" max="28" width="30.83203125" customWidth="1"/>
    <col min="29" max="29" width="60.83203125" customWidth="1"/>
    <col min="30" max="30" width="16.1640625" customWidth="1"/>
    <col min="31" max="31" width="30.83203125" customWidth="1"/>
    <col min="32" max="32" width="60.83203125" customWidth="1"/>
    <col min="33" max="33" width="2.5" customWidth="1"/>
    <col min="34" max="34" width="71.1640625" customWidth="1"/>
  </cols>
  <sheetData>
    <row r="1" spans="1:34" ht="14.25" customHeigh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1:34" ht="14.25" customHeight="1" x14ac:dyDescent="0.25">
      <c r="A2" s="2"/>
      <c r="B2" s="2"/>
      <c r="C2" s="35" t="s">
        <v>267</v>
      </c>
      <c r="D2" s="6"/>
      <c r="E2" s="6"/>
      <c r="F2" s="6"/>
      <c r="G2" s="6"/>
      <c r="H2" s="6"/>
      <c r="I2" s="6"/>
      <c r="J2" s="6"/>
      <c r="K2" s="6"/>
      <c r="L2" s="6"/>
      <c r="M2" s="6"/>
      <c r="N2" s="6"/>
      <c r="O2" s="6"/>
      <c r="P2" s="6"/>
      <c r="Q2" s="6"/>
      <c r="R2" s="6"/>
      <c r="S2" s="6"/>
      <c r="T2" s="6"/>
      <c r="U2" s="6"/>
      <c r="V2" s="6"/>
      <c r="W2" s="6"/>
      <c r="X2" s="6"/>
      <c r="Y2" s="6"/>
      <c r="Z2" s="6"/>
      <c r="AA2" s="6"/>
      <c r="AB2" s="6"/>
      <c r="AC2" s="6"/>
      <c r="AD2" s="6"/>
      <c r="AE2" s="6"/>
      <c r="AF2" s="6"/>
      <c r="AG2" s="198"/>
      <c r="AH2" s="199"/>
    </row>
    <row r="3" spans="1:34" ht="14.25" customHeight="1" x14ac:dyDescent="0.25">
      <c r="A3" s="2"/>
      <c r="B3" s="2"/>
      <c r="C3" s="37" t="s">
        <v>46</v>
      </c>
      <c r="D3" s="3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row>
    <row r="4" spans="1:34" ht="14.25" customHeight="1" x14ac:dyDescent="0.2">
      <c r="A4" s="2"/>
      <c r="B4" s="2"/>
      <c r="C4" s="2"/>
      <c r="D4" s="2"/>
      <c r="E4" s="148" t="s">
        <v>268</v>
      </c>
      <c r="F4" s="5"/>
      <c r="G4" s="5"/>
      <c r="H4" s="5"/>
      <c r="I4" s="5"/>
      <c r="J4" s="5"/>
      <c r="K4" s="5"/>
      <c r="L4" s="6"/>
      <c r="M4" s="6"/>
      <c r="N4" s="41"/>
      <c r="O4" s="2"/>
      <c r="P4" s="148" t="s">
        <v>269</v>
      </c>
      <c r="Q4" s="6"/>
      <c r="R4" s="6"/>
      <c r="S4" s="6"/>
      <c r="T4" s="6"/>
      <c r="U4" s="6"/>
      <c r="V4" s="6"/>
      <c r="W4" s="41"/>
      <c r="X4" s="2"/>
      <c r="Y4" s="148" t="s">
        <v>270</v>
      </c>
      <c r="Z4" s="5"/>
      <c r="AA4" s="6"/>
      <c r="AB4" s="6"/>
      <c r="AC4" s="6"/>
      <c r="AD4" s="6"/>
      <c r="AE4" s="6"/>
      <c r="AF4" s="6"/>
      <c r="AG4" s="2"/>
      <c r="AH4" s="200" t="s">
        <v>271</v>
      </c>
    </row>
    <row r="5" spans="1:34" ht="14.25" customHeight="1" x14ac:dyDescent="0.2">
      <c r="A5" s="2"/>
      <c r="B5" s="2"/>
      <c r="C5" s="48"/>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row>
    <row r="6" spans="1:34" ht="14.25" customHeight="1" x14ac:dyDescent="0.2">
      <c r="A6" s="2"/>
      <c r="B6" s="2"/>
      <c r="C6" s="39" t="s">
        <v>218</v>
      </c>
      <c r="D6" s="181" t="str">
        <f>+'DD Assessment'!E5</f>
        <v>Step 1: Fill out Company Name</v>
      </c>
      <c r="E6" s="201"/>
      <c r="F6" s="201"/>
      <c r="G6" s="201"/>
      <c r="H6" s="201"/>
      <c r="I6" s="201"/>
      <c r="J6" s="201"/>
      <c r="K6" s="201"/>
      <c r="L6" s="2"/>
      <c r="M6" s="2"/>
      <c r="N6" s="2"/>
      <c r="O6" s="2"/>
      <c r="P6" s="174"/>
      <c r="Q6" s="174"/>
      <c r="R6" s="174"/>
      <c r="S6" s="174"/>
      <c r="T6" s="174"/>
      <c r="U6" s="174"/>
      <c r="V6" s="120"/>
      <c r="W6" s="174"/>
      <c r="X6" s="2"/>
      <c r="Y6" s="2"/>
      <c r="Z6" s="2"/>
      <c r="AA6" s="2"/>
      <c r="AB6" s="2"/>
      <c r="AC6" s="2"/>
      <c r="AD6" s="2"/>
      <c r="AE6" s="2"/>
      <c r="AF6" s="2"/>
      <c r="AG6" s="2"/>
      <c r="AH6" s="2"/>
    </row>
    <row r="7" spans="1:34" ht="14.25" customHeight="1" x14ac:dyDescent="0.2">
      <c r="A7" s="2"/>
      <c r="B7" s="2"/>
      <c r="C7" s="39" t="s">
        <v>224</v>
      </c>
      <c r="D7" s="185">
        <f>+'DD Assessment'!E6</f>
        <v>0</v>
      </c>
      <c r="E7" s="185">
        <f>+'DD Assessment'!F6</f>
        <v>0</v>
      </c>
      <c r="F7" s="201"/>
      <c r="G7" s="201"/>
      <c r="H7" s="201"/>
      <c r="I7" s="201"/>
      <c r="J7" s="201"/>
      <c r="K7" s="201"/>
      <c r="L7" s="2"/>
      <c r="M7" s="2"/>
      <c r="N7" s="2"/>
      <c r="O7" s="2"/>
      <c r="P7" s="2"/>
      <c r="Q7" s="2"/>
      <c r="R7" s="2"/>
      <c r="S7" s="2"/>
      <c r="T7" s="2"/>
      <c r="U7" s="2"/>
      <c r="V7" s="2"/>
      <c r="W7" s="2"/>
      <c r="X7" s="2"/>
      <c r="Y7" s="2"/>
      <c r="Z7" s="2"/>
      <c r="AA7" s="2"/>
      <c r="AB7" s="2"/>
      <c r="AC7" s="2"/>
      <c r="AD7" s="2"/>
      <c r="AE7" s="2"/>
      <c r="AF7" s="2"/>
      <c r="AG7" s="2"/>
      <c r="AH7" s="2"/>
    </row>
    <row r="8" spans="1:34" ht="14.25" customHeight="1" x14ac:dyDescent="0.2">
      <c r="A8" s="2"/>
      <c r="B8" s="2"/>
      <c r="C8" s="43" t="s">
        <v>53</v>
      </c>
      <c r="D8" s="43" t="s">
        <v>54</v>
      </c>
      <c r="E8" s="46" t="s">
        <v>230</v>
      </c>
      <c r="F8" s="46" t="s">
        <v>60</v>
      </c>
      <c r="G8" s="46" t="s">
        <v>61</v>
      </c>
      <c r="H8" s="46" t="s">
        <v>62</v>
      </c>
      <c r="I8" s="46" t="s">
        <v>63</v>
      </c>
      <c r="J8" s="46" t="s">
        <v>64</v>
      </c>
      <c r="K8" s="46" t="s">
        <v>65</v>
      </c>
      <c r="L8" s="43" t="s">
        <v>228</v>
      </c>
      <c r="M8" s="43" t="s">
        <v>56</v>
      </c>
      <c r="N8" s="43" t="s">
        <v>229</v>
      </c>
      <c r="O8" s="43"/>
      <c r="P8" s="104" t="s">
        <v>138</v>
      </c>
      <c r="Q8" s="104" t="s">
        <v>140</v>
      </c>
      <c r="R8" s="104" t="s">
        <v>204</v>
      </c>
      <c r="S8" s="104" t="s">
        <v>142</v>
      </c>
      <c r="T8" s="104" t="s">
        <v>143</v>
      </c>
      <c r="U8" s="104" t="s">
        <v>144</v>
      </c>
      <c r="V8" s="104" t="s">
        <v>145</v>
      </c>
      <c r="W8" s="104" t="s">
        <v>195</v>
      </c>
      <c r="X8" s="43"/>
      <c r="Y8" s="104" t="s">
        <v>209</v>
      </c>
      <c r="Z8" s="104" t="s">
        <v>272</v>
      </c>
      <c r="AA8" s="104" t="s">
        <v>273</v>
      </c>
      <c r="AB8" s="104" t="s">
        <v>274</v>
      </c>
      <c r="AC8" s="104" t="s">
        <v>275</v>
      </c>
      <c r="AD8" s="104" t="s">
        <v>276</v>
      </c>
      <c r="AE8" s="104" t="s">
        <v>277</v>
      </c>
      <c r="AF8" s="104" t="s">
        <v>278</v>
      </c>
      <c r="AG8" s="2"/>
      <c r="AH8" s="44" t="s">
        <v>279</v>
      </c>
    </row>
    <row r="9" spans="1:34" ht="210" customHeight="1" x14ac:dyDescent="0.2">
      <c r="A9" s="2" t="str">
        <f t="shared" ref="A9:A43" ca="1" si="0">+C9&amp;D9</f>
        <v/>
      </c>
      <c r="B9" s="10">
        <v>1</v>
      </c>
      <c r="C9" s="187" t="str">
        <f ca="1">+'Relevant KPIs'!C6</f>
        <v/>
      </c>
      <c r="D9" s="187" t="str">
        <f ca="1">+'Relevant KPIs'!D6</f>
        <v/>
      </c>
      <c r="E9" s="190" t="str">
        <f t="array" aca="1" ref="E9" ca="1">+IFERROR(INDEX('Issue Prioritization'!N:N,MATCH('Output Sheet'!$A9,'Issue Prioritization'!$A:$A,0)),"")</f>
        <v/>
      </c>
      <c r="F9" s="190" t="str">
        <f t="array" aca="1" ref="F9" ca="1">+IFERROR(INDEX('Issue Prioritization'!G:G,MATCH('Output Sheet'!$A9,'Issue Prioritization'!$A:$A,0)),"")</f>
        <v/>
      </c>
      <c r="G9" s="190" t="str">
        <f t="array" aca="1" ref="G9" ca="1">+IFERROR(INDEX('Issue Prioritization'!H:H,MATCH('Output Sheet'!$A9,'Issue Prioritization'!$A:$A,0)),"")</f>
        <v/>
      </c>
      <c r="H9" s="190" t="str">
        <f t="array" aca="1" ref="H9" ca="1">+IFERROR(INDEX('Issue Prioritization'!I:I,MATCH('Output Sheet'!$A9,'Issue Prioritization'!$A:$A,0)),"")</f>
        <v/>
      </c>
      <c r="I9" s="190" t="str">
        <f t="array" aca="1" ref="I9" ca="1">+IFERROR(INDEX('Issue Prioritization'!J:J,MATCH('Output Sheet'!$A9,'Issue Prioritization'!$A:$A,0)),"")</f>
        <v/>
      </c>
      <c r="J9" s="190" t="str">
        <f t="array" aca="1" ref="J9" ca="1">+IFERROR(INDEX('Issue Prioritization'!K:K,MATCH('Output Sheet'!$A9,'Issue Prioritization'!$A:$A,0)),"")</f>
        <v/>
      </c>
      <c r="K9" s="190" t="str">
        <f t="array" aca="1" ref="K9" ca="1">+IFERROR(INDEX('Issue Prioritization'!L:L,MATCH('Output Sheet'!$A9,'Issue Prioritization'!$A:$A,0)),"")</f>
        <v/>
      </c>
      <c r="L9" s="188" t="str">
        <f ca="1">+IFERROR(INDEX('DD Assessment'!F:F,MATCH('Output Sheet'!$C9&amp;'Output Sheet'!$D9,'DD Assessment'!$A:$A,0)),"")</f>
        <v/>
      </c>
      <c r="M9" s="188" t="str">
        <f ca="1">+IFERROR(INDEX('DD Assessment'!G:G,MATCH('Output Sheet'!$C9&amp;'Output Sheet'!$D9,'DD Assessment'!$A:$A,0)),"")</f>
        <v/>
      </c>
      <c r="N9" s="188">
        <f ca="1">+IFERROR(INDEX('DD Assessment'!I:I,MATCH('Output Sheet'!$C9&amp;'Output Sheet'!$D9,'DD Assessment'!$A:$A,0)),"")</f>
        <v>0</v>
      </c>
      <c r="O9" s="188"/>
      <c r="P9" s="190">
        <f t="array" aca="1" ref="P9" ca="1">+IFERROR(INDEX('Issue Prioritization'!$T:$T,MATCH('Output Sheet'!$A9,'Issue Prioritization'!$A:$A,0)),"")</f>
        <v>0</v>
      </c>
      <c r="Q9" s="190">
        <f t="array" aca="1" ref="Q9" ca="1">+IFERROR(INDEX('Issue Prioritization'!$V:$V,MATCH('Output Sheet'!$A9,'Issue Prioritization'!$A:$A,0)),"")</f>
        <v>0</v>
      </c>
      <c r="R9" s="190">
        <f t="array" aca="1" ref="R9" ca="1">+IFERROR(INDEX('Issue Prioritization'!$X:$X,MATCH('Output Sheet'!$A9,'Issue Prioritization'!$A:$A,0)),"")</f>
        <v>0</v>
      </c>
      <c r="S9" s="190">
        <f t="array" aca="1" ref="S9" ca="1">+IFERROR(INDEX('Issue Prioritization'!$Z:$Z,MATCH('Output Sheet'!$A9,'Issue Prioritization'!$A:$A,0)),"")</f>
        <v>0</v>
      </c>
      <c r="T9" s="190">
        <f t="array" aca="1" ref="T9" ca="1">+IFERROR(INDEX('Issue Prioritization'!$AB:$AB,MATCH('Output Sheet'!$A9,'Issue Prioritization'!$A:$A,0)),"")</f>
        <v>0</v>
      </c>
      <c r="U9" s="190">
        <f t="array" aca="1" ref="U9" ca="1">+IFERROR(INDEX('Issue Prioritization'!$AD:$AD,MATCH('Output Sheet'!$A9,'Issue Prioritization'!$A:$A,0)),"")</f>
        <v>0</v>
      </c>
      <c r="V9" s="190">
        <f t="array" aca="1" ref="V9" ca="1">+IFERROR(INDEX('Issue Prioritization'!$AF:$AF,MATCH('Output Sheet'!$A9,'Issue Prioritization'!$A:$A,0)),"")</f>
        <v>0</v>
      </c>
      <c r="W9" s="190">
        <f t="array" aca="1" ref="W9" ca="1">+IFERROR(INDEX('Issue Prioritization'!$AH:$AH,MATCH('Output Sheet'!$A9,'Issue Prioritization'!$A:$A,0)),"")</f>
        <v>0</v>
      </c>
      <c r="X9" s="188"/>
      <c r="Y9" s="188" t="str">
        <f t="array" aca="1" ref="Y9" ca="1">+IFERROR(INDEX('Relevant KPIs'!J:J,MATCH('Output Sheet'!$A9,'Relevant KPIs'!$A:$A,0)),"")</f>
        <v/>
      </c>
      <c r="Z9" s="188" t="str">
        <f t="array" aca="1" ref="Z9" ca="1">+IFERROR(INDEX('Relevant KPIs'!K:K,MATCH('Output Sheet'!$A9,'Relevant KPIs'!$A:$A,0)),"")</f>
        <v/>
      </c>
      <c r="AA9" s="188" t="str">
        <f t="array" aca="1" ref="AA9" ca="1">+IFERROR(INDEX('Relevant KPIs'!M:M,MATCH('Output Sheet'!$A9,'Relevant KPIs'!$A:$A,0)),"")</f>
        <v/>
      </c>
      <c r="AB9" s="188" t="str">
        <f t="array" aca="1" ref="AB9" ca="1">+IFERROR(INDEX('Relevant KPIs'!N:N,MATCH('Output Sheet'!$A9,'Relevant KPIs'!$A:$A,0)),"")</f>
        <v/>
      </c>
      <c r="AC9" s="188" t="str">
        <f t="array" aca="1" ref="AC9" ca="1">+IFERROR(INDEX('Relevant KPIs'!O:O,MATCH('Output Sheet'!$A9,'Relevant KPIs'!$A:$A,0)),"")</f>
        <v/>
      </c>
      <c r="AD9" s="188" t="str">
        <f t="array" aca="1" ref="AD9" ca="1">+IFERROR(INDEX('Relevant KPIs'!P:P,MATCH('Output Sheet'!$A9,'Relevant KPIs'!$A:$A,0)),"")</f>
        <v/>
      </c>
      <c r="AE9" s="188" t="str">
        <f t="array" aca="1" ref="AE9" ca="1">+IFERROR(INDEX('Relevant KPIs'!Q:Q,MATCH('Output Sheet'!$A9,'Relevant KPIs'!$A:$A,0)),"")</f>
        <v/>
      </c>
      <c r="AF9" s="188" t="str">
        <f t="array" aca="1" ref="AF9" ca="1">+IFERROR(INDEX('Relevant KPIs'!R:R,MATCH('Output Sheet'!$A9,'Relevant KPIs'!$A:$A,0)),"")</f>
        <v/>
      </c>
      <c r="AG9" s="2"/>
      <c r="AH9" s="188"/>
    </row>
    <row r="10" spans="1:34" ht="210" customHeight="1" x14ac:dyDescent="0.2">
      <c r="A10" s="2" t="str">
        <f t="shared" ca="1" si="0"/>
        <v/>
      </c>
      <c r="B10" s="10">
        <f t="shared" ref="B10:B18" si="1">+B9+1</f>
        <v>2</v>
      </c>
      <c r="C10" s="187" t="str">
        <f ca="1">+'Relevant KPIs'!C7</f>
        <v/>
      </c>
      <c r="D10" s="187" t="str">
        <f ca="1">+'Relevant KPIs'!D7</f>
        <v/>
      </c>
      <c r="E10" s="190" t="str">
        <f t="array" aca="1" ref="E10" ca="1">+IFERROR(INDEX('Issue Prioritization'!N:N,MATCH('Output Sheet'!$A10,'Issue Prioritization'!$A:$A,0)),"")</f>
        <v/>
      </c>
      <c r="F10" s="190" t="str">
        <f t="array" aca="1" ref="F10" ca="1">+IFERROR(INDEX('Issue Prioritization'!G:G,MATCH('Output Sheet'!$A10,'Issue Prioritization'!$A:$A,0)),"")</f>
        <v/>
      </c>
      <c r="G10" s="190" t="str">
        <f t="array" aca="1" ref="G10" ca="1">+IFERROR(INDEX('Issue Prioritization'!H:H,MATCH('Output Sheet'!$A10,'Issue Prioritization'!$A:$A,0)),"")</f>
        <v/>
      </c>
      <c r="H10" s="190" t="str">
        <f t="array" aca="1" ref="H10" ca="1">+IFERROR(INDEX('Issue Prioritization'!I:I,MATCH('Output Sheet'!$A10,'Issue Prioritization'!$A:$A,0)),"")</f>
        <v/>
      </c>
      <c r="I10" s="190" t="str">
        <f t="array" aca="1" ref="I10" ca="1">+IFERROR(INDEX('Issue Prioritization'!J:J,MATCH('Output Sheet'!$A10,'Issue Prioritization'!$A:$A,0)),"")</f>
        <v/>
      </c>
      <c r="J10" s="190" t="str">
        <f t="array" aca="1" ref="J10" ca="1">+IFERROR(INDEX('Issue Prioritization'!K:K,MATCH('Output Sheet'!$A10,'Issue Prioritization'!$A:$A,0)),"")</f>
        <v/>
      </c>
      <c r="K10" s="190" t="str">
        <f t="array" aca="1" ref="K10" ca="1">+IFERROR(INDEX('Issue Prioritization'!L:L,MATCH('Output Sheet'!$A10,'Issue Prioritization'!$A:$A,0)),"")</f>
        <v/>
      </c>
      <c r="L10" s="188" t="str">
        <f ca="1">+IFERROR(INDEX('DD Assessment'!F:F,MATCH('Output Sheet'!$C10&amp;'Output Sheet'!$D10,'DD Assessment'!$A:$A,0)),"")</f>
        <v/>
      </c>
      <c r="M10" s="188" t="str">
        <f ca="1">+IFERROR(INDEX('DD Assessment'!G:G,MATCH('Output Sheet'!$C10&amp;'Output Sheet'!$D10,'DD Assessment'!$A:$A,0)),"")</f>
        <v/>
      </c>
      <c r="N10" s="188">
        <f ca="1">+IFERROR(INDEX('DD Assessment'!I:I,MATCH('Output Sheet'!$C10&amp;'Output Sheet'!$D10,'DD Assessment'!$A:$A,0)),"")</f>
        <v>0</v>
      </c>
      <c r="O10" s="188"/>
      <c r="P10" s="190">
        <f t="array" aca="1" ref="P10" ca="1">+IFERROR(INDEX('Issue Prioritization'!$T:$T,MATCH('Output Sheet'!$A10,'Issue Prioritization'!$A:$A,0)),"")</f>
        <v>0</v>
      </c>
      <c r="Q10" s="190">
        <f t="array" aca="1" ref="Q10" ca="1">+IFERROR(INDEX('Issue Prioritization'!$V:$V,MATCH('Output Sheet'!$A10,'Issue Prioritization'!$A:$A,0)),"")</f>
        <v>0</v>
      </c>
      <c r="R10" s="190">
        <f t="array" aca="1" ref="R10" ca="1">+IFERROR(INDEX('Issue Prioritization'!$X:$X,MATCH('Output Sheet'!$A10,'Issue Prioritization'!$A:$A,0)),"")</f>
        <v>0</v>
      </c>
      <c r="S10" s="190">
        <f t="array" aca="1" ref="S10" ca="1">+IFERROR(INDEX('Issue Prioritization'!$Z:$Z,MATCH('Output Sheet'!$A10,'Issue Prioritization'!$A:$A,0)),"")</f>
        <v>0</v>
      </c>
      <c r="T10" s="190">
        <f t="array" aca="1" ref="T10" ca="1">+IFERROR(INDEX('Issue Prioritization'!$AB:$AB,MATCH('Output Sheet'!$A10,'Issue Prioritization'!$A:$A,0)),"")</f>
        <v>0</v>
      </c>
      <c r="U10" s="190">
        <f t="array" aca="1" ref="U10" ca="1">+IFERROR(INDEX('Issue Prioritization'!$AD:$AD,MATCH('Output Sheet'!$A10,'Issue Prioritization'!$A:$A,0)),"")</f>
        <v>0</v>
      </c>
      <c r="V10" s="190">
        <f t="array" aca="1" ref="V10" ca="1">+IFERROR(INDEX('Issue Prioritization'!$AF:$AF,MATCH('Output Sheet'!$A10,'Issue Prioritization'!$A:$A,0)),"")</f>
        <v>0</v>
      </c>
      <c r="W10" s="190">
        <f t="array" aca="1" ref="W10" ca="1">+IFERROR(INDEX('Issue Prioritization'!$AH:$AH,MATCH('Output Sheet'!$A10,'Issue Prioritization'!$A:$A,0)),"")</f>
        <v>0</v>
      </c>
      <c r="X10" s="188"/>
      <c r="Y10" s="188" t="str">
        <f t="array" aca="1" ref="Y10" ca="1">+IFERROR(INDEX('Relevant KPIs'!J:J,MATCH('Output Sheet'!$A10,'Relevant KPIs'!$A:$A,0)),"")</f>
        <v/>
      </c>
      <c r="Z10" s="188" t="str">
        <f t="array" aca="1" ref="Z10" ca="1">+IFERROR(INDEX('Relevant KPIs'!K:K,MATCH('Output Sheet'!$A10,'Relevant KPIs'!$A:$A,0)),"")</f>
        <v/>
      </c>
      <c r="AA10" s="188" t="str">
        <f t="array" aca="1" ref="AA10" ca="1">+IFERROR(INDEX('Relevant KPIs'!M:M,MATCH('Output Sheet'!$A10,'Relevant KPIs'!$A:$A,0)),"")</f>
        <v/>
      </c>
      <c r="AB10" s="188" t="str">
        <f t="array" aca="1" ref="AB10" ca="1">+IFERROR(INDEX('Relevant KPIs'!N:N,MATCH('Output Sheet'!$A10,'Relevant KPIs'!$A:$A,0)),"")</f>
        <v/>
      </c>
      <c r="AC10" s="188" t="str">
        <f t="array" aca="1" ref="AC10" ca="1">+IFERROR(INDEX('Relevant KPIs'!O:O,MATCH('Output Sheet'!$A10,'Relevant KPIs'!$A:$A,0)),"")</f>
        <v/>
      </c>
      <c r="AD10" s="188" t="str">
        <f t="array" aca="1" ref="AD10" ca="1">+IFERROR(INDEX('Relevant KPIs'!P:P,MATCH('Output Sheet'!$A10,'Relevant KPIs'!$A:$A,0)),"")</f>
        <v/>
      </c>
      <c r="AE10" s="188" t="str">
        <f t="array" aca="1" ref="AE10" ca="1">+IFERROR(INDEX('Relevant KPIs'!Q:Q,MATCH('Output Sheet'!$A10,'Relevant KPIs'!$A:$A,0)),"")</f>
        <v/>
      </c>
      <c r="AF10" s="188" t="str">
        <f t="array" aca="1" ref="AF10" ca="1">+IFERROR(INDEX('Relevant KPIs'!R:R,MATCH('Output Sheet'!$A10,'Relevant KPIs'!$A:$A,0)),"")</f>
        <v/>
      </c>
      <c r="AG10" s="2"/>
      <c r="AH10" s="188"/>
    </row>
    <row r="11" spans="1:34" ht="210" customHeight="1" x14ac:dyDescent="0.2">
      <c r="A11" s="2" t="str">
        <f t="shared" ca="1" si="0"/>
        <v/>
      </c>
      <c r="B11" s="10">
        <f t="shared" si="1"/>
        <v>3</v>
      </c>
      <c r="C11" s="187" t="str">
        <f ca="1">+'Relevant KPIs'!C8</f>
        <v/>
      </c>
      <c r="D11" s="187" t="str">
        <f ca="1">+'Relevant KPIs'!D8</f>
        <v/>
      </c>
      <c r="E11" s="190" t="str">
        <f t="array" aca="1" ref="E11" ca="1">+IFERROR(INDEX('Issue Prioritization'!N:N,MATCH('Output Sheet'!$A11,'Issue Prioritization'!$A:$A,0)),"")</f>
        <v/>
      </c>
      <c r="F11" s="190" t="str">
        <f t="array" aca="1" ref="F11" ca="1">+IFERROR(INDEX('Issue Prioritization'!G:G,MATCH('Output Sheet'!$A11,'Issue Prioritization'!$A:$A,0)),"")</f>
        <v/>
      </c>
      <c r="G11" s="190" t="str">
        <f t="array" aca="1" ref="G11" ca="1">+IFERROR(INDEX('Issue Prioritization'!H:H,MATCH('Output Sheet'!$A11,'Issue Prioritization'!$A:$A,0)),"")</f>
        <v/>
      </c>
      <c r="H11" s="190" t="str">
        <f t="array" aca="1" ref="H11" ca="1">+IFERROR(INDEX('Issue Prioritization'!I:I,MATCH('Output Sheet'!$A11,'Issue Prioritization'!$A:$A,0)),"")</f>
        <v/>
      </c>
      <c r="I11" s="190" t="str">
        <f t="array" aca="1" ref="I11" ca="1">+IFERROR(INDEX('Issue Prioritization'!J:J,MATCH('Output Sheet'!$A11,'Issue Prioritization'!$A:$A,0)),"")</f>
        <v/>
      </c>
      <c r="J11" s="190" t="str">
        <f t="array" aca="1" ref="J11" ca="1">+IFERROR(INDEX('Issue Prioritization'!K:K,MATCH('Output Sheet'!$A11,'Issue Prioritization'!$A:$A,0)),"")</f>
        <v/>
      </c>
      <c r="K11" s="190" t="str">
        <f t="array" aca="1" ref="K11" ca="1">+IFERROR(INDEX('Issue Prioritization'!L:L,MATCH('Output Sheet'!$A11,'Issue Prioritization'!$A:$A,0)),"")</f>
        <v/>
      </c>
      <c r="L11" s="188" t="str">
        <f ca="1">+IFERROR(INDEX('DD Assessment'!F:F,MATCH('Output Sheet'!$C11&amp;'Output Sheet'!$D11,'DD Assessment'!$A:$A,0)),"")</f>
        <v/>
      </c>
      <c r="M11" s="188" t="str">
        <f ca="1">+IFERROR(INDEX('DD Assessment'!G:G,MATCH('Output Sheet'!$C11&amp;'Output Sheet'!$D11,'DD Assessment'!$A:$A,0)),"")</f>
        <v/>
      </c>
      <c r="N11" s="188">
        <f ca="1">+IFERROR(INDEX('DD Assessment'!I:I,MATCH('Output Sheet'!$C11&amp;'Output Sheet'!$D11,'DD Assessment'!$A:$A,0)),"")</f>
        <v>0</v>
      </c>
      <c r="O11" s="188"/>
      <c r="P11" s="190">
        <f t="array" aca="1" ref="P11" ca="1">+IFERROR(INDEX('Issue Prioritization'!$T:$T,MATCH('Output Sheet'!$A11,'Issue Prioritization'!$A:$A,0)),"")</f>
        <v>0</v>
      </c>
      <c r="Q11" s="190">
        <f t="array" aca="1" ref="Q11" ca="1">+IFERROR(INDEX('Issue Prioritization'!$V:$V,MATCH('Output Sheet'!$A11,'Issue Prioritization'!$A:$A,0)),"")</f>
        <v>0</v>
      </c>
      <c r="R11" s="190">
        <f t="array" aca="1" ref="R11" ca="1">+IFERROR(INDEX('Issue Prioritization'!$X:$X,MATCH('Output Sheet'!$A11,'Issue Prioritization'!$A:$A,0)),"")</f>
        <v>0</v>
      </c>
      <c r="S11" s="190">
        <f t="array" aca="1" ref="S11" ca="1">+IFERROR(INDEX('Issue Prioritization'!$Z:$Z,MATCH('Output Sheet'!$A11,'Issue Prioritization'!$A:$A,0)),"")</f>
        <v>0</v>
      </c>
      <c r="T11" s="190">
        <f t="array" aca="1" ref="T11" ca="1">+IFERROR(INDEX('Issue Prioritization'!$AB:$AB,MATCH('Output Sheet'!$A11,'Issue Prioritization'!$A:$A,0)),"")</f>
        <v>0</v>
      </c>
      <c r="U11" s="190">
        <f t="array" aca="1" ref="U11" ca="1">+IFERROR(INDEX('Issue Prioritization'!$AD:$AD,MATCH('Output Sheet'!$A11,'Issue Prioritization'!$A:$A,0)),"")</f>
        <v>0</v>
      </c>
      <c r="V11" s="190">
        <f t="array" aca="1" ref="V11" ca="1">+IFERROR(INDEX('Issue Prioritization'!$AF:$AF,MATCH('Output Sheet'!$A11,'Issue Prioritization'!$A:$A,0)),"")</f>
        <v>0</v>
      </c>
      <c r="W11" s="190">
        <f t="array" aca="1" ref="W11" ca="1">+IFERROR(INDEX('Issue Prioritization'!$AH:$AH,MATCH('Output Sheet'!$A11,'Issue Prioritization'!$A:$A,0)),"")</f>
        <v>0</v>
      </c>
      <c r="X11" s="188"/>
      <c r="Y11" s="188" t="str">
        <f t="array" aca="1" ref="Y11" ca="1">+IFERROR(INDEX('Relevant KPIs'!J:J,MATCH('Output Sheet'!$A11,'Relevant KPIs'!$A:$A,0)),"")</f>
        <v/>
      </c>
      <c r="Z11" s="188" t="str">
        <f t="array" aca="1" ref="Z11" ca="1">+IFERROR(INDEX('Relevant KPIs'!K:K,MATCH('Output Sheet'!$A11,'Relevant KPIs'!$A:$A,0)),"")</f>
        <v/>
      </c>
      <c r="AA11" s="188" t="str">
        <f t="array" aca="1" ref="AA11" ca="1">+IFERROR(INDEX('Relevant KPIs'!M:M,MATCH('Output Sheet'!$A11,'Relevant KPIs'!$A:$A,0)),"")</f>
        <v/>
      </c>
      <c r="AB11" s="188" t="str">
        <f t="array" aca="1" ref="AB11" ca="1">+IFERROR(INDEX('Relevant KPIs'!N:N,MATCH('Output Sheet'!$A11,'Relevant KPIs'!$A:$A,0)),"")</f>
        <v/>
      </c>
      <c r="AC11" s="188" t="str">
        <f t="array" aca="1" ref="AC11" ca="1">+IFERROR(INDEX('Relevant KPIs'!O:O,MATCH('Output Sheet'!$A11,'Relevant KPIs'!$A:$A,0)),"")</f>
        <v/>
      </c>
      <c r="AD11" s="188" t="str">
        <f t="array" aca="1" ref="AD11" ca="1">+IFERROR(INDEX('Relevant KPIs'!P:P,MATCH('Output Sheet'!$A11,'Relevant KPIs'!$A:$A,0)),"")</f>
        <v/>
      </c>
      <c r="AE11" s="188" t="str">
        <f t="array" aca="1" ref="AE11" ca="1">+IFERROR(INDEX('Relevant KPIs'!Q:Q,MATCH('Output Sheet'!$A11,'Relevant KPIs'!$A:$A,0)),"")</f>
        <v/>
      </c>
      <c r="AF11" s="188" t="str">
        <f t="array" aca="1" ref="AF11" ca="1">+IFERROR(INDEX('Relevant KPIs'!R:R,MATCH('Output Sheet'!$A11,'Relevant KPIs'!$A:$A,0)),"")</f>
        <v/>
      </c>
      <c r="AG11" s="2"/>
      <c r="AH11" s="188"/>
    </row>
    <row r="12" spans="1:34" ht="210" customHeight="1" x14ac:dyDescent="0.2">
      <c r="A12" s="2" t="str">
        <f t="shared" ca="1" si="0"/>
        <v/>
      </c>
      <c r="B12" s="10">
        <f t="shared" si="1"/>
        <v>4</v>
      </c>
      <c r="C12" s="187" t="str">
        <f ca="1">+'Relevant KPIs'!C9</f>
        <v/>
      </c>
      <c r="D12" s="187" t="str">
        <f ca="1">+'Relevant KPIs'!D9</f>
        <v/>
      </c>
      <c r="E12" s="190" t="str">
        <f t="array" aca="1" ref="E12" ca="1">+IFERROR(INDEX('Issue Prioritization'!N:N,MATCH('Output Sheet'!$A12,'Issue Prioritization'!$A:$A,0)),"")</f>
        <v/>
      </c>
      <c r="F12" s="190" t="str">
        <f t="array" aca="1" ref="F12" ca="1">+IFERROR(INDEX('Issue Prioritization'!G:G,MATCH('Output Sheet'!$A12,'Issue Prioritization'!$A:$A,0)),"")</f>
        <v/>
      </c>
      <c r="G12" s="190" t="str">
        <f t="array" aca="1" ref="G12" ca="1">+IFERROR(INDEX('Issue Prioritization'!H:H,MATCH('Output Sheet'!$A12,'Issue Prioritization'!$A:$A,0)),"")</f>
        <v/>
      </c>
      <c r="H12" s="190" t="str">
        <f t="array" aca="1" ref="H12" ca="1">+IFERROR(INDEX('Issue Prioritization'!I:I,MATCH('Output Sheet'!$A12,'Issue Prioritization'!$A:$A,0)),"")</f>
        <v/>
      </c>
      <c r="I12" s="190" t="str">
        <f t="array" aca="1" ref="I12" ca="1">+IFERROR(INDEX('Issue Prioritization'!J:J,MATCH('Output Sheet'!$A12,'Issue Prioritization'!$A:$A,0)),"")</f>
        <v/>
      </c>
      <c r="J12" s="190" t="str">
        <f t="array" aca="1" ref="J12" ca="1">+IFERROR(INDEX('Issue Prioritization'!K:K,MATCH('Output Sheet'!$A12,'Issue Prioritization'!$A:$A,0)),"")</f>
        <v/>
      </c>
      <c r="K12" s="190" t="str">
        <f t="array" aca="1" ref="K12" ca="1">+IFERROR(INDEX('Issue Prioritization'!L:L,MATCH('Output Sheet'!$A12,'Issue Prioritization'!$A:$A,0)),"")</f>
        <v/>
      </c>
      <c r="L12" s="188" t="str">
        <f ca="1">+IFERROR(INDEX('DD Assessment'!F:F,MATCH('Output Sheet'!$C12&amp;'Output Sheet'!$D12,'DD Assessment'!$A:$A,0)),"")</f>
        <v/>
      </c>
      <c r="M12" s="188" t="str">
        <f ca="1">+IFERROR(INDEX('DD Assessment'!G:G,MATCH('Output Sheet'!$C12&amp;'Output Sheet'!$D12,'DD Assessment'!$A:$A,0)),"")</f>
        <v/>
      </c>
      <c r="N12" s="188">
        <f ca="1">+IFERROR(INDEX('DD Assessment'!I:I,MATCH('Output Sheet'!$C12&amp;'Output Sheet'!$D12,'DD Assessment'!$A:$A,0)),"")</f>
        <v>0</v>
      </c>
      <c r="O12" s="188"/>
      <c r="P12" s="190">
        <f t="array" aca="1" ref="P12" ca="1">+IFERROR(INDEX('Issue Prioritization'!$T:$T,MATCH('Output Sheet'!$A12,'Issue Prioritization'!$A:$A,0)),"")</f>
        <v>0</v>
      </c>
      <c r="Q12" s="190">
        <f t="array" aca="1" ref="Q12" ca="1">+IFERROR(INDEX('Issue Prioritization'!$V:$V,MATCH('Output Sheet'!$A12,'Issue Prioritization'!$A:$A,0)),"")</f>
        <v>0</v>
      </c>
      <c r="R12" s="190">
        <f t="array" aca="1" ref="R12" ca="1">+IFERROR(INDEX('Issue Prioritization'!$X:$X,MATCH('Output Sheet'!$A12,'Issue Prioritization'!$A:$A,0)),"")</f>
        <v>0</v>
      </c>
      <c r="S12" s="190">
        <f t="array" aca="1" ref="S12" ca="1">+IFERROR(INDEX('Issue Prioritization'!$Z:$Z,MATCH('Output Sheet'!$A12,'Issue Prioritization'!$A:$A,0)),"")</f>
        <v>0</v>
      </c>
      <c r="T12" s="190">
        <f t="array" aca="1" ref="T12" ca="1">+IFERROR(INDEX('Issue Prioritization'!$AB:$AB,MATCH('Output Sheet'!$A12,'Issue Prioritization'!$A:$A,0)),"")</f>
        <v>0</v>
      </c>
      <c r="U12" s="190">
        <f t="array" aca="1" ref="U12" ca="1">+IFERROR(INDEX('Issue Prioritization'!$AD:$AD,MATCH('Output Sheet'!$A12,'Issue Prioritization'!$A:$A,0)),"")</f>
        <v>0</v>
      </c>
      <c r="V12" s="190">
        <f t="array" aca="1" ref="V12" ca="1">+IFERROR(INDEX('Issue Prioritization'!$AF:$AF,MATCH('Output Sheet'!$A12,'Issue Prioritization'!$A:$A,0)),"")</f>
        <v>0</v>
      </c>
      <c r="W12" s="190">
        <f t="array" aca="1" ref="W12" ca="1">+IFERROR(INDEX('Issue Prioritization'!$AH:$AH,MATCH('Output Sheet'!$A12,'Issue Prioritization'!$A:$A,0)),"")</f>
        <v>0</v>
      </c>
      <c r="X12" s="188"/>
      <c r="Y12" s="188" t="str">
        <f t="array" aca="1" ref="Y12" ca="1">+IFERROR(INDEX('Relevant KPIs'!J:J,MATCH('Output Sheet'!$A12,'Relevant KPIs'!$A:$A,0)),"")</f>
        <v/>
      </c>
      <c r="Z12" s="188" t="str">
        <f t="array" aca="1" ref="Z12" ca="1">+IFERROR(INDEX('Relevant KPIs'!K:K,MATCH('Output Sheet'!$A12,'Relevant KPIs'!$A:$A,0)),"")</f>
        <v/>
      </c>
      <c r="AA12" s="188" t="str">
        <f t="array" aca="1" ref="AA12" ca="1">+IFERROR(INDEX('Relevant KPIs'!M:M,MATCH('Output Sheet'!$A12,'Relevant KPIs'!$A:$A,0)),"")</f>
        <v/>
      </c>
      <c r="AB12" s="188" t="str">
        <f t="array" aca="1" ref="AB12" ca="1">+IFERROR(INDEX('Relevant KPIs'!N:N,MATCH('Output Sheet'!$A12,'Relevant KPIs'!$A:$A,0)),"")</f>
        <v/>
      </c>
      <c r="AC12" s="188" t="str">
        <f t="array" aca="1" ref="AC12" ca="1">+IFERROR(INDEX('Relevant KPIs'!O:O,MATCH('Output Sheet'!$A12,'Relevant KPIs'!$A:$A,0)),"")</f>
        <v/>
      </c>
      <c r="AD12" s="188" t="str">
        <f t="array" aca="1" ref="AD12" ca="1">+IFERROR(INDEX('Relevant KPIs'!P:P,MATCH('Output Sheet'!$A12,'Relevant KPIs'!$A:$A,0)),"")</f>
        <v/>
      </c>
      <c r="AE12" s="188" t="str">
        <f t="array" aca="1" ref="AE12" ca="1">+IFERROR(INDEX('Relevant KPIs'!Q:Q,MATCH('Output Sheet'!$A12,'Relevant KPIs'!$A:$A,0)),"")</f>
        <v/>
      </c>
      <c r="AF12" s="188" t="str">
        <f t="array" aca="1" ref="AF12" ca="1">+IFERROR(INDEX('Relevant KPIs'!R:R,MATCH('Output Sheet'!$A12,'Relevant KPIs'!$A:$A,0)),"")</f>
        <v/>
      </c>
      <c r="AG12" s="2"/>
      <c r="AH12" s="188"/>
    </row>
    <row r="13" spans="1:34" ht="210" customHeight="1" x14ac:dyDescent="0.2">
      <c r="A13" s="2" t="str">
        <f t="shared" ca="1" si="0"/>
        <v/>
      </c>
      <c r="B13" s="10">
        <f t="shared" si="1"/>
        <v>5</v>
      </c>
      <c r="C13" s="187" t="str">
        <f ca="1">+'Relevant KPIs'!C10</f>
        <v/>
      </c>
      <c r="D13" s="187" t="str">
        <f ca="1">+'Relevant KPIs'!D10</f>
        <v/>
      </c>
      <c r="E13" s="190" t="str">
        <f t="array" aca="1" ref="E13" ca="1">+IFERROR(INDEX('Issue Prioritization'!N:N,MATCH('Output Sheet'!$A13,'Issue Prioritization'!$A:$A,0)),"")</f>
        <v/>
      </c>
      <c r="F13" s="190" t="str">
        <f t="array" aca="1" ref="F13" ca="1">+IFERROR(INDEX('Issue Prioritization'!G:G,MATCH('Output Sheet'!$A13,'Issue Prioritization'!$A:$A,0)),"")</f>
        <v/>
      </c>
      <c r="G13" s="190" t="str">
        <f t="array" aca="1" ref="G13" ca="1">+IFERROR(INDEX('Issue Prioritization'!H:H,MATCH('Output Sheet'!$A13,'Issue Prioritization'!$A:$A,0)),"")</f>
        <v/>
      </c>
      <c r="H13" s="190" t="str">
        <f t="array" aca="1" ref="H13" ca="1">+IFERROR(INDEX('Issue Prioritization'!I:I,MATCH('Output Sheet'!$A13,'Issue Prioritization'!$A:$A,0)),"")</f>
        <v/>
      </c>
      <c r="I13" s="190" t="str">
        <f t="array" aca="1" ref="I13" ca="1">+IFERROR(INDEX('Issue Prioritization'!J:J,MATCH('Output Sheet'!$A13,'Issue Prioritization'!$A:$A,0)),"")</f>
        <v/>
      </c>
      <c r="J13" s="190" t="str">
        <f t="array" aca="1" ref="J13" ca="1">+IFERROR(INDEX('Issue Prioritization'!K:K,MATCH('Output Sheet'!$A13,'Issue Prioritization'!$A:$A,0)),"")</f>
        <v/>
      </c>
      <c r="K13" s="190" t="str">
        <f t="array" aca="1" ref="K13" ca="1">+IFERROR(INDEX('Issue Prioritization'!L:L,MATCH('Output Sheet'!$A13,'Issue Prioritization'!$A:$A,0)),"")</f>
        <v/>
      </c>
      <c r="L13" s="188" t="str">
        <f ca="1">+IFERROR(INDEX('DD Assessment'!F:F,MATCH('Output Sheet'!$C13&amp;'Output Sheet'!$D13,'DD Assessment'!$A:$A,0)),"")</f>
        <v/>
      </c>
      <c r="M13" s="188" t="str">
        <f ca="1">+IFERROR(INDEX('DD Assessment'!G:G,MATCH('Output Sheet'!$C13&amp;'Output Sheet'!$D13,'DD Assessment'!$A:$A,0)),"")</f>
        <v/>
      </c>
      <c r="N13" s="188">
        <f ca="1">+IFERROR(INDEX('DD Assessment'!I:I,MATCH('Output Sheet'!$C13&amp;'Output Sheet'!$D13,'DD Assessment'!$A:$A,0)),"")</f>
        <v>0</v>
      </c>
      <c r="O13" s="188"/>
      <c r="P13" s="190">
        <f t="array" aca="1" ref="P13" ca="1">+IFERROR(INDEX('Issue Prioritization'!$T:$T,MATCH('Output Sheet'!$A13,'Issue Prioritization'!$A:$A,0)),"")</f>
        <v>0</v>
      </c>
      <c r="Q13" s="190">
        <f t="array" aca="1" ref="Q13" ca="1">+IFERROR(INDEX('Issue Prioritization'!$V:$V,MATCH('Output Sheet'!$A13,'Issue Prioritization'!$A:$A,0)),"")</f>
        <v>0</v>
      </c>
      <c r="R13" s="190">
        <f t="array" aca="1" ref="R13" ca="1">+IFERROR(INDEX('Issue Prioritization'!$X:$X,MATCH('Output Sheet'!$A13,'Issue Prioritization'!$A:$A,0)),"")</f>
        <v>0</v>
      </c>
      <c r="S13" s="190">
        <f t="array" aca="1" ref="S13" ca="1">+IFERROR(INDEX('Issue Prioritization'!$Z:$Z,MATCH('Output Sheet'!$A13,'Issue Prioritization'!$A:$A,0)),"")</f>
        <v>0</v>
      </c>
      <c r="T13" s="190">
        <f t="array" aca="1" ref="T13" ca="1">+IFERROR(INDEX('Issue Prioritization'!$AB:$AB,MATCH('Output Sheet'!$A13,'Issue Prioritization'!$A:$A,0)),"")</f>
        <v>0</v>
      </c>
      <c r="U13" s="190">
        <f t="array" aca="1" ref="U13" ca="1">+IFERROR(INDEX('Issue Prioritization'!$AD:$AD,MATCH('Output Sheet'!$A13,'Issue Prioritization'!$A:$A,0)),"")</f>
        <v>0</v>
      </c>
      <c r="V13" s="190">
        <f t="array" aca="1" ref="V13" ca="1">+IFERROR(INDEX('Issue Prioritization'!$AF:$AF,MATCH('Output Sheet'!$A13,'Issue Prioritization'!$A:$A,0)),"")</f>
        <v>0</v>
      </c>
      <c r="W13" s="190">
        <f t="array" aca="1" ref="W13" ca="1">+IFERROR(INDEX('Issue Prioritization'!$AH:$AH,MATCH('Output Sheet'!$A13,'Issue Prioritization'!$A:$A,0)),"")</f>
        <v>0</v>
      </c>
      <c r="X13" s="188"/>
      <c r="Y13" s="188" t="str">
        <f t="array" aca="1" ref="Y13" ca="1">+IFERROR(INDEX('Relevant KPIs'!J:J,MATCH('Output Sheet'!$A13,'Relevant KPIs'!$A:$A,0)),"")</f>
        <v/>
      </c>
      <c r="Z13" s="188" t="str">
        <f t="array" aca="1" ref="Z13" ca="1">+IFERROR(INDEX('Relevant KPIs'!K:K,MATCH('Output Sheet'!$A13,'Relevant KPIs'!$A:$A,0)),"")</f>
        <v/>
      </c>
      <c r="AA13" s="188" t="str">
        <f t="array" aca="1" ref="AA13" ca="1">+IFERROR(INDEX('Relevant KPIs'!M:M,MATCH('Output Sheet'!$A13,'Relevant KPIs'!$A:$A,0)),"")</f>
        <v/>
      </c>
      <c r="AB13" s="188" t="str">
        <f t="array" aca="1" ref="AB13" ca="1">+IFERROR(INDEX('Relevant KPIs'!N:N,MATCH('Output Sheet'!$A13,'Relevant KPIs'!$A:$A,0)),"")</f>
        <v/>
      </c>
      <c r="AC13" s="188" t="str">
        <f t="array" aca="1" ref="AC13" ca="1">+IFERROR(INDEX('Relevant KPIs'!O:O,MATCH('Output Sheet'!$A13,'Relevant KPIs'!$A:$A,0)),"")</f>
        <v/>
      </c>
      <c r="AD13" s="188" t="str">
        <f t="array" aca="1" ref="AD13" ca="1">+IFERROR(INDEX('Relevant KPIs'!P:P,MATCH('Output Sheet'!$A13,'Relevant KPIs'!$A:$A,0)),"")</f>
        <v/>
      </c>
      <c r="AE13" s="188" t="str">
        <f t="array" aca="1" ref="AE13" ca="1">+IFERROR(INDEX('Relevant KPIs'!Q:Q,MATCH('Output Sheet'!$A13,'Relevant KPIs'!$A:$A,0)),"")</f>
        <v/>
      </c>
      <c r="AF13" s="188" t="str">
        <f t="array" aca="1" ref="AF13" ca="1">+IFERROR(INDEX('Relevant KPIs'!R:R,MATCH('Output Sheet'!$A13,'Relevant KPIs'!$A:$A,0)),"")</f>
        <v/>
      </c>
      <c r="AG13" s="2"/>
      <c r="AH13" s="188"/>
    </row>
    <row r="14" spans="1:34" ht="210" customHeight="1" x14ac:dyDescent="0.2">
      <c r="A14" s="2" t="str">
        <f t="shared" ca="1" si="0"/>
        <v/>
      </c>
      <c r="B14" s="10">
        <f t="shared" si="1"/>
        <v>6</v>
      </c>
      <c r="C14" s="187" t="str">
        <f ca="1">+'Relevant KPIs'!C11</f>
        <v/>
      </c>
      <c r="D14" s="187" t="str">
        <f ca="1">+'Relevant KPIs'!D11</f>
        <v/>
      </c>
      <c r="E14" s="190" t="str">
        <f t="array" aca="1" ref="E14" ca="1">+IFERROR(INDEX('Issue Prioritization'!N:N,MATCH('Output Sheet'!$A14,'Issue Prioritization'!$A:$A,0)),"")</f>
        <v/>
      </c>
      <c r="F14" s="190" t="str">
        <f t="array" aca="1" ref="F14" ca="1">+IFERROR(INDEX('Issue Prioritization'!G:G,MATCH('Output Sheet'!$A14,'Issue Prioritization'!$A:$A,0)),"")</f>
        <v/>
      </c>
      <c r="G14" s="190" t="str">
        <f t="array" aca="1" ref="G14" ca="1">+IFERROR(INDEX('Issue Prioritization'!H:H,MATCH('Output Sheet'!$A14,'Issue Prioritization'!$A:$A,0)),"")</f>
        <v/>
      </c>
      <c r="H14" s="190" t="str">
        <f t="array" aca="1" ref="H14" ca="1">+IFERROR(INDEX('Issue Prioritization'!I:I,MATCH('Output Sheet'!$A14,'Issue Prioritization'!$A:$A,0)),"")</f>
        <v/>
      </c>
      <c r="I14" s="190" t="str">
        <f t="array" aca="1" ref="I14" ca="1">+IFERROR(INDEX('Issue Prioritization'!J:J,MATCH('Output Sheet'!$A14,'Issue Prioritization'!$A:$A,0)),"")</f>
        <v/>
      </c>
      <c r="J14" s="190" t="str">
        <f t="array" aca="1" ref="J14" ca="1">+IFERROR(INDEX('Issue Prioritization'!K:K,MATCH('Output Sheet'!$A14,'Issue Prioritization'!$A:$A,0)),"")</f>
        <v/>
      </c>
      <c r="K14" s="190" t="str">
        <f t="array" aca="1" ref="K14" ca="1">+IFERROR(INDEX('Issue Prioritization'!L:L,MATCH('Output Sheet'!$A14,'Issue Prioritization'!$A:$A,0)),"")</f>
        <v/>
      </c>
      <c r="L14" s="188" t="str">
        <f ca="1">+IFERROR(INDEX('DD Assessment'!F:F,MATCH('Output Sheet'!$C14&amp;'Output Sheet'!$D14,'DD Assessment'!$A:$A,0)),"")</f>
        <v/>
      </c>
      <c r="M14" s="188" t="str">
        <f ca="1">+IFERROR(INDEX('DD Assessment'!G:G,MATCH('Output Sheet'!$C14&amp;'Output Sheet'!$D14,'DD Assessment'!$A:$A,0)),"")</f>
        <v/>
      </c>
      <c r="N14" s="188">
        <f ca="1">+IFERROR(INDEX('DD Assessment'!I:I,MATCH('Output Sheet'!$C14&amp;'Output Sheet'!$D14,'DD Assessment'!$A:$A,0)),"")</f>
        <v>0</v>
      </c>
      <c r="O14" s="188"/>
      <c r="P14" s="190">
        <f t="array" aca="1" ref="P14" ca="1">+IFERROR(INDEX('Issue Prioritization'!$T:$T,MATCH('Output Sheet'!$A14,'Issue Prioritization'!$A:$A,0)),"")</f>
        <v>0</v>
      </c>
      <c r="Q14" s="190">
        <f t="array" aca="1" ref="Q14" ca="1">+IFERROR(INDEX('Issue Prioritization'!$V:$V,MATCH('Output Sheet'!$A14,'Issue Prioritization'!$A:$A,0)),"")</f>
        <v>0</v>
      </c>
      <c r="R14" s="190">
        <f t="array" aca="1" ref="R14" ca="1">+IFERROR(INDEX('Issue Prioritization'!$X:$X,MATCH('Output Sheet'!$A14,'Issue Prioritization'!$A:$A,0)),"")</f>
        <v>0</v>
      </c>
      <c r="S14" s="190">
        <f t="array" aca="1" ref="S14" ca="1">+IFERROR(INDEX('Issue Prioritization'!$Z:$Z,MATCH('Output Sheet'!$A14,'Issue Prioritization'!$A:$A,0)),"")</f>
        <v>0</v>
      </c>
      <c r="T14" s="190">
        <f t="array" aca="1" ref="T14" ca="1">+IFERROR(INDEX('Issue Prioritization'!$AB:$AB,MATCH('Output Sheet'!$A14,'Issue Prioritization'!$A:$A,0)),"")</f>
        <v>0</v>
      </c>
      <c r="U14" s="190">
        <f t="array" aca="1" ref="U14" ca="1">+IFERROR(INDEX('Issue Prioritization'!$AD:$AD,MATCH('Output Sheet'!$A14,'Issue Prioritization'!$A:$A,0)),"")</f>
        <v>0</v>
      </c>
      <c r="V14" s="190">
        <f t="array" aca="1" ref="V14" ca="1">+IFERROR(INDEX('Issue Prioritization'!$AF:$AF,MATCH('Output Sheet'!$A14,'Issue Prioritization'!$A:$A,0)),"")</f>
        <v>0</v>
      </c>
      <c r="W14" s="190">
        <f t="array" aca="1" ref="W14" ca="1">+IFERROR(INDEX('Issue Prioritization'!$AH:$AH,MATCH('Output Sheet'!$A14,'Issue Prioritization'!$A:$A,0)),"")</f>
        <v>0</v>
      </c>
      <c r="X14" s="188"/>
      <c r="Y14" s="188" t="str">
        <f t="array" aca="1" ref="Y14" ca="1">+IFERROR(INDEX('Relevant KPIs'!J:J,MATCH('Output Sheet'!$A14,'Relevant KPIs'!$A:$A,0)),"")</f>
        <v/>
      </c>
      <c r="Z14" s="188" t="str">
        <f t="array" aca="1" ref="Z14" ca="1">+IFERROR(INDEX('Relevant KPIs'!K:K,MATCH('Output Sheet'!$A14,'Relevant KPIs'!$A:$A,0)),"")</f>
        <v/>
      </c>
      <c r="AA14" s="188" t="str">
        <f t="array" aca="1" ref="AA14" ca="1">+IFERROR(INDEX('Relevant KPIs'!M:M,MATCH('Output Sheet'!$A14,'Relevant KPIs'!$A:$A,0)),"")</f>
        <v/>
      </c>
      <c r="AB14" s="188" t="str">
        <f t="array" aca="1" ref="AB14" ca="1">+IFERROR(INDEX('Relevant KPIs'!N:N,MATCH('Output Sheet'!$A14,'Relevant KPIs'!$A:$A,0)),"")</f>
        <v/>
      </c>
      <c r="AC14" s="188" t="str">
        <f t="array" aca="1" ref="AC14" ca="1">+IFERROR(INDEX('Relevant KPIs'!O:O,MATCH('Output Sheet'!$A14,'Relevant KPIs'!$A:$A,0)),"")</f>
        <v/>
      </c>
      <c r="AD14" s="188" t="str">
        <f t="array" aca="1" ref="AD14" ca="1">+IFERROR(INDEX('Relevant KPIs'!P:P,MATCH('Output Sheet'!$A14,'Relevant KPIs'!$A:$A,0)),"")</f>
        <v/>
      </c>
      <c r="AE14" s="188" t="str">
        <f t="array" aca="1" ref="AE14" ca="1">+IFERROR(INDEX('Relevant KPIs'!Q:Q,MATCH('Output Sheet'!$A14,'Relevant KPIs'!$A:$A,0)),"")</f>
        <v/>
      </c>
      <c r="AF14" s="188" t="str">
        <f t="array" aca="1" ref="AF14" ca="1">+IFERROR(INDEX('Relevant KPIs'!R:R,MATCH('Output Sheet'!$A14,'Relevant KPIs'!$A:$A,0)),"")</f>
        <v/>
      </c>
      <c r="AG14" s="2"/>
      <c r="AH14" s="188"/>
    </row>
    <row r="15" spans="1:34" ht="210" customHeight="1" x14ac:dyDescent="0.2">
      <c r="A15" s="2" t="str">
        <f t="shared" ca="1" si="0"/>
        <v/>
      </c>
      <c r="B15" s="10">
        <f t="shared" si="1"/>
        <v>7</v>
      </c>
      <c r="C15" s="187" t="str">
        <f ca="1">+'Relevant KPIs'!C12</f>
        <v/>
      </c>
      <c r="D15" s="187" t="str">
        <f ca="1">+'Relevant KPIs'!D12</f>
        <v/>
      </c>
      <c r="E15" s="190" t="str">
        <f t="array" aca="1" ref="E15" ca="1">+IFERROR(INDEX('Issue Prioritization'!N:N,MATCH('Output Sheet'!$A15,'Issue Prioritization'!$A:$A,0)),"")</f>
        <v/>
      </c>
      <c r="F15" s="190" t="str">
        <f t="array" aca="1" ref="F15" ca="1">+IFERROR(INDEX('Issue Prioritization'!G:G,MATCH('Output Sheet'!$A15,'Issue Prioritization'!$A:$A,0)),"")</f>
        <v/>
      </c>
      <c r="G15" s="190" t="str">
        <f t="array" aca="1" ref="G15" ca="1">+IFERROR(INDEX('Issue Prioritization'!H:H,MATCH('Output Sheet'!$A15,'Issue Prioritization'!$A:$A,0)),"")</f>
        <v/>
      </c>
      <c r="H15" s="190" t="str">
        <f t="array" aca="1" ref="H15" ca="1">+IFERROR(INDEX('Issue Prioritization'!I:I,MATCH('Output Sheet'!$A15,'Issue Prioritization'!$A:$A,0)),"")</f>
        <v/>
      </c>
      <c r="I15" s="190" t="str">
        <f t="array" aca="1" ref="I15" ca="1">+IFERROR(INDEX('Issue Prioritization'!J:J,MATCH('Output Sheet'!$A15,'Issue Prioritization'!$A:$A,0)),"")</f>
        <v/>
      </c>
      <c r="J15" s="190" t="str">
        <f t="array" aca="1" ref="J15" ca="1">+IFERROR(INDEX('Issue Prioritization'!K:K,MATCH('Output Sheet'!$A15,'Issue Prioritization'!$A:$A,0)),"")</f>
        <v/>
      </c>
      <c r="K15" s="190" t="str">
        <f t="array" aca="1" ref="K15" ca="1">+IFERROR(INDEX('Issue Prioritization'!L:L,MATCH('Output Sheet'!$A15,'Issue Prioritization'!$A:$A,0)),"")</f>
        <v/>
      </c>
      <c r="L15" s="188" t="str">
        <f ca="1">+IFERROR(INDEX('DD Assessment'!F:F,MATCH('Output Sheet'!$C15&amp;'Output Sheet'!$D15,'DD Assessment'!$A:$A,0)),"")</f>
        <v/>
      </c>
      <c r="M15" s="188" t="str">
        <f ca="1">+IFERROR(INDEX('DD Assessment'!G:G,MATCH('Output Sheet'!$C15&amp;'Output Sheet'!$D15,'DD Assessment'!$A:$A,0)),"")</f>
        <v/>
      </c>
      <c r="N15" s="188">
        <f ca="1">+IFERROR(INDEX('DD Assessment'!I:I,MATCH('Output Sheet'!$C15&amp;'Output Sheet'!$D15,'DD Assessment'!$A:$A,0)),"")</f>
        <v>0</v>
      </c>
      <c r="O15" s="188"/>
      <c r="P15" s="190">
        <f t="array" aca="1" ref="P15" ca="1">+IFERROR(INDEX('Issue Prioritization'!$T:$T,MATCH('Output Sheet'!$A15,'Issue Prioritization'!$A:$A,0)),"")</f>
        <v>0</v>
      </c>
      <c r="Q15" s="190">
        <f t="array" aca="1" ref="Q15" ca="1">+IFERROR(INDEX('Issue Prioritization'!$V:$V,MATCH('Output Sheet'!$A15,'Issue Prioritization'!$A:$A,0)),"")</f>
        <v>0</v>
      </c>
      <c r="R15" s="190">
        <f t="array" aca="1" ref="R15" ca="1">+IFERROR(INDEX('Issue Prioritization'!$X:$X,MATCH('Output Sheet'!$A15,'Issue Prioritization'!$A:$A,0)),"")</f>
        <v>0</v>
      </c>
      <c r="S15" s="190">
        <f t="array" aca="1" ref="S15" ca="1">+IFERROR(INDEX('Issue Prioritization'!$Z:$Z,MATCH('Output Sheet'!$A15,'Issue Prioritization'!$A:$A,0)),"")</f>
        <v>0</v>
      </c>
      <c r="T15" s="190">
        <f t="array" aca="1" ref="T15" ca="1">+IFERROR(INDEX('Issue Prioritization'!$AB:$AB,MATCH('Output Sheet'!$A15,'Issue Prioritization'!$A:$A,0)),"")</f>
        <v>0</v>
      </c>
      <c r="U15" s="190">
        <f t="array" aca="1" ref="U15" ca="1">+IFERROR(INDEX('Issue Prioritization'!$AD:$AD,MATCH('Output Sheet'!$A15,'Issue Prioritization'!$A:$A,0)),"")</f>
        <v>0</v>
      </c>
      <c r="V15" s="190">
        <f t="array" aca="1" ref="V15" ca="1">+IFERROR(INDEX('Issue Prioritization'!$AF:$AF,MATCH('Output Sheet'!$A15,'Issue Prioritization'!$A:$A,0)),"")</f>
        <v>0</v>
      </c>
      <c r="W15" s="190">
        <f t="array" aca="1" ref="W15" ca="1">+IFERROR(INDEX('Issue Prioritization'!$AH:$AH,MATCH('Output Sheet'!$A15,'Issue Prioritization'!$A:$A,0)),"")</f>
        <v>0</v>
      </c>
      <c r="X15" s="188"/>
      <c r="Y15" s="188" t="str">
        <f t="array" aca="1" ref="Y15" ca="1">+IFERROR(INDEX('Relevant KPIs'!J:J,MATCH('Output Sheet'!$A15,'Relevant KPIs'!$A:$A,0)),"")</f>
        <v/>
      </c>
      <c r="Z15" s="188" t="str">
        <f t="array" aca="1" ref="Z15" ca="1">+IFERROR(INDEX('Relevant KPIs'!K:K,MATCH('Output Sheet'!$A15,'Relevant KPIs'!$A:$A,0)),"")</f>
        <v/>
      </c>
      <c r="AA15" s="188" t="str">
        <f t="array" aca="1" ref="AA15" ca="1">+IFERROR(INDEX('Relevant KPIs'!M:M,MATCH('Output Sheet'!$A15,'Relevant KPIs'!$A:$A,0)),"")</f>
        <v/>
      </c>
      <c r="AB15" s="188" t="str">
        <f t="array" aca="1" ref="AB15" ca="1">+IFERROR(INDEX('Relevant KPIs'!N:N,MATCH('Output Sheet'!$A15,'Relevant KPIs'!$A:$A,0)),"")</f>
        <v/>
      </c>
      <c r="AC15" s="188" t="str">
        <f t="array" aca="1" ref="AC15" ca="1">+IFERROR(INDEX('Relevant KPIs'!O:O,MATCH('Output Sheet'!$A15,'Relevant KPIs'!$A:$A,0)),"")</f>
        <v/>
      </c>
      <c r="AD15" s="188" t="str">
        <f t="array" aca="1" ref="AD15" ca="1">+IFERROR(INDEX('Relevant KPIs'!P:P,MATCH('Output Sheet'!$A15,'Relevant KPIs'!$A:$A,0)),"")</f>
        <v/>
      </c>
      <c r="AE15" s="188" t="str">
        <f t="array" aca="1" ref="AE15" ca="1">+IFERROR(INDEX('Relevant KPIs'!Q:Q,MATCH('Output Sheet'!$A15,'Relevant KPIs'!$A:$A,0)),"")</f>
        <v/>
      </c>
      <c r="AF15" s="188" t="str">
        <f t="array" aca="1" ref="AF15" ca="1">+IFERROR(INDEX('Relevant KPIs'!R:R,MATCH('Output Sheet'!$A15,'Relevant KPIs'!$A:$A,0)),"")</f>
        <v/>
      </c>
      <c r="AG15" s="2"/>
      <c r="AH15" s="188"/>
    </row>
    <row r="16" spans="1:34" ht="210" customHeight="1" x14ac:dyDescent="0.2">
      <c r="A16" s="2" t="str">
        <f t="shared" ca="1" si="0"/>
        <v/>
      </c>
      <c r="B16" s="10">
        <f t="shared" si="1"/>
        <v>8</v>
      </c>
      <c r="C16" s="187" t="str">
        <f ca="1">+'Relevant KPIs'!C13</f>
        <v/>
      </c>
      <c r="D16" s="187" t="str">
        <f ca="1">+'Relevant KPIs'!D13</f>
        <v/>
      </c>
      <c r="E16" s="190" t="str">
        <f t="array" aca="1" ref="E16" ca="1">+IFERROR(INDEX('Issue Prioritization'!N:N,MATCH('Output Sheet'!$A16,'Issue Prioritization'!$A:$A,0)),"")</f>
        <v/>
      </c>
      <c r="F16" s="190" t="str">
        <f t="array" aca="1" ref="F16" ca="1">+IFERROR(INDEX('Issue Prioritization'!G:G,MATCH('Output Sheet'!$A16,'Issue Prioritization'!$A:$A,0)),"")</f>
        <v/>
      </c>
      <c r="G16" s="190" t="str">
        <f t="array" aca="1" ref="G16" ca="1">+IFERROR(INDEX('Issue Prioritization'!H:H,MATCH('Output Sheet'!$A16,'Issue Prioritization'!$A:$A,0)),"")</f>
        <v/>
      </c>
      <c r="H16" s="190" t="str">
        <f t="array" aca="1" ref="H16" ca="1">+IFERROR(INDEX('Issue Prioritization'!I:I,MATCH('Output Sheet'!$A16,'Issue Prioritization'!$A:$A,0)),"")</f>
        <v/>
      </c>
      <c r="I16" s="190" t="str">
        <f t="array" aca="1" ref="I16" ca="1">+IFERROR(INDEX('Issue Prioritization'!J:J,MATCH('Output Sheet'!$A16,'Issue Prioritization'!$A:$A,0)),"")</f>
        <v/>
      </c>
      <c r="J16" s="190" t="str">
        <f t="array" aca="1" ref="J16" ca="1">+IFERROR(INDEX('Issue Prioritization'!K:K,MATCH('Output Sheet'!$A16,'Issue Prioritization'!$A:$A,0)),"")</f>
        <v/>
      </c>
      <c r="K16" s="190" t="str">
        <f t="array" aca="1" ref="K16" ca="1">+IFERROR(INDEX('Issue Prioritization'!L:L,MATCH('Output Sheet'!$A16,'Issue Prioritization'!$A:$A,0)),"")</f>
        <v/>
      </c>
      <c r="L16" s="188" t="str">
        <f ca="1">+IFERROR(INDEX('DD Assessment'!F:F,MATCH('Output Sheet'!$C16&amp;'Output Sheet'!$D16,'DD Assessment'!$A:$A,0)),"")</f>
        <v/>
      </c>
      <c r="M16" s="188" t="str">
        <f ca="1">+IFERROR(INDEX('DD Assessment'!G:G,MATCH('Output Sheet'!$C16&amp;'Output Sheet'!$D16,'DD Assessment'!$A:$A,0)),"")</f>
        <v/>
      </c>
      <c r="N16" s="188">
        <f ca="1">+IFERROR(INDEX('DD Assessment'!I:I,MATCH('Output Sheet'!$C16&amp;'Output Sheet'!$D16,'DD Assessment'!$A:$A,0)),"")</f>
        <v>0</v>
      </c>
      <c r="O16" s="188"/>
      <c r="P16" s="190">
        <f t="array" aca="1" ref="P16" ca="1">+IFERROR(INDEX('Issue Prioritization'!$T:$T,MATCH('Output Sheet'!$A16,'Issue Prioritization'!$A:$A,0)),"")</f>
        <v>0</v>
      </c>
      <c r="Q16" s="190">
        <f t="array" aca="1" ref="Q16" ca="1">+IFERROR(INDEX('Issue Prioritization'!$V:$V,MATCH('Output Sheet'!$A16,'Issue Prioritization'!$A:$A,0)),"")</f>
        <v>0</v>
      </c>
      <c r="R16" s="190">
        <f t="array" aca="1" ref="R16" ca="1">+IFERROR(INDEX('Issue Prioritization'!$X:$X,MATCH('Output Sheet'!$A16,'Issue Prioritization'!$A:$A,0)),"")</f>
        <v>0</v>
      </c>
      <c r="S16" s="190">
        <f t="array" aca="1" ref="S16" ca="1">+IFERROR(INDEX('Issue Prioritization'!$Z:$Z,MATCH('Output Sheet'!$A16,'Issue Prioritization'!$A:$A,0)),"")</f>
        <v>0</v>
      </c>
      <c r="T16" s="190">
        <f t="array" aca="1" ref="T16" ca="1">+IFERROR(INDEX('Issue Prioritization'!$AB:$AB,MATCH('Output Sheet'!$A16,'Issue Prioritization'!$A:$A,0)),"")</f>
        <v>0</v>
      </c>
      <c r="U16" s="190">
        <f t="array" aca="1" ref="U16" ca="1">+IFERROR(INDEX('Issue Prioritization'!$AD:$AD,MATCH('Output Sheet'!$A16,'Issue Prioritization'!$A:$A,0)),"")</f>
        <v>0</v>
      </c>
      <c r="V16" s="190">
        <f t="array" aca="1" ref="V16" ca="1">+IFERROR(INDEX('Issue Prioritization'!$AF:$AF,MATCH('Output Sheet'!$A16,'Issue Prioritization'!$A:$A,0)),"")</f>
        <v>0</v>
      </c>
      <c r="W16" s="190">
        <f t="array" aca="1" ref="W16" ca="1">+IFERROR(INDEX('Issue Prioritization'!$AH:$AH,MATCH('Output Sheet'!$A16,'Issue Prioritization'!$A:$A,0)),"")</f>
        <v>0</v>
      </c>
      <c r="X16" s="188"/>
      <c r="Y16" s="188" t="str">
        <f t="array" aca="1" ref="Y16" ca="1">+IFERROR(INDEX('Relevant KPIs'!J:J,MATCH('Output Sheet'!$A16,'Relevant KPIs'!$A:$A,0)),"")</f>
        <v/>
      </c>
      <c r="Z16" s="188" t="str">
        <f t="array" aca="1" ref="Z16" ca="1">+IFERROR(INDEX('Relevant KPIs'!K:K,MATCH('Output Sheet'!$A16,'Relevant KPIs'!$A:$A,0)),"")</f>
        <v/>
      </c>
      <c r="AA16" s="188" t="str">
        <f t="array" aca="1" ref="AA16" ca="1">+IFERROR(INDEX('Relevant KPIs'!M:M,MATCH('Output Sheet'!$A16,'Relevant KPIs'!$A:$A,0)),"")</f>
        <v/>
      </c>
      <c r="AB16" s="188" t="str">
        <f t="array" aca="1" ref="AB16" ca="1">+IFERROR(INDEX('Relevant KPIs'!N:N,MATCH('Output Sheet'!$A16,'Relevant KPIs'!$A:$A,0)),"")</f>
        <v/>
      </c>
      <c r="AC16" s="188" t="str">
        <f t="array" aca="1" ref="AC16" ca="1">+IFERROR(INDEX('Relevant KPIs'!O:O,MATCH('Output Sheet'!$A16,'Relevant KPIs'!$A:$A,0)),"")</f>
        <v/>
      </c>
      <c r="AD16" s="188" t="str">
        <f t="array" aca="1" ref="AD16" ca="1">+IFERROR(INDEX('Relevant KPIs'!P:P,MATCH('Output Sheet'!$A16,'Relevant KPIs'!$A:$A,0)),"")</f>
        <v/>
      </c>
      <c r="AE16" s="188" t="str">
        <f t="array" aca="1" ref="AE16" ca="1">+IFERROR(INDEX('Relevant KPIs'!Q:Q,MATCH('Output Sheet'!$A16,'Relevant KPIs'!$A:$A,0)),"")</f>
        <v/>
      </c>
      <c r="AF16" s="188" t="str">
        <f t="array" aca="1" ref="AF16" ca="1">+IFERROR(INDEX('Relevant KPIs'!R:R,MATCH('Output Sheet'!$A16,'Relevant KPIs'!$A:$A,0)),"")</f>
        <v/>
      </c>
      <c r="AG16" s="2"/>
      <c r="AH16" s="188"/>
    </row>
    <row r="17" spans="1:34" ht="210" customHeight="1" x14ac:dyDescent="0.2">
      <c r="A17" s="2" t="str">
        <f t="shared" ca="1" si="0"/>
        <v/>
      </c>
      <c r="B17" s="10">
        <f t="shared" si="1"/>
        <v>9</v>
      </c>
      <c r="C17" s="187" t="str">
        <f ca="1">+'Relevant KPIs'!C14</f>
        <v/>
      </c>
      <c r="D17" s="187" t="str">
        <f ca="1">+'Relevant KPIs'!D14</f>
        <v/>
      </c>
      <c r="E17" s="190" t="str">
        <f t="array" aca="1" ref="E17" ca="1">+IFERROR(INDEX('Issue Prioritization'!N:N,MATCH('Output Sheet'!$A17,'Issue Prioritization'!$A:$A,0)),"")</f>
        <v/>
      </c>
      <c r="F17" s="190" t="str">
        <f t="array" aca="1" ref="F17" ca="1">+IFERROR(INDEX('Issue Prioritization'!G:G,MATCH('Output Sheet'!$A17,'Issue Prioritization'!$A:$A,0)),"")</f>
        <v/>
      </c>
      <c r="G17" s="190" t="str">
        <f t="array" aca="1" ref="G17" ca="1">+IFERROR(INDEX('Issue Prioritization'!H:H,MATCH('Output Sheet'!$A17,'Issue Prioritization'!$A:$A,0)),"")</f>
        <v/>
      </c>
      <c r="H17" s="190" t="str">
        <f t="array" aca="1" ref="H17" ca="1">+IFERROR(INDEX('Issue Prioritization'!I:I,MATCH('Output Sheet'!$A17,'Issue Prioritization'!$A:$A,0)),"")</f>
        <v/>
      </c>
      <c r="I17" s="190" t="str">
        <f t="array" aca="1" ref="I17" ca="1">+IFERROR(INDEX('Issue Prioritization'!J:J,MATCH('Output Sheet'!$A17,'Issue Prioritization'!$A:$A,0)),"")</f>
        <v/>
      </c>
      <c r="J17" s="190" t="str">
        <f t="array" aca="1" ref="J17" ca="1">+IFERROR(INDEX('Issue Prioritization'!K:K,MATCH('Output Sheet'!$A17,'Issue Prioritization'!$A:$A,0)),"")</f>
        <v/>
      </c>
      <c r="K17" s="190" t="str">
        <f t="array" aca="1" ref="K17" ca="1">+IFERROR(INDEX('Issue Prioritization'!L:L,MATCH('Output Sheet'!$A17,'Issue Prioritization'!$A:$A,0)),"")</f>
        <v/>
      </c>
      <c r="L17" s="188" t="str">
        <f ca="1">+IFERROR(INDEX('DD Assessment'!F:F,MATCH('Output Sheet'!$C17&amp;'Output Sheet'!$D17,'DD Assessment'!$A:$A,0)),"")</f>
        <v/>
      </c>
      <c r="M17" s="188" t="str">
        <f ca="1">+IFERROR(INDEX('DD Assessment'!G:G,MATCH('Output Sheet'!$C17&amp;'Output Sheet'!$D17,'DD Assessment'!$A:$A,0)),"")</f>
        <v/>
      </c>
      <c r="N17" s="188">
        <f ca="1">+IFERROR(INDEX('DD Assessment'!I:I,MATCH('Output Sheet'!$C17&amp;'Output Sheet'!$D17,'DD Assessment'!$A:$A,0)),"")</f>
        <v>0</v>
      </c>
      <c r="O17" s="188"/>
      <c r="P17" s="190">
        <f t="array" aca="1" ref="P17" ca="1">+IFERROR(INDEX('Issue Prioritization'!$T:$T,MATCH('Output Sheet'!$A17,'Issue Prioritization'!$A:$A,0)),"")</f>
        <v>0</v>
      </c>
      <c r="Q17" s="190">
        <f t="array" aca="1" ref="Q17" ca="1">+IFERROR(INDEX('Issue Prioritization'!$V:$V,MATCH('Output Sheet'!$A17,'Issue Prioritization'!$A:$A,0)),"")</f>
        <v>0</v>
      </c>
      <c r="R17" s="190">
        <f t="array" aca="1" ref="R17" ca="1">+IFERROR(INDEX('Issue Prioritization'!$X:$X,MATCH('Output Sheet'!$A17,'Issue Prioritization'!$A:$A,0)),"")</f>
        <v>0</v>
      </c>
      <c r="S17" s="190">
        <f t="array" aca="1" ref="S17" ca="1">+IFERROR(INDEX('Issue Prioritization'!$Z:$Z,MATCH('Output Sheet'!$A17,'Issue Prioritization'!$A:$A,0)),"")</f>
        <v>0</v>
      </c>
      <c r="T17" s="190">
        <f t="array" aca="1" ref="T17" ca="1">+IFERROR(INDEX('Issue Prioritization'!$AB:$AB,MATCH('Output Sheet'!$A17,'Issue Prioritization'!$A:$A,0)),"")</f>
        <v>0</v>
      </c>
      <c r="U17" s="190">
        <f t="array" aca="1" ref="U17" ca="1">+IFERROR(INDEX('Issue Prioritization'!$AD:$AD,MATCH('Output Sheet'!$A17,'Issue Prioritization'!$A:$A,0)),"")</f>
        <v>0</v>
      </c>
      <c r="V17" s="190">
        <f t="array" aca="1" ref="V17" ca="1">+IFERROR(INDEX('Issue Prioritization'!$AF:$AF,MATCH('Output Sheet'!$A17,'Issue Prioritization'!$A:$A,0)),"")</f>
        <v>0</v>
      </c>
      <c r="W17" s="190">
        <f t="array" aca="1" ref="W17" ca="1">+IFERROR(INDEX('Issue Prioritization'!$AH:$AH,MATCH('Output Sheet'!$A17,'Issue Prioritization'!$A:$A,0)),"")</f>
        <v>0</v>
      </c>
      <c r="X17" s="188"/>
      <c r="Y17" s="188" t="str">
        <f t="array" aca="1" ref="Y17" ca="1">+IFERROR(INDEX('Relevant KPIs'!J:J,MATCH('Output Sheet'!$A17,'Relevant KPIs'!$A:$A,0)),"")</f>
        <v/>
      </c>
      <c r="Z17" s="188" t="str">
        <f t="array" aca="1" ref="Z17" ca="1">+IFERROR(INDEX('Relevant KPIs'!K:K,MATCH('Output Sheet'!$A17,'Relevant KPIs'!$A:$A,0)),"")</f>
        <v/>
      </c>
      <c r="AA17" s="188" t="str">
        <f t="array" aca="1" ref="AA17" ca="1">+IFERROR(INDEX('Relevant KPIs'!M:M,MATCH('Output Sheet'!$A17,'Relevant KPIs'!$A:$A,0)),"")</f>
        <v/>
      </c>
      <c r="AB17" s="188" t="str">
        <f t="array" aca="1" ref="AB17" ca="1">+IFERROR(INDEX('Relevant KPIs'!N:N,MATCH('Output Sheet'!$A17,'Relevant KPIs'!$A:$A,0)),"")</f>
        <v/>
      </c>
      <c r="AC17" s="188" t="str">
        <f t="array" aca="1" ref="AC17" ca="1">+IFERROR(INDEX('Relevant KPIs'!O:O,MATCH('Output Sheet'!$A17,'Relevant KPIs'!$A:$A,0)),"")</f>
        <v/>
      </c>
      <c r="AD17" s="188" t="str">
        <f t="array" aca="1" ref="AD17" ca="1">+IFERROR(INDEX('Relevant KPIs'!P:P,MATCH('Output Sheet'!$A17,'Relevant KPIs'!$A:$A,0)),"")</f>
        <v/>
      </c>
      <c r="AE17" s="188" t="str">
        <f t="array" aca="1" ref="AE17" ca="1">+IFERROR(INDEX('Relevant KPIs'!Q:Q,MATCH('Output Sheet'!$A17,'Relevant KPIs'!$A:$A,0)),"")</f>
        <v/>
      </c>
      <c r="AF17" s="188" t="str">
        <f t="array" aca="1" ref="AF17" ca="1">+IFERROR(INDEX('Relevant KPIs'!R:R,MATCH('Output Sheet'!$A17,'Relevant KPIs'!$A:$A,0)),"")</f>
        <v/>
      </c>
      <c r="AG17" s="2"/>
      <c r="AH17" s="188"/>
    </row>
    <row r="18" spans="1:34" ht="210" customHeight="1" x14ac:dyDescent="0.2">
      <c r="A18" s="2" t="str">
        <f t="shared" ca="1" si="0"/>
        <v/>
      </c>
      <c r="B18" s="10">
        <f t="shared" si="1"/>
        <v>10</v>
      </c>
      <c r="C18" s="187" t="str">
        <f ca="1">+'Relevant KPIs'!C15</f>
        <v/>
      </c>
      <c r="D18" s="187" t="str">
        <f ca="1">+'Relevant KPIs'!D15</f>
        <v/>
      </c>
      <c r="E18" s="190" t="str">
        <f t="array" aca="1" ref="E18" ca="1">+IFERROR(INDEX('Issue Prioritization'!N:N,MATCH('Output Sheet'!$A18,'Issue Prioritization'!$A:$A,0)),"")</f>
        <v/>
      </c>
      <c r="F18" s="190" t="str">
        <f t="array" aca="1" ref="F18" ca="1">+IFERROR(INDEX('Issue Prioritization'!G:G,MATCH('Output Sheet'!$A18,'Issue Prioritization'!$A:$A,0)),"")</f>
        <v/>
      </c>
      <c r="G18" s="190" t="str">
        <f t="array" aca="1" ref="G18" ca="1">+IFERROR(INDEX('Issue Prioritization'!H:H,MATCH('Output Sheet'!$A18,'Issue Prioritization'!$A:$A,0)),"")</f>
        <v/>
      </c>
      <c r="H18" s="190" t="str">
        <f t="array" aca="1" ref="H18" ca="1">+IFERROR(INDEX('Issue Prioritization'!I:I,MATCH('Output Sheet'!$A18,'Issue Prioritization'!$A:$A,0)),"")</f>
        <v/>
      </c>
      <c r="I18" s="190" t="str">
        <f t="array" aca="1" ref="I18" ca="1">+IFERROR(INDEX('Issue Prioritization'!J:J,MATCH('Output Sheet'!$A18,'Issue Prioritization'!$A:$A,0)),"")</f>
        <v/>
      </c>
      <c r="J18" s="190" t="str">
        <f t="array" aca="1" ref="J18" ca="1">+IFERROR(INDEX('Issue Prioritization'!K:K,MATCH('Output Sheet'!$A18,'Issue Prioritization'!$A:$A,0)),"")</f>
        <v/>
      </c>
      <c r="K18" s="190" t="str">
        <f t="array" aca="1" ref="K18" ca="1">+IFERROR(INDEX('Issue Prioritization'!L:L,MATCH('Output Sheet'!$A18,'Issue Prioritization'!$A:$A,0)),"")</f>
        <v/>
      </c>
      <c r="L18" s="188" t="str">
        <f ca="1">+IFERROR(INDEX('DD Assessment'!F:F,MATCH('Output Sheet'!$C18&amp;'Output Sheet'!$D18,'DD Assessment'!$A:$A,0)),"")</f>
        <v/>
      </c>
      <c r="M18" s="188" t="str">
        <f ca="1">+IFERROR(INDEX('DD Assessment'!G:G,MATCH('Output Sheet'!$C18&amp;'Output Sheet'!$D18,'DD Assessment'!$A:$A,0)),"")</f>
        <v/>
      </c>
      <c r="N18" s="188">
        <f ca="1">+IFERROR(INDEX('DD Assessment'!I:I,MATCH('Output Sheet'!$C18&amp;'Output Sheet'!$D18,'DD Assessment'!$A:$A,0)),"")</f>
        <v>0</v>
      </c>
      <c r="O18" s="188"/>
      <c r="P18" s="190">
        <f t="array" aca="1" ref="P18" ca="1">+IFERROR(INDEX('Issue Prioritization'!$T:$T,MATCH('Output Sheet'!$A18,'Issue Prioritization'!$A:$A,0)),"")</f>
        <v>0</v>
      </c>
      <c r="Q18" s="190">
        <f t="array" aca="1" ref="Q18" ca="1">+IFERROR(INDEX('Issue Prioritization'!$V:$V,MATCH('Output Sheet'!$A18,'Issue Prioritization'!$A:$A,0)),"")</f>
        <v>0</v>
      </c>
      <c r="R18" s="190">
        <f t="array" aca="1" ref="R18" ca="1">+IFERROR(INDEX('Issue Prioritization'!$X:$X,MATCH('Output Sheet'!$A18,'Issue Prioritization'!$A:$A,0)),"")</f>
        <v>0</v>
      </c>
      <c r="S18" s="190">
        <f t="array" aca="1" ref="S18" ca="1">+IFERROR(INDEX('Issue Prioritization'!$Z:$Z,MATCH('Output Sheet'!$A18,'Issue Prioritization'!$A:$A,0)),"")</f>
        <v>0</v>
      </c>
      <c r="T18" s="190">
        <f t="array" aca="1" ref="T18" ca="1">+IFERROR(INDEX('Issue Prioritization'!$AB:$AB,MATCH('Output Sheet'!$A18,'Issue Prioritization'!$A:$A,0)),"")</f>
        <v>0</v>
      </c>
      <c r="U18" s="190">
        <f t="array" aca="1" ref="U18" ca="1">+IFERROR(INDEX('Issue Prioritization'!$AD:$AD,MATCH('Output Sheet'!$A18,'Issue Prioritization'!$A:$A,0)),"")</f>
        <v>0</v>
      </c>
      <c r="V18" s="190">
        <f t="array" aca="1" ref="V18" ca="1">+IFERROR(INDEX('Issue Prioritization'!$AF:$AF,MATCH('Output Sheet'!$A18,'Issue Prioritization'!$A:$A,0)),"")</f>
        <v>0</v>
      </c>
      <c r="W18" s="190">
        <f t="array" aca="1" ref="W18" ca="1">+IFERROR(INDEX('Issue Prioritization'!$AH:$AH,MATCH('Output Sheet'!$A18,'Issue Prioritization'!$A:$A,0)),"")</f>
        <v>0</v>
      </c>
      <c r="X18" s="188"/>
      <c r="Y18" s="188" t="str">
        <f t="array" aca="1" ref="Y18" ca="1">+IFERROR(INDEX('Relevant KPIs'!J:J,MATCH('Output Sheet'!$A18,'Relevant KPIs'!$A:$A,0)),"")</f>
        <v/>
      </c>
      <c r="Z18" s="188" t="str">
        <f t="array" aca="1" ref="Z18" ca="1">+IFERROR(INDEX('Relevant KPIs'!K:K,MATCH('Output Sheet'!$A18,'Relevant KPIs'!$A:$A,0)),"")</f>
        <v/>
      </c>
      <c r="AA18" s="188" t="str">
        <f t="array" aca="1" ref="AA18" ca="1">+IFERROR(INDEX('Relevant KPIs'!M:M,MATCH('Output Sheet'!$A18,'Relevant KPIs'!$A:$A,0)),"")</f>
        <v/>
      </c>
      <c r="AB18" s="188" t="str">
        <f t="array" aca="1" ref="AB18" ca="1">+IFERROR(INDEX('Relevant KPIs'!N:N,MATCH('Output Sheet'!$A18,'Relevant KPIs'!$A:$A,0)),"")</f>
        <v/>
      </c>
      <c r="AC18" s="188" t="str">
        <f t="array" aca="1" ref="AC18" ca="1">+IFERROR(INDEX('Relevant KPIs'!O:O,MATCH('Output Sheet'!$A18,'Relevant KPIs'!$A:$A,0)),"")</f>
        <v/>
      </c>
      <c r="AD18" s="188" t="str">
        <f t="array" aca="1" ref="AD18" ca="1">+IFERROR(INDEX('Relevant KPIs'!P:P,MATCH('Output Sheet'!$A18,'Relevant KPIs'!$A:$A,0)),"")</f>
        <v/>
      </c>
      <c r="AE18" s="188" t="str">
        <f t="array" aca="1" ref="AE18" ca="1">+IFERROR(INDEX('Relevant KPIs'!Q:Q,MATCH('Output Sheet'!$A18,'Relevant KPIs'!$A:$A,0)),"")</f>
        <v/>
      </c>
      <c r="AF18" s="188" t="str">
        <f t="array" aca="1" ref="AF18" ca="1">+IFERROR(INDEX('Relevant KPIs'!R:R,MATCH('Output Sheet'!$A18,'Relevant KPIs'!$A:$A,0)),"")</f>
        <v/>
      </c>
      <c r="AG18" s="2"/>
      <c r="AH18" s="188"/>
    </row>
    <row r="19" spans="1:34" ht="14.25" customHeight="1" x14ac:dyDescent="0.2">
      <c r="A19" s="2" t="str">
        <f t="shared" si="0"/>
        <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row>
    <row r="20" spans="1:34" ht="14.25" customHeight="1" x14ac:dyDescent="0.2">
      <c r="A20" s="2" t="str">
        <f t="shared" si="0"/>
        <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1:34" ht="14.25" customHeight="1" x14ac:dyDescent="0.2">
      <c r="A21" s="2" t="str">
        <f t="shared" si="0"/>
        <v/>
      </c>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row>
    <row r="22" spans="1:34" ht="14.25" customHeight="1" x14ac:dyDescent="0.2">
      <c r="A22" s="2" t="str">
        <f t="shared" si="0"/>
        <v/>
      </c>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row>
    <row r="23" spans="1:34" ht="14.25" customHeight="1" x14ac:dyDescent="0.2">
      <c r="A23" s="2" t="str">
        <f t="shared" si="0"/>
        <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row>
    <row r="24" spans="1:34" ht="14.25" customHeight="1" x14ac:dyDescent="0.2">
      <c r="A24" s="2" t="str">
        <f t="shared" si="0"/>
        <v/>
      </c>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row>
    <row r="25" spans="1:34" ht="14.25" customHeight="1" x14ac:dyDescent="0.2">
      <c r="A25" s="2" t="str">
        <f t="shared" si="0"/>
        <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row>
    <row r="26" spans="1:34" ht="14.25" customHeight="1" x14ac:dyDescent="0.2">
      <c r="A26" s="2" t="str">
        <f t="shared" si="0"/>
        <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ht="14.25" customHeight="1" x14ac:dyDescent="0.2">
      <c r="A27" s="2" t="str">
        <f t="shared" si="0"/>
        <v/>
      </c>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t="14.25" customHeight="1" x14ac:dyDescent="0.2">
      <c r="A28" s="2" t="str">
        <f t="shared" si="0"/>
        <v/>
      </c>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row>
    <row r="29" spans="1:34" ht="14.25" customHeight="1" x14ac:dyDescent="0.2">
      <c r="A29" s="2" t="str">
        <f t="shared" si="0"/>
        <v/>
      </c>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row>
    <row r="30" spans="1:34" ht="14.25" customHeight="1" x14ac:dyDescent="0.2">
      <c r="A30" s="2" t="str">
        <f t="shared" si="0"/>
        <v/>
      </c>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ht="14.25" customHeight="1" x14ac:dyDescent="0.2">
      <c r="A31" s="2" t="str">
        <f t="shared" si="0"/>
        <v/>
      </c>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row>
    <row r="32" spans="1:34" ht="14.25" customHeight="1" x14ac:dyDescent="0.2">
      <c r="A32" s="2" t="str">
        <f t="shared" si="0"/>
        <v/>
      </c>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ht="14.25" customHeight="1" x14ac:dyDescent="0.2">
      <c r="A33" s="2" t="str">
        <f t="shared" si="0"/>
        <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t="14.25" customHeight="1" x14ac:dyDescent="0.2">
      <c r="A34" s="2" t="str">
        <f t="shared" si="0"/>
        <v/>
      </c>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row>
    <row r="35" spans="1:34" ht="14.25" customHeight="1" x14ac:dyDescent="0.2">
      <c r="A35" s="2" t="str">
        <f t="shared" si="0"/>
        <v/>
      </c>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row>
    <row r="36" spans="1:34" ht="14.25" customHeight="1" x14ac:dyDescent="0.2">
      <c r="A36" s="2" t="str">
        <f t="shared" si="0"/>
        <v/>
      </c>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t="14.25" customHeight="1" x14ac:dyDescent="0.2">
      <c r="A37" s="2" t="str">
        <f t="shared" si="0"/>
        <v/>
      </c>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ht="14.25" customHeight="1" x14ac:dyDescent="0.2">
      <c r="A38" s="2" t="str">
        <f t="shared" si="0"/>
        <v/>
      </c>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ht="14.25" customHeight="1" x14ac:dyDescent="0.2">
      <c r="A39" s="2" t="str">
        <f t="shared" si="0"/>
        <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t="14.25" customHeight="1" x14ac:dyDescent="0.2">
      <c r="A40" s="2" t="str">
        <f t="shared" si="0"/>
        <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ht="14.25" customHeight="1" x14ac:dyDescent="0.2">
      <c r="A41" s="2" t="str">
        <f t="shared" si="0"/>
        <v/>
      </c>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ht="14.25" customHeight="1" x14ac:dyDescent="0.2">
      <c r="A42" s="2" t="str">
        <f t="shared" si="0"/>
        <v/>
      </c>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t="14.25" customHeight="1" x14ac:dyDescent="0.2">
      <c r="A43" s="2" t="str">
        <f t="shared" si="0"/>
        <v/>
      </c>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1:34"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1:34"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4"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4"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4"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1:34"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1:34"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row r="102" spans="1:34"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row>
    <row r="103" spans="1:34"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1:34"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1:34"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1:34"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1:34"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4"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1:34"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1:34"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1:34"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1:34"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1:34"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1:34"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1:34"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row>
    <row r="116" spans="1:34"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row>
    <row r="117" spans="1:34"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row>
    <row r="118" spans="1:34"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row>
    <row r="119" spans="1:34"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row>
    <row r="120" spans="1:34"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row>
    <row r="121" spans="1:34"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row>
    <row r="122" spans="1:34"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row>
    <row r="123" spans="1:34"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row>
    <row r="124" spans="1:34"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row r="125" spans="1:34"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row>
    <row r="126" spans="1:34"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row>
    <row r="127" spans="1:34"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row>
    <row r="128" spans="1:34"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row>
    <row r="129" spans="1:34"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row>
    <row r="130" spans="1:34"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row>
    <row r="131" spans="1:34"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row>
    <row r="132" spans="1:34"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row>
    <row r="133" spans="1:34"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row>
    <row r="134" spans="1:34"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row>
    <row r="135" spans="1:34"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row>
    <row r="136" spans="1:34"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row>
    <row r="137" spans="1:34"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row>
    <row r="138" spans="1:34"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row>
    <row r="139" spans="1:34"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row>
    <row r="140" spans="1:34"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row>
    <row r="141" spans="1:34"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row>
    <row r="142" spans="1:34"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row>
    <row r="143" spans="1:34"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row>
    <row r="144" spans="1:34"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row>
    <row r="145" spans="1:34"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row>
    <row r="146" spans="1:34"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row>
    <row r="147" spans="1:34"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row>
    <row r="148" spans="1:34"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row>
    <row r="149" spans="1:34"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row>
    <row r="150" spans="1:34"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row>
    <row r="151" spans="1:34"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row>
    <row r="152" spans="1:34"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row>
    <row r="153" spans="1:34"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row>
    <row r="154" spans="1:34"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row>
    <row r="155" spans="1:34"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row>
    <row r="156" spans="1:34"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row>
    <row r="157" spans="1:34"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row>
    <row r="158" spans="1:34"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row>
    <row r="159" spans="1:34"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row>
    <row r="160" spans="1:34"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row>
    <row r="161" spans="1:34"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row>
    <row r="162" spans="1:34"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row>
    <row r="163" spans="1:34"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row>
    <row r="164" spans="1:34"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row>
    <row r="165" spans="1:34"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row>
    <row r="166" spans="1:34"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row>
    <row r="167" spans="1:34"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row>
    <row r="168" spans="1:34"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row>
    <row r="169" spans="1:34"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row>
    <row r="170" spans="1:34"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row>
    <row r="171" spans="1:34"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row>
    <row r="172" spans="1:34"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row>
    <row r="173" spans="1:34"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row>
    <row r="174" spans="1:34"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row>
    <row r="175" spans="1:34"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row>
    <row r="176" spans="1:34"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row>
    <row r="177" spans="1:34"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row>
    <row r="178" spans="1:34"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row>
    <row r="179" spans="1:34"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row>
    <row r="180" spans="1:34"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row>
    <row r="181" spans="1:34"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row>
    <row r="182" spans="1:34"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row>
    <row r="183" spans="1:34"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row>
    <row r="184" spans="1:34"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row>
    <row r="185" spans="1:34"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row>
    <row r="186" spans="1:34"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row>
    <row r="187" spans="1:34"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row>
    <row r="188" spans="1:34"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row>
    <row r="189" spans="1:34"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row>
    <row r="190" spans="1:34"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row>
    <row r="191" spans="1:34"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row>
    <row r="192" spans="1:34"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row>
    <row r="193" spans="1:34"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row>
    <row r="194" spans="1:34"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row>
    <row r="195" spans="1:34"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row>
    <row r="196" spans="1:34"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row>
    <row r="197" spans="1:34"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row>
    <row r="198" spans="1:34"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row>
    <row r="199" spans="1:34"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row>
    <row r="200" spans="1:34"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row>
    <row r="201" spans="1:34"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row>
    <row r="202" spans="1:34"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row>
    <row r="203" spans="1:34"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row>
    <row r="204" spans="1:34"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row>
    <row r="205" spans="1:34"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row>
    <row r="206" spans="1:34"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row>
    <row r="207" spans="1:34"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row>
    <row r="208" spans="1:34"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row>
    <row r="209" spans="1:34"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row>
    <row r="210" spans="1:34"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row>
    <row r="211" spans="1:34"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row>
    <row r="212" spans="1:34"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row>
    <row r="213" spans="1:34"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row>
    <row r="214" spans="1:34"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row>
    <row r="215" spans="1:34"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row>
    <row r="216" spans="1:34"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row>
    <row r="217" spans="1:34"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row>
    <row r="218" spans="1:34"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row>
    <row r="219" spans="1:34"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row>
    <row r="220" spans="1:34"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row>
    <row r="221" spans="1:34"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row>
    <row r="222" spans="1:34"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row>
    <row r="223" spans="1:34"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row>
    <row r="224" spans="1:34"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row>
    <row r="225" spans="1:34"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row>
    <row r="226" spans="1:34"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row>
    <row r="227" spans="1:34"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row>
    <row r="228" spans="1:34"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row>
    <row r="229" spans="1:34"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row>
    <row r="230" spans="1:34"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row>
    <row r="231" spans="1:34"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row>
    <row r="232" spans="1:34"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row>
    <row r="233" spans="1:34"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row>
    <row r="234" spans="1:34"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row>
    <row r="235" spans="1:34"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row>
    <row r="236" spans="1:34"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row>
    <row r="237" spans="1:34"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row>
    <row r="238" spans="1:34"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row>
    <row r="239" spans="1:34"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row>
    <row r="240" spans="1:34"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row>
    <row r="241" spans="1:34"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row>
    <row r="242" spans="1:34"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row>
    <row r="243" spans="1:34"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row>
    <row r="244" spans="1:34"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row>
    <row r="245" spans="1:34"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row>
    <row r="246" spans="1:34"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row>
    <row r="247" spans="1:34"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row>
    <row r="248" spans="1:34"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row>
    <row r="249" spans="1:34"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row>
    <row r="250" spans="1:34"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row>
    <row r="251" spans="1:34"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row>
    <row r="252" spans="1:34"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row>
    <row r="253" spans="1:34"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row>
    <row r="254" spans="1:34"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row>
    <row r="255" spans="1:34"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row>
    <row r="256" spans="1:34"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row>
    <row r="257" spans="1:34"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pageMargins left="0.7" right="0.7" top="0.75" bottom="0.75" header="0" footer="0"/>
  <pageSetup paperSize="9" scale="1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Z1000"/>
  <sheetViews>
    <sheetView workbookViewId="0"/>
  </sheetViews>
  <sheetFormatPr baseColWidth="10" defaultColWidth="14.5" defaultRowHeight="15" customHeight="1" x14ac:dyDescent="0.2"/>
  <cols>
    <col min="1" max="26" width="8.83203125" customWidth="1"/>
  </cols>
  <sheetData>
    <row r="1" spans="1:26" ht="14.25" customHeight="1" x14ac:dyDescent="0.2">
      <c r="A1" s="2" t="s">
        <v>280</v>
      </c>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2"/>
      <c r="C2" s="2"/>
      <c r="D2" s="2"/>
      <c r="E2" s="2"/>
      <c r="F2" s="2"/>
      <c r="G2" s="2"/>
      <c r="H2" s="2"/>
      <c r="I2" s="2"/>
      <c r="J2" s="2"/>
      <c r="K2" s="2"/>
      <c r="L2" s="2"/>
      <c r="M2" s="2"/>
      <c r="N2" s="2"/>
      <c r="O2" s="2"/>
      <c r="P2" s="2"/>
      <c r="Q2" s="2"/>
      <c r="R2" s="2"/>
      <c r="S2" s="2"/>
      <c r="T2" s="2"/>
      <c r="U2" s="2"/>
      <c r="V2" s="2"/>
      <c r="W2" s="2"/>
      <c r="X2" s="2"/>
      <c r="Y2" s="2"/>
      <c r="Z2" s="2"/>
    </row>
    <row r="3" spans="1:26" ht="14.2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4.2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4.2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4.25" customHeight="1" x14ac:dyDescent="0.2">
      <c r="A8" s="2"/>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4.2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BCC5"/>
  </sheetPr>
  <dimension ref="A1:Z1000"/>
  <sheetViews>
    <sheetView showGridLines="0" topLeftCell="D119" workbookViewId="0">
      <selection activeCell="C118" sqref="C118"/>
    </sheetView>
  </sheetViews>
  <sheetFormatPr baseColWidth="10" defaultColWidth="14.5" defaultRowHeight="15" customHeight="1" x14ac:dyDescent="0.2"/>
  <cols>
    <col min="1" max="1" width="2.5" customWidth="1"/>
    <col min="2" max="2" width="3.1640625" customWidth="1"/>
    <col min="3" max="3" width="15.5" customWidth="1"/>
    <col min="4" max="4" width="30.5" customWidth="1"/>
    <col min="5" max="5" width="71.1640625" customWidth="1"/>
    <col min="6" max="6" width="62.5" customWidth="1"/>
    <col min="7" max="7" width="2.5" customWidth="1"/>
    <col min="8" max="26" width="8.83203125" customWidth="1"/>
  </cols>
  <sheetData>
    <row r="1" spans="1:26" ht="14.25" customHeight="1" x14ac:dyDescent="0.2">
      <c r="A1" s="3" t="s">
        <v>0</v>
      </c>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4" t="s">
        <v>1</v>
      </c>
      <c r="C2" s="5"/>
      <c r="D2" s="5"/>
      <c r="E2" s="5"/>
      <c r="F2" s="6"/>
      <c r="G2" s="7"/>
      <c r="H2" s="2"/>
      <c r="I2" s="2"/>
      <c r="J2" s="2"/>
      <c r="K2" s="2"/>
      <c r="L2" s="2"/>
      <c r="M2" s="2"/>
      <c r="N2" s="2"/>
      <c r="O2" s="2"/>
      <c r="P2" s="2"/>
      <c r="Q2" s="2"/>
      <c r="R2" s="2"/>
      <c r="S2" s="2"/>
      <c r="T2" s="2"/>
      <c r="U2" s="2"/>
      <c r="V2" s="2"/>
      <c r="W2" s="2"/>
      <c r="X2" s="2"/>
      <c r="Y2" s="2"/>
      <c r="Z2" s="2"/>
    </row>
    <row r="3" spans="1:26" ht="14.25" customHeight="1" x14ac:dyDescent="0.2">
      <c r="A3" s="2"/>
      <c r="B3" s="3"/>
      <c r="C3" s="3"/>
      <c r="D3" s="3"/>
      <c r="E3" s="3"/>
      <c r="F3" s="2"/>
      <c r="G3" s="2"/>
      <c r="H3" s="2"/>
      <c r="I3" s="2"/>
      <c r="J3" s="2"/>
      <c r="K3" s="2"/>
      <c r="L3" s="2"/>
      <c r="M3" s="2"/>
      <c r="N3" s="2"/>
      <c r="O3" s="2"/>
      <c r="P3" s="2"/>
      <c r="Q3" s="2"/>
      <c r="R3" s="2"/>
      <c r="S3" s="2"/>
      <c r="T3" s="2"/>
      <c r="U3" s="2"/>
      <c r="V3" s="2"/>
      <c r="W3" s="2"/>
      <c r="X3" s="2"/>
      <c r="Y3" s="2"/>
      <c r="Z3" s="2"/>
    </row>
    <row r="4" spans="1:26" ht="52.5" customHeight="1" x14ac:dyDescent="0.2">
      <c r="A4" s="2"/>
      <c r="B4" s="8" t="s">
        <v>2</v>
      </c>
      <c r="C4" s="5"/>
      <c r="D4" s="9"/>
      <c r="E4" s="523" t="s">
        <v>3</v>
      </c>
      <c r="F4" s="496"/>
      <c r="G4" s="2"/>
      <c r="H4" s="2"/>
      <c r="I4" s="2"/>
      <c r="J4" s="2"/>
      <c r="K4" s="2"/>
      <c r="L4" s="2"/>
      <c r="M4" s="2"/>
      <c r="N4" s="2"/>
      <c r="O4" s="2"/>
      <c r="P4" s="2"/>
      <c r="Q4" s="2"/>
      <c r="R4" s="2"/>
      <c r="S4" s="2"/>
      <c r="T4" s="2"/>
      <c r="U4" s="2"/>
      <c r="V4" s="2"/>
      <c r="W4" s="2"/>
      <c r="X4" s="2"/>
      <c r="Y4" s="2"/>
      <c r="Z4" s="2"/>
    </row>
    <row r="5" spans="1:26" ht="14.25" customHeight="1" x14ac:dyDescent="0.2">
      <c r="A5" s="10"/>
      <c r="B5" s="11"/>
      <c r="C5" s="11"/>
      <c r="D5" s="12"/>
      <c r="E5" s="12"/>
      <c r="F5" s="12"/>
      <c r="G5" s="10"/>
      <c r="H5" s="10"/>
      <c r="I5" s="10"/>
      <c r="J5" s="10"/>
      <c r="K5" s="10"/>
      <c r="L5" s="10"/>
      <c r="M5" s="10"/>
      <c r="N5" s="10"/>
      <c r="O5" s="10"/>
      <c r="P5" s="10"/>
      <c r="Q5" s="10"/>
      <c r="R5" s="10"/>
      <c r="S5" s="10"/>
      <c r="T5" s="10"/>
      <c r="U5" s="10"/>
      <c r="V5" s="10"/>
      <c r="W5" s="10"/>
      <c r="X5" s="10"/>
      <c r="Y5" s="10"/>
      <c r="Z5" s="10"/>
    </row>
    <row r="6" spans="1:26" ht="14.25" customHeight="1" x14ac:dyDescent="0.2">
      <c r="A6" s="10"/>
      <c r="B6" s="13" t="s">
        <v>4</v>
      </c>
      <c r="C6" s="14"/>
      <c r="D6" s="14"/>
      <c r="E6" s="14"/>
      <c r="F6" s="15"/>
      <c r="G6" s="10"/>
      <c r="H6" s="10"/>
      <c r="I6" s="10"/>
      <c r="J6" s="10"/>
      <c r="K6" s="10"/>
      <c r="L6" s="10"/>
      <c r="M6" s="10"/>
      <c r="N6" s="10"/>
      <c r="O6" s="10"/>
      <c r="P6" s="10"/>
      <c r="Q6" s="10"/>
      <c r="R6" s="10"/>
      <c r="S6" s="10"/>
      <c r="T6" s="10"/>
      <c r="U6" s="10"/>
      <c r="V6" s="10"/>
      <c r="W6" s="10"/>
      <c r="X6" s="10"/>
      <c r="Y6" s="10"/>
      <c r="Z6" s="10"/>
    </row>
    <row r="7" spans="1:26" ht="14.25" customHeight="1" x14ac:dyDescent="0.2">
      <c r="A7" s="10"/>
      <c r="B7" s="3"/>
      <c r="C7" s="2"/>
      <c r="D7" s="2"/>
      <c r="E7" s="2"/>
      <c r="F7" s="2"/>
      <c r="G7" s="10"/>
      <c r="H7" s="10"/>
      <c r="I7" s="10"/>
      <c r="J7" s="10"/>
      <c r="K7" s="10"/>
      <c r="L7" s="10"/>
      <c r="M7" s="10"/>
      <c r="N7" s="10"/>
      <c r="O7" s="10"/>
      <c r="P7" s="10"/>
      <c r="Q7" s="10"/>
      <c r="R7" s="10"/>
      <c r="S7" s="10"/>
      <c r="T7" s="10"/>
      <c r="U7" s="10"/>
      <c r="V7" s="10"/>
      <c r="W7" s="10"/>
      <c r="X7" s="10"/>
      <c r="Y7" s="10"/>
      <c r="Z7" s="10"/>
    </row>
    <row r="8" spans="1:26" ht="14.25" customHeight="1" x14ac:dyDescent="0.2">
      <c r="A8" s="10"/>
      <c r="B8" s="16" t="s">
        <v>5</v>
      </c>
      <c r="C8" s="16" t="s">
        <v>6</v>
      </c>
      <c r="D8" s="17" t="s">
        <v>7</v>
      </c>
      <c r="E8" s="17" t="s">
        <v>8</v>
      </c>
      <c r="F8" s="17" t="s">
        <v>9</v>
      </c>
      <c r="G8" s="10"/>
      <c r="H8" s="10"/>
      <c r="I8" s="10"/>
      <c r="J8" s="10"/>
      <c r="K8" s="10"/>
      <c r="L8" s="10"/>
      <c r="M8" s="10"/>
      <c r="N8" s="10"/>
      <c r="O8" s="10"/>
      <c r="P8" s="10"/>
      <c r="Q8" s="10"/>
      <c r="R8" s="10"/>
      <c r="S8" s="10"/>
      <c r="T8" s="10"/>
      <c r="U8" s="10"/>
      <c r="V8" s="10"/>
      <c r="W8" s="10"/>
      <c r="X8" s="10"/>
      <c r="Y8" s="10"/>
      <c r="Z8" s="10"/>
    </row>
    <row r="9" spans="1:26" ht="64" x14ac:dyDescent="0.2">
      <c r="A9" s="2"/>
      <c r="B9" s="18">
        <v>1</v>
      </c>
      <c r="C9" s="19" t="s">
        <v>10</v>
      </c>
      <c r="D9" s="20" t="s">
        <v>1186</v>
      </c>
      <c r="E9" s="21" t="s">
        <v>1187</v>
      </c>
      <c r="F9" s="21" t="s">
        <v>11</v>
      </c>
      <c r="G9" s="2"/>
      <c r="H9" s="2"/>
      <c r="I9" s="2"/>
      <c r="J9" s="2"/>
      <c r="K9" s="2"/>
      <c r="L9" s="2"/>
      <c r="M9" s="2"/>
      <c r="N9" s="2"/>
      <c r="O9" s="2"/>
      <c r="P9" s="2"/>
      <c r="Q9" s="2"/>
      <c r="R9" s="2"/>
      <c r="S9" s="2"/>
      <c r="T9" s="2"/>
      <c r="U9" s="2"/>
      <c r="V9" s="2"/>
      <c r="W9" s="2"/>
      <c r="X9" s="2"/>
      <c r="Y9" s="2"/>
      <c r="Z9" s="2"/>
    </row>
    <row r="10" spans="1:26" ht="14.2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
      <c r="C13" s="2"/>
      <c r="D13" s="2"/>
      <c r="E13" s="2"/>
      <c r="F13" s="2"/>
      <c r="G13" s="2"/>
      <c r="H13" s="2"/>
      <c r="I13" s="2"/>
      <c r="J13" s="2"/>
      <c r="K13" s="2"/>
      <c r="L13" s="2"/>
      <c r="M13" s="2"/>
      <c r="N13" s="2"/>
      <c r="O13" s="2"/>
      <c r="P13" s="2"/>
      <c r="Q13" s="2"/>
      <c r="R13" s="2"/>
      <c r="S13" s="2"/>
      <c r="T13" s="2"/>
      <c r="U13" s="2"/>
      <c r="W13" s="2"/>
      <c r="X13" s="2"/>
      <c r="Y13" s="2"/>
      <c r="Z13" s="2"/>
    </row>
    <row r="14" spans="1:26" ht="14.2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16" t="s">
        <v>5</v>
      </c>
      <c r="C31" s="16" t="s">
        <v>6</v>
      </c>
      <c r="D31" s="17" t="s">
        <v>7</v>
      </c>
      <c r="E31" s="17" t="s">
        <v>8</v>
      </c>
      <c r="F31" s="17" t="s">
        <v>9</v>
      </c>
      <c r="G31" s="2"/>
      <c r="H31" s="2"/>
      <c r="I31" s="2"/>
      <c r="J31" s="2"/>
      <c r="K31" s="2"/>
      <c r="L31" s="2"/>
      <c r="M31" s="2"/>
      <c r="N31" s="2"/>
      <c r="O31" s="2"/>
      <c r="P31" s="2"/>
      <c r="Q31" s="2"/>
      <c r="R31" s="2"/>
      <c r="S31" s="2"/>
      <c r="T31" s="2"/>
      <c r="U31" s="2"/>
      <c r="V31" s="2"/>
      <c r="W31" s="2"/>
      <c r="X31" s="2"/>
      <c r="Y31" s="2"/>
      <c r="Z31" s="2"/>
    </row>
    <row r="32" spans="1:26" ht="64" x14ac:dyDescent="0.2">
      <c r="A32" s="2"/>
      <c r="B32" s="18">
        <v>2</v>
      </c>
      <c r="C32" s="19" t="s">
        <v>10</v>
      </c>
      <c r="D32" s="20" t="s">
        <v>12</v>
      </c>
      <c r="E32" s="21" t="s">
        <v>13</v>
      </c>
      <c r="F32" s="21" t="s">
        <v>14</v>
      </c>
      <c r="G32" s="2"/>
      <c r="H32" s="2"/>
      <c r="I32" s="2"/>
      <c r="J32" s="2"/>
      <c r="K32" s="2"/>
      <c r="L32" s="2"/>
      <c r="M32" s="2"/>
      <c r="N32" s="2"/>
      <c r="O32" s="2"/>
      <c r="P32" s="2"/>
      <c r="Q32" s="2"/>
      <c r="R32" s="2"/>
      <c r="S32" s="2"/>
      <c r="T32" s="2"/>
      <c r="U32" s="2"/>
      <c r="V32" s="2"/>
      <c r="W32" s="2"/>
      <c r="X32" s="2"/>
      <c r="Y32" s="2"/>
      <c r="Z32" s="2"/>
    </row>
    <row r="33" spans="1:26" ht="80" x14ac:dyDescent="0.2">
      <c r="A33" s="2"/>
      <c r="B33" s="18">
        <f t="shared" ref="B33:B34" si="0">+B32+1</f>
        <v>3</v>
      </c>
      <c r="C33" s="19" t="s">
        <v>10</v>
      </c>
      <c r="D33" s="20" t="s">
        <v>15</v>
      </c>
      <c r="E33" s="21" t="s">
        <v>16</v>
      </c>
      <c r="F33" s="21" t="s">
        <v>17</v>
      </c>
      <c r="G33" s="2"/>
      <c r="H33" s="2"/>
      <c r="I33" s="2"/>
      <c r="J33" s="2"/>
      <c r="K33" s="2"/>
      <c r="L33" s="2"/>
      <c r="M33" s="2"/>
      <c r="N33" s="2"/>
      <c r="O33" s="2"/>
      <c r="P33" s="2"/>
      <c r="Q33" s="2"/>
      <c r="R33" s="2"/>
      <c r="S33" s="2"/>
      <c r="T33" s="2"/>
      <c r="U33" s="2"/>
      <c r="V33" s="2"/>
      <c r="W33" s="2"/>
      <c r="X33" s="2"/>
      <c r="Y33" s="2"/>
      <c r="Z33" s="2"/>
    </row>
    <row r="34" spans="1:26" ht="32" x14ac:dyDescent="0.2">
      <c r="A34" s="2"/>
      <c r="B34" s="18">
        <f t="shared" si="0"/>
        <v>4</v>
      </c>
      <c r="C34" s="19" t="s">
        <v>10</v>
      </c>
      <c r="D34" s="20" t="s">
        <v>18</v>
      </c>
      <c r="E34" s="21" t="s">
        <v>19</v>
      </c>
      <c r="F34" s="21" t="s">
        <v>20</v>
      </c>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16" t="s">
        <v>5</v>
      </c>
      <c r="C59" s="16" t="s">
        <v>6</v>
      </c>
      <c r="D59" s="17" t="s">
        <v>7</v>
      </c>
      <c r="E59" s="17" t="s">
        <v>8</v>
      </c>
      <c r="F59" s="17" t="s">
        <v>9</v>
      </c>
      <c r="G59" s="2"/>
      <c r="H59" s="2"/>
      <c r="I59" s="2"/>
      <c r="J59" s="2"/>
      <c r="K59" s="2"/>
      <c r="L59" s="2"/>
      <c r="M59" s="2"/>
      <c r="N59" s="2"/>
      <c r="O59" s="2"/>
      <c r="P59" s="2"/>
      <c r="Q59" s="2"/>
      <c r="R59" s="2"/>
      <c r="S59" s="2"/>
      <c r="T59" s="2"/>
      <c r="U59" s="2"/>
      <c r="V59" s="2"/>
      <c r="W59" s="2"/>
      <c r="X59" s="2"/>
      <c r="Y59" s="2"/>
      <c r="Z59" s="2"/>
    </row>
    <row r="60" spans="1:26" ht="82.5" customHeight="1" x14ac:dyDescent="0.2">
      <c r="A60" s="2"/>
      <c r="B60" s="18">
        <v>5</v>
      </c>
      <c r="C60" s="19" t="s">
        <v>10</v>
      </c>
      <c r="D60" s="20" t="s">
        <v>21</v>
      </c>
      <c r="E60" s="21" t="s">
        <v>22</v>
      </c>
      <c r="F60" s="21" t="s">
        <v>23</v>
      </c>
      <c r="G60" s="2"/>
      <c r="H60" s="2"/>
      <c r="I60" s="2"/>
      <c r="J60" s="2"/>
      <c r="K60" s="2"/>
      <c r="L60" s="2"/>
      <c r="M60" s="2"/>
      <c r="N60" s="2"/>
      <c r="O60" s="2"/>
      <c r="P60" s="2"/>
      <c r="Q60" s="2"/>
      <c r="R60" s="2"/>
      <c r="S60" s="2"/>
      <c r="T60" s="2"/>
      <c r="U60" s="2"/>
      <c r="V60" s="2"/>
      <c r="W60" s="2"/>
      <c r="X60" s="2"/>
      <c r="Y60" s="2"/>
      <c r="Z60" s="2"/>
    </row>
    <row r="61" spans="1:26" ht="29.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13" t="s">
        <v>24</v>
      </c>
      <c r="C92" s="14"/>
      <c r="D92" s="14"/>
      <c r="E92" s="14"/>
      <c r="F92" s="15"/>
      <c r="G92" s="2"/>
      <c r="H92" s="2"/>
      <c r="I92" s="2"/>
      <c r="J92" s="2"/>
      <c r="K92" s="2"/>
      <c r="L92" s="2"/>
      <c r="M92" s="2"/>
      <c r="N92" s="2"/>
      <c r="O92" s="2"/>
      <c r="P92" s="2"/>
      <c r="Q92" s="2"/>
      <c r="R92" s="2"/>
      <c r="S92" s="2"/>
      <c r="T92" s="2"/>
      <c r="U92" s="2"/>
      <c r="V92" s="2"/>
      <c r="W92" s="2"/>
      <c r="X92" s="2"/>
      <c r="Y92" s="2"/>
      <c r="Z92" s="2"/>
    </row>
    <row r="93" spans="1:26" ht="14.25" customHeight="1" x14ac:dyDescent="0.2">
      <c r="A93" s="2"/>
      <c r="B93" s="3"/>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16" t="s">
        <v>5</v>
      </c>
      <c r="C94" s="16" t="s">
        <v>6</v>
      </c>
      <c r="D94" s="17" t="s">
        <v>7</v>
      </c>
      <c r="E94" s="17" t="s">
        <v>8</v>
      </c>
      <c r="F94" s="17" t="s">
        <v>9</v>
      </c>
      <c r="G94" s="2"/>
      <c r="H94" s="2"/>
      <c r="I94" s="2"/>
      <c r="J94" s="2"/>
      <c r="K94" s="2"/>
      <c r="L94" s="2"/>
      <c r="M94" s="2"/>
      <c r="N94" s="2"/>
      <c r="O94" s="2"/>
      <c r="P94" s="2"/>
      <c r="Q94" s="2"/>
      <c r="R94" s="2"/>
      <c r="S94" s="2"/>
      <c r="T94" s="2"/>
      <c r="U94" s="2"/>
      <c r="V94" s="2"/>
      <c r="W94" s="2"/>
      <c r="X94" s="2"/>
      <c r="Y94" s="2"/>
      <c r="Z94" s="2"/>
    </row>
    <row r="95" spans="1:26" ht="64" x14ac:dyDescent="0.2">
      <c r="A95" s="2"/>
      <c r="B95" s="18">
        <v>6</v>
      </c>
      <c r="C95" s="18" t="s">
        <v>25</v>
      </c>
      <c r="D95" s="20" t="s">
        <v>26</v>
      </c>
      <c r="E95" s="21" t="s">
        <v>27</v>
      </c>
      <c r="F95" s="21" t="s">
        <v>28</v>
      </c>
      <c r="G95" s="2"/>
      <c r="H95" s="2"/>
      <c r="I95" s="2"/>
      <c r="J95" s="2"/>
      <c r="K95" s="2"/>
      <c r="L95" s="2"/>
      <c r="M95" s="2"/>
      <c r="N95" s="2"/>
      <c r="O95" s="2"/>
      <c r="P95" s="2"/>
      <c r="Q95" s="2"/>
      <c r="R95" s="2"/>
      <c r="S95" s="2"/>
      <c r="T95" s="2"/>
      <c r="U95" s="2"/>
      <c r="V95" s="2"/>
      <c r="W95" s="2"/>
      <c r="X95" s="2"/>
      <c r="Y95" s="2"/>
      <c r="Z95" s="2"/>
    </row>
    <row r="96" spans="1:26" ht="32" x14ac:dyDescent="0.2">
      <c r="A96" s="2"/>
      <c r="B96" s="18">
        <f>+B95+1</f>
        <v>7</v>
      </c>
      <c r="C96" s="18" t="s">
        <v>25</v>
      </c>
      <c r="D96" s="20" t="s">
        <v>18</v>
      </c>
      <c r="E96" s="21" t="s">
        <v>19</v>
      </c>
      <c r="F96" s="21" t="s">
        <v>20</v>
      </c>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16" t="s">
        <v>5</v>
      </c>
      <c r="C117" s="16" t="s">
        <v>6</v>
      </c>
      <c r="D117" s="17" t="s">
        <v>7</v>
      </c>
      <c r="E117" s="17" t="s">
        <v>8</v>
      </c>
      <c r="F117" s="17" t="s">
        <v>9</v>
      </c>
      <c r="G117" s="2"/>
      <c r="H117" s="2"/>
      <c r="I117" s="2"/>
      <c r="J117" s="2"/>
      <c r="K117" s="2"/>
      <c r="L117" s="2"/>
      <c r="M117" s="2"/>
      <c r="N117" s="2"/>
      <c r="O117" s="2"/>
      <c r="P117" s="2"/>
      <c r="Q117" s="2"/>
      <c r="R117" s="2"/>
      <c r="S117" s="2"/>
      <c r="T117" s="2"/>
      <c r="U117" s="2"/>
      <c r="V117" s="2"/>
      <c r="W117" s="2"/>
      <c r="X117" s="2"/>
      <c r="Y117" s="2"/>
      <c r="Z117" s="2"/>
    </row>
    <row r="118" spans="1:26" ht="32" x14ac:dyDescent="0.2">
      <c r="A118" s="2"/>
      <c r="B118" s="18">
        <v>8</v>
      </c>
      <c r="C118" s="18" t="s">
        <v>25</v>
      </c>
      <c r="D118" s="20" t="s">
        <v>29</v>
      </c>
      <c r="E118" s="21" t="s">
        <v>30</v>
      </c>
      <c r="F118" s="21" t="s">
        <v>31</v>
      </c>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16" t="s">
        <v>5</v>
      </c>
      <c r="C140" s="16" t="s">
        <v>6</v>
      </c>
      <c r="D140" s="17" t="s">
        <v>7</v>
      </c>
      <c r="E140" s="17" t="s">
        <v>8</v>
      </c>
      <c r="F140" s="17" t="s">
        <v>9</v>
      </c>
      <c r="G140" s="2"/>
      <c r="H140" s="2"/>
      <c r="I140" s="2"/>
      <c r="J140" s="2"/>
      <c r="K140" s="2"/>
      <c r="L140" s="2"/>
      <c r="M140" s="2"/>
      <c r="N140" s="2"/>
      <c r="O140" s="2"/>
      <c r="P140" s="2"/>
      <c r="Q140" s="2"/>
      <c r="R140" s="2"/>
      <c r="S140" s="2"/>
      <c r="T140" s="2"/>
      <c r="U140" s="2"/>
      <c r="V140" s="2"/>
      <c r="W140" s="2"/>
      <c r="X140" s="2"/>
      <c r="Y140" s="2"/>
      <c r="Z140" s="2"/>
    </row>
    <row r="141" spans="1:26" ht="64" x14ac:dyDescent="0.2">
      <c r="A141" s="2"/>
      <c r="B141" s="18">
        <v>9</v>
      </c>
      <c r="C141" s="18" t="s">
        <v>25</v>
      </c>
      <c r="D141" s="20" t="s">
        <v>32</v>
      </c>
      <c r="E141" s="21" t="s">
        <v>33</v>
      </c>
      <c r="F141" s="21" t="s">
        <v>34</v>
      </c>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16" t="s">
        <v>5</v>
      </c>
      <c r="C169" s="16" t="s">
        <v>6</v>
      </c>
      <c r="D169" s="17" t="s">
        <v>7</v>
      </c>
      <c r="E169" s="17" t="s">
        <v>8</v>
      </c>
      <c r="F169" s="17" t="s">
        <v>9</v>
      </c>
      <c r="G169" s="2"/>
      <c r="H169" s="2"/>
      <c r="I169" s="2"/>
      <c r="J169" s="2"/>
      <c r="K169" s="2"/>
      <c r="L169" s="2"/>
      <c r="M169" s="2"/>
      <c r="N169" s="2"/>
      <c r="O169" s="2"/>
      <c r="P169" s="2"/>
      <c r="Q169" s="2"/>
      <c r="R169" s="2"/>
      <c r="S169" s="2"/>
      <c r="T169" s="2"/>
      <c r="U169" s="2"/>
      <c r="V169" s="2"/>
      <c r="W169" s="2"/>
      <c r="X169" s="2"/>
      <c r="Y169" s="2"/>
      <c r="Z169" s="2"/>
    </row>
    <row r="170" spans="1:26" ht="48" x14ac:dyDescent="0.2">
      <c r="A170" s="2"/>
      <c r="B170" s="18">
        <v>10</v>
      </c>
      <c r="C170" s="18" t="s">
        <v>25</v>
      </c>
      <c r="D170" s="20" t="s">
        <v>35</v>
      </c>
      <c r="E170" s="21" t="s">
        <v>36</v>
      </c>
      <c r="F170" s="21" t="s">
        <v>37</v>
      </c>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16" t="s">
        <v>5</v>
      </c>
      <c r="C192" s="16" t="s">
        <v>6</v>
      </c>
      <c r="D192" s="17" t="s">
        <v>7</v>
      </c>
      <c r="E192" s="17" t="s">
        <v>8</v>
      </c>
      <c r="F192" s="17" t="s">
        <v>9</v>
      </c>
      <c r="G192" s="2"/>
      <c r="H192" s="2"/>
      <c r="I192" s="2"/>
      <c r="J192" s="2"/>
      <c r="K192" s="2"/>
      <c r="L192" s="2"/>
      <c r="M192" s="2"/>
      <c r="N192" s="2"/>
      <c r="O192" s="2"/>
      <c r="P192" s="2"/>
      <c r="Q192" s="2"/>
      <c r="R192" s="2"/>
      <c r="S192" s="2"/>
      <c r="T192" s="2"/>
      <c r="U192" s="2"/>
      <c r="V192" s="2"/>
      <c r="W192" s="2"/>
      <c r="X192" s="2"/>
      <c r="Y192" s="2"/>
      <c r="Z192" s="2"/>
    </row>
    <row r="193" spans="1:26" ht="48" x14ac:dyDescent="0.2">
      <c r="A193" s="2"/>
      <c r="B193" s="18">
        <v>11</v>
      </c>
      <c r="C193" s="18" t="s">
        <v>25</v>
      </c>
      <c r="D193" s="20" t="s">
        <v>38</v>
      </c>
      <c r="E193" s="21" t="s">
        <v>39</v>
      </c>
      <c r="F193" s="21" t="s">
        <v>40</v>
      </c>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E4:F4"/>
  </mergeCells>
  <pageMargins left="0.7" right="0.7" top="0.75" bottom="0.75" header="0" footer="0"/>
  <pageSetup paperSize="9" scale="2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C20B-5A0A-894B-A635-4CDCD4B60AF4}">
  <sheetPr>
    <tabColor rgb="FFC4BCC5"/>
  </sheetPr>
  <dimension ref="B1:R40"/>
  <sheetViews>
    <sheetView showGridLines="0" zoomScale="75" zoomScaleNormal="75" workbookViewId="0">
      <selection activeCell="Q10" sqref="Q10"/>
    </sheetView>
  </sheetViews>
  <sheetFormatPr baseColWidth="10" defaultColWidth="11.5" defaultRowHeight="15" x14ac:dyDescent="0.2"/>
  <cols>
    <col min="2" max="2" width="35.5" customWidth="1"/>
    <col min="3" max="3" width="31.5" customWidth="1"/>
    <col min="4" max="4" width="40.5" customWidth="1"/>
  </cols>
  <sheetData>
    <row r="1" spans="2:18" ht="16" thickBot="1" x14ac:dyDescent="0.25">
      <c r="M1" s="281"/>
      <c r="N1" s="281"/>
      <c r="O1" s="281"/>
      <c r="P1" s="281"/>
      <c r="Q1" s="281"/>
      <c r="R1" s="281"/>
    </row>
    <row r="2" spans="2:18" ht="15" customHeight="1" x14ac:dyDescent="0.2">
      <c r="C2" s="454" t="s">
        <v>1215</v>
      </c>
      <c r="D2" s="455"/>
      <c r="E2" s="455"/>
      <c r="F2" s="455"/>
      <c r="G2" s="455"/>
      <c r="H2" s="455"/>
      <c r="I2" s="455"/>
      <c r="J2" s="455"/>
      <c r="K2" s="455"/>
      <c r="L2" s="456"/>
      <c r="M2" s="344"/>
      <c r="N2" s="344"/>
      <c r="O2" s="344"/>
      <c r="P2" s="344"/>
      <c r="Q2" s="344"/>
      <c r="R2" s="281"/>
    </row>
    <row r="3" spans="2:18" ht="15" customHeight="1" x14ac:dyDescent="0.2">
      <c r="C3" s="457"/>
      <c r="D3" s="458"/>
      <c r="E3" s="458"/>
      <c r="F3" s="458"/>
      <c r="G3" s="458"/>
      <c r="H3" s="458"/>
      <c r="I3" s="458"/>
      <c r="J3" s="458"/>
      <c r="K3" s="458"/>
      <c r="L3" s="459"/>
      <c r="M3" s="344"/>
      <c r="N3" s="344"/>
      <c r="O3" s="344"/>
      <c r="P3" s="344"/>
      <c r="Q3" s="344"/>
      <c r="R3" s="281"/>
    </row>
    <row r="4" spans="2:18" ht="15" customHeight="1" x14ac:dyDescent="0.2">
      <c r="C4" s="457"/>
      <c r="D4" s="458"/>
      <c r="E4" s="458"/>
      <c r="F4" s="458"/>
      <c r="G4" s="458"/>
      <c r="H4" s="458"/>
      <c r="I4" s="458"/>
      <c r="J4" s="458"/>
      <c r="K4" s="458"/>
      <c r="L4" s="459"/>
      <c r="M4" s="344"/>
      <c r="N4" s="344"/>
      <c r="O4" s="344"/>
      <c r="P4" s="344"/>
      <c r="Q4" s="344"/>
      <c r="R4" s="281"/>
    </row>
    <row r="5" spans="2:18" ht="15" customHeight="1" x14ac:dyDescent="0.2">
      <c r="C5" s="457"/>
      <c r="D5" s="458"/>
      <c r="E5" s="458"/>
      <c r="F5" s="458"/>
      <c r="G5" s="458"/>
      <c r="H5" s="458"/>
      <c r="I5" s="458"/>
      <c r="J5" s="458"/>
      <c r="K5" s="458"/>
      <c r="L5" s="459"/>
      <c r="M5" s="344"/>
      <c r="N5" s="344"/>
      <c r="O5" s="344"/>
      <c r="P5" s="344"/>
      <c r="Q5" s="344"/>
      <c r="R5" s="281"/>
    </row>
    <row r="6" spans="2:18" ht="15" customHeight="1" x14ac:dyDescent="0.2">
      <c r="C6" s="457"/>
      <c r="D6" s="458"/>
      <c r="E6" s="458"/>
      <c r="F6" s="458"/>
      <c r="G6" s="458"/>
      <c r="H6" s="458"/>
      <c r="I6" s="458"/>
      <c r="J6" s="458"/>
      <c r="K6" s="458"/>
      <c r="L6" s="459"/>
      <c r="M6" s="344"/>
      <c r="N6" s="344"/>
      <c r="O6" s="344"/>
      <c r="P6" s="344"/>
      <c r="Q6" s="344"/>
      <c r="R6" s="281"/>
    </row>
    <row r="7" spans="2:18" ht="15" customHeight="1" x14ac:dyDescent="0.2">
      <c r="C7" s="457"/>
      <c r="D7" s="458"/>
      <c r="E7" s="458"/>
      <c r="F7" s="458"/>
      <c r="G7" s="458"/>
      <c r="H7" s="458"/>
      <c r="I7" s="458"/>
      <c r="J7" s="458"/>
      <c r="K7" s="458"/>
      <c r="L7" s="459"/>
      <c r="M7" s="344"/>
      <c r="N7" s="344"/>
      <c r="O7" s="344"/>
      <c r="P7" s="344"/>
      <c r="Q7" s="344"/>
      <c r="R7" s="281"/>
    </row>
    <row r="8" spans="2:18" ht="16" customHeight="1" thickBot="1" x14ac:dyDescent="0.25">
      <c r="C8" s="460"/>
      <c r="D8" s="461"/>
      <c r="E8" s="461"/>
      <c r="F8" s="461"/>
      <c r="G8" s="461"/>
      <c r="H8" s="461"/>
      <c r="I8" s="461"/>
      <c r="J8" s="461"/>
      <c r="K8" s="461"/>
      <c r="L8" s="462"/>
      <c r="M8" s="344"/>
      <c r="N8" s="344"/>
      <c r="O8" s="344"/>
      <c r="P8" s="344"/>
      <c r="Q8" s="344"/>
      <c r="R8" s="281"/>
    </row>
    <row r="9" spans="2:18" x14ac:dyDescent="0.2">
      <c r="M9" s="281"/>
      <c r="N9" s="281"/>
      <c r="O9" s="281"/>
      <c r="P9" s="281"/>
      <c r="Q9" s="281"/>
      <c r="R9" s="281"/>
    </row>
    <row r="10" spans="2:18" ht="24" x14ac:dyDescent="0.2">
      <c r="B10" s="339" t="s">
        <v>1205</v>
      </c>
      <c r="C10" s="338"/>
      <c r="D10" s="338"/>
      <c r="E10" s="338"/>
      <c r="F10" s="338"/>
      <c r="G10" s="338"/>
      <c r="H10" s="338"/>
      <c r="M10" s="281"/>
      <c r="N10" s="281"/>
      <c r="O10" s="281"/>
      <c r="P10" s="281"/>
      <c r="Q10" s="281"/>
      <c r="R10" s="281"/>
    </row>
    <row r="12" spans="2:18" ht="24" customHeight="1" x14ac:dyDescent="0.2">
      <c r="B12" s="345" t="s">
        <v>438</v>
      </c>
      <c r="C12" s="345" t="s">
        <v>1169</v>
      </c>
      <c r="D12" s="466" t="s">
        <v>1170</v>
      </c>
      <c r="E12" s="467"/>
      <c r="F12" s="467"/>
      <c r="G12" s="467"/>
      <c r="H12" s="467"/>
      <c r="I12" s="467"/>
      <c r="J12" s="467"/>
      <c r="K12" s="467"/>
    </row>
    <row r="13" spans="2:18" ht="16" customHeight="1" x14ac:dyDescent="0.2">
      <c r="B13" s="441" t="s">
        <v>1168</v>
      </c>
      <c r="C13" s="463" t="s">
        <v>236</v>
      </c>
      <c r="D13" s="421" t="s">
        <v>1214</v>
      </c>
      <c r="E13" s="422"/>
      <c r="F13" s="422"/>
      <c r="G13" s="422"/>
      <c r="H13" s="422"/>
      <c r="I13" s="422"/>
      <c r="J13" s="422"/>
      <c r="K13" s="423"/>
    </row>
    <row r="14" spans="2:18" ht="37" customHeight="1" x14ac:dyDescent="0.2">
      <c r="B14" s="442"/>
      <c r="C14" s="464"/>
      <c r="D14" s="430"/>
      <c r="E14" s="431"/>
      <c r="F14" s="431"/>
      <c r="G14" s="431"/>
      <c r="H14" s="431"/>
      <c r="I14" s="431"/>
      <c r="J14" s="431"/>
      <c r="K14" s="432"/>
    </row>
    <row r="15" spans="2:18" ht="173.25" customHeight="1" x14ac:dyDescent="0.2">
      <c r="B15" s="442"/>
      <c r="C15" s="465"/>
      <c r="D15" s="424"/>
      <c r="E15" s="425"/>
      <c r="F15" s="425"/>
      <c r="G15" s="425"/>
      <c r="H15" s="425"/>
      <c r="I15" s="425"/>
      <c r="J15" s="425"/>
      <c r="K15" s="426"/>
    </row>
    <row r="16" spans="2:18" ht="167.25" customHeight="1" x14ac:dyDescent="0.2">
      <c r="B16" s="442"/>
      <c r="C16" s="346" t="s">
        <v>1171</v>
      </c>
      <c r="D16" s="448" t="s">
        <v>1213</v>
      </c>
      <c r="E16" s="449"/>
      <c r="F16" s="449"/>
      <c r="G16" s="449"/>
      <c r="H16" s="449"/>
      <c r="I16" s="449"/>
      <c r="J16" s="449"/>
      <c r="K16" s="450"/>
    </row>
    <row r="17" spans="2:11" ht="48" customHeight="1" x14ac:dyDescent="0.2">
      <c r="B17" s="443" t="s">
        <v>1172</v>
      </c>
      <c r="C17" s="347" t="s">
        <v>1177</v>
      </c>
      <c r="D17" s="448" t="s">
        <v>1179</v>
      </c>
      <c r="E17" s="449"/>
      <c r="F17" s="449"/>
      <c r="G17" s="449"/>
      <c r="H17" s="449"/>
      <c r="I17" s="449"/>
      <c r="J17" s="449"/>
      <c r="K17" s="450"/>
    </row>
    <row r="18" spans="2:11" ht="58" customHeight="1" x14ac:dyDescent="0.2">
      <c r="B18" s="443"/>
      <c r="C18" s="348" t="s">
        <v>1178</v>
      </c>
      <c r="D18" s="424" t="s">
        <v>1180</v>
      </c>
      <c r="E18" s="425"/>
      <c r="F18" s="425"/>
      <c r="G18" s="425"/>
      <c r="H18" s="425"/>
      <c r="I18" s="425"/>
      <c r="J18" s="425"/>
      <c r="K18" s="426"/>
    </row>
    <row r="19" spans="2:11" ht="16" customHeight="1" x14ac:dyDescent="0.2">
      <c r="B19" s="443"/>
      <c r="C19" s="439" t="s">
        <v>1173</v>
      </c>
      <c r="D19" s="421" t="s">
        <v>1175</v>
      </c>
      <c r="E19" s="422"/>
      <c r="F19" s="422"/>
      <c r="G19" s="422"/>
      <c r="H19" s="422"/>
      <c r="I19" s="422"/>
      <c r="J19" s="422"/>
      <c r="K19" s="423"/>
    </row>
    <row r="20" spans="2:11" ht="88" customHeight="1" x14ac:dyDescent="0.2">
      <c r="B20" s="443"/>
      <c r="C20" s="440"/>
      <c r="D20" s="424"/>
      <c r="E20" s="425"/>
      <c r="F20" s="425"/>
      <c r="G20" s="425"/>
      <c r="H20" s="425"/>
      <c r="I20" s="425"/>
      <c r="J20" s="425"/>
      <c r="K20" s="426"/>
    </row>
    <row r="21" spans="2:11" ht="68.25" customHeight="1" x14ac:dyDescent="0.2">
      <c r="B21" s="444"/>
      <c r="C21" s="353" t="s">
        <v>1174</v>
      </c>
      <c r="D21" s="448" t="s">
        <v>1176</v>
      </c>
      <c r="E21" s="449"/>
      <c r="F21" s="449"/>
      <c r="G21" s="449"/>
      <c r="H21" s="449"/>
      <c r="I21" s="449"/>
      <c r="J21" s="449"/>
      <c r="K21" s="450"/>
    </row>
    <row r="22" spans="2:11" ht="30" customHeight="1" x14ac:dyDescent="0.2">
      <c r="B22" s="445" t="s">
        <v>1181</v>
      </c>
      <c r="C22" s="354" t="s">
        <v>1182</v>
      </c>
      <c r="D22" s="427" t="s">
        <v>1183</v>
      </c>
      <c r="E22" s="428"/>
      <c r="F22" s="428"/>
      <c r="G22" s="428"/>
      <c r="H22" s="428"/>
      <c r="I22" s="428"/>
      <c r="J22" s="428"/>
      <c r="K22" s="429"/>
    </row>
    <row r="23" spans="2:11" ht="16" customHeight="1" x14ac:dyDescent="0.2">
      <c r="B23" s="446"/>
      <c r="C23" s="419" t="s">
        <v>1184</v>
      </c>
      <c r="D23" s="451" t="s">
        <v>1185</v>
      </c>
      <c r="E23" s="452"/>
      <c r="F23" s="452"/>
      <c r="G23" s="452"/>
      <c r="H23" s="452"/>
      <c r="I23" s="452"/>
      <c r="J23" s="452"/>
      <c r="K23" s="453"/>
    </row>
    <row r="24" spans="2:11" x14ac:dyDescent="0.2">
      <c r="B24" s="446"/>
      <c r="C24" s="420"/>
      <c r="D24" s="436"/>
      <c r="E24" s="437"/>
      <c r="F24" s="437"/>
      <c r="G24" s="437"/>
      <c r="H24" s="437"/>
      <c r="I24" s="437"/>
      <c r="J24" s="437"/>
      <c r="K24" s="438"/>
    </row>
    <row r="25" spans="2:11" ht="16" customHeight="1" x14ac:dyDescent="0.2">
      <c r="B25" s="446"/>
      <c r="C25" s="419" t="s">
        <v>1</v>
      </c>
      <c r="D25" s="451" t="s">
        <v>1188</v>
      </c>
      <c r="E25" s="452"/>
      <c r="F25" s="452"/>
      <c r="G25" s="452"/>
      <c r="H25" s="452"/>
      <c r="I25" s="452"/>
      <c r="J25" s="452"/>
      <c r="K25" s="453"/>
    </row>
    <row r="26" spans="2:11" x14ac:dyDescent="0.2">
      <c r="B26" s="446"/>
      <c r="C26" s="420"/>
      <c r="D26" s="436"/>
      <c r="E26" s="437"/>
      <c r="F26" s="437"/>
      <c r="G26" s="437"/>
      <c r="H26" s="437"/>
      <c r="I26" s="437"/>
      <c r="J26" s="437"/>
      <c r="K26" s="438"/>
    </row>
    <row r="27" spans="2:11" ht="16" customHeight="1" x14ac:dyDescent="0.2">
      <c r="B27" s="446"/>
      <c r="C27" s="419" t="s">
        <v>1189</v>
      </c>
      <c r="D27" s="421" t="s">
        <v>1202</v>
      </c>
      <c r="E27" s="422"/>
      <c r="F27" s="422"/>
      <c r="G27" s="422"/>
      <c r="H27" s="422"/>
      <c r="I27" s="422"/>
      <c r="J27" s="422"/>
      <c r="K27" s="423"/>
    </row>
    <row r="28" spans="2:11" ht="30" customHeight="1" x14ac:dyDescent="0.2">
      <c r="B28" s="446"/>
      <c r="C28" s="420"/>
      <c r="D28" s="424"/>
      <c r="E28" s="425"/>
      <c r="F28" s="425"/>
      <c r="G28" s="425"/>
      <c r="H28" s="425"/>
      <c r="I28" s="425"/>
      <c r="J28" s="425"/>
      <c r="K28" s="426"/>
    </row>
    <row r="29" spans="2:11" ht="32.25" customHeight="1" x14ac:dyDescent="0.2">
      <c r="B29" s="446"/>
      <c r="C29" s="354" t="s">
        <v>1190</v>
      </c>
      <c r="D29" s="427" t="s">
        <v>1191</v>
      </c>
      <c r="E29" s="428"/>
      <c r="F29" s="428"/>
      <c r="G29" s="428"/>
      <c r="H29" s="428"/>
      <c r="I29" s="428"/>
      <c r="J29" s="428"/>
      <c r="K29" s="429"/>
    </row>
    <row r="30" spans="2:11" ht="16" customHeight="1" x14ac:dyDescent="0.2">
      <c r="B30" s="446"/>
      <c r="C30" s="419" t="s">
        <v>1192</v>
      </c>
      <c r="D30" s="421" t="s">
        <v>1196</v>
      </c>
      <c r="E30" s="422"/>
      <c r="F30" s="422"/>
      <c r="G30" s="422"/>
      <c r="H30" s="422"/>
      <c r="I30" s="422"/>
      <c r="J30" s="422"/>
      <c r="K30" s="423"/>
    </row>
    <row r="31" spans="2:11" ht="24" customHeight="1" x14ac:dyDescent="0.2">
      <c r="B31" s="446"/>
      <c r="C31" s="420"/>
      <c r="D31" s="430"/>
      <c r="E31" s="431"/>
      <c r="F31" s="431"/>
      <c r="G31" s="431"/>
      <c r="H31" s="431"/>
      <c r="I31" s="431"/>
      <c r="J31" s="431"/>
      <c r="K31" s="432"/>
    </row>
    <row r="32" spans="2:11" ht="16" customHeight="1" x14ac:dyDescent="0.2">
      <c r="B32" s="446"/>
      <c r="C32" s="419" t="s">
        <v>413</v>
      </c>
      <c r="D32" s="433" t="s">
        <v>1195</v>
      </c>
      <c r="E32" s="434"/>
      <c r="F32" s="434"/>
      <c r="G32" s="434"/>
      <c r="H32" s="434"/>
      <c r="I32" s="434"/>
      <c r="J32" s="434"/>
      <c r="K32" s="435"/>
    </row>
    <row r="33" spans="2:11" ht="16" customHeight="1" x14ac:dyDescent="0.2">
      <c r="B33" s="446"/>
      <c r="C33" s="420"/>
      <c r="D33" s="433"/>
      <c r="E33" s="434"/>
      <c r="F33" s="434"/>
      <c r="G33" s="434"/>
      <c r="H33" s="434"/>
      <c r="I33" s="434"/>
      <c r="J33" s="434"/>
      <c r="K33" s="435"/>
    </row>
    <row r="34" spans="2:11" ht="16" customHeight="1" x14ac:dyDescent="0.2">
      <c r="B34" s="446"/>
      <c r="C34" s="419" t="s">
        <v>1193</v>
      </c>
      <c r="D34" s="433" t="s">
        <v>1194</v>
      </c>
      <c r="E34" s="434"/>
      <c r="F34" s="434"/>
      <c r="G34" s="434"/>
      <c r="H34" s="434"/>
      <c r="I34" s="434"/>
      <c r="J34" s="434"/>
      <c r="K34" s="435"/>
    </row>
    <row r="35" spans="2:11" ht="15" customHeight="1" x14ac:dyDescent="0.2">
      <c r="B35" s="447"/>
      <c r="C35" s="420"/>
      <c r="D35" s="436"/>
      <c r="E35" s="437"/>
      <c r="F35" s="437"/>
      <c r="G35" s="437"/>
      <c r="H35" s="437"/>
      <c r="I35" s="437"/>
      <c r="J35" s="437"/>
      <c r="K35" s="438"/>
    </row>
    <row r="36" spans="2:11" ht="16" x14ac:dyDescent="0.2">
      <c r="B36" s="342"/>
      <c r="C36" s="355"/>
      <c r="D36" s="342"/>
    </row>
    <row r="37" spans="2:11" ht="16" x14ac:dyDescent="0.2">
      <c r="B37" s="362"/>
      <c r="C37" s="363"/>
      <c r="D37" s="340" t="s">
        <v>1168</v>
      </c>
    </row>
    <row r="38" spans="2:11" ht="16" x14ac:dyDescent="0.2">
      <c r="B38" s="364"/>
      <c r="C38" s="365"/>
      <c r="D38" s="341" t="s">
        <v>1172</v>
      </c>
    </row>
    <row r="39" spans="2:11" ht="16" x14ac:dyDescent="0.2">
      <c r="B39" s="358"/>
      <c r="C39" s="359"/>
      <c r="D39" s="341" t="s">
        <v>1181</v>
      </c>
    </row>
    <row r="40" spans="2:11" ht="16" x14ac:dyDescent="0.2">
      <c r="B40" s="360"/>
      <c r="C40" s="361"/>
      <c r="D40" s="343"/>
    </row>
  </sheetData>
  <mergeCells count="27">
    <mergeCell ref="C2:L8"/>
    <mergeCell ref="C13:C15"/>
    <mergeCell ref="D12:K12"/>
    <mergeCell ref="D13:K15"/>
    <mergeCell ref="D16:K16"/>
    <mergeCell ref="C19:C20"/>
    <mergeCell ref="B13:B16"/>
    <mergeCell ref="B17:B21"/>
    <mergeCell ref="B22:B35"/>
    <mergeCell ref="D19:K20"/>
    <mergeCell ref="D21:K21"/>
    <mergeCell ref="D18:K18"/>
    <mergeCell ref="C32:C33"/>
    <mergeCell ref="D22:K22"/>
    <mergeCell ref="D23:K24"/>
    <mergeCell ref="D25:K26"/>
    <mergeCell ref="D17:K17"/>
    <mergeCell ref="C23:C24"/>
    <mergeCell ref="C25:C26"/>
    <mergeCell ref="C27:C28"/>
    <mergeCell ref="C30:C31"/>
    <mergeCell ref="C34:C35"/>
    <mergeCell ref="D27:K28"/>
    <mergeCell ref="D29:K29"/>
    <mergeCell ref="D30:K31"/>
    <mergeCell ref="D34:K35"/>
    <mergeCell ref="D32:K3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4BCC5"/>
  </sheetPr>
  <dimension ref="A1:Z1000"/>
  <sheetViews>
    <sheetView showGridLines="0" workbookViewId="0">
      <pane ySplit="6" topLeftCell="A7" activePane="bottomLeft" state="frozen"/>
      <selection pane="bottomLeft" activeCell="B2" sqref="B2:H2"/>
    </sheetView>
  </sheetViews>
  <sheetFormatPr baseColWidth="10" defaultColWidth="14.5" defaultRowHeight="15" customHeight="1" x14ac:dyDescent="0.2"/>
  <cols>
    <col min="1" max="1" width="2.5" customWidth="1"/>
    <col min="2" max="2" width="44.5" customWidth="1"/>
    <col min="3" max="8" width="15.5" customWidth="1"/>
    <col min="9" max="9" width="2.5" customWidth="1"/>
    <col min="10" max="26" width="8.83203125" customWidth="1"/>
  </cols>
  <sheetData>
    <row r="1" spans="1:26" ht="14.25" customHeight="1" x14ac:dyDescent="0.2">
      <c r="A1" s="2"/>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399" t="s">
        <v>281</v>
      </c>
      <c r="C2" s="390"/>
      <c r="D2" s="390"/>
      <c r="E2" s="390"/>
      <c r="F2" s="390"/>
      <c r="G2" s="390"/>
      <c r="H2" s="391"/>
      <c r="I2" s="2"/>
      <c r="J2" s="2"/>
      <c r="K2" s="2"/>
      <c r="L2" s="2"/>
      <c r="M2" s="2"/>
      <c r="N2" s="2"/>
      <c r="O2" s="2"/>
      <c r="P2" s="2"/>
      <c r="Q2" s="2"/>
      <c r="R2" s="2"/>
      <c r="S2" s="2"/>
      <c r="T2" s="2"/>
      <c r="U2" s="2"/>
      <c r="V2" s="2"/>
      <c r="W2" s="2"/>
      <c r="X2" s="2"/>
      <c r="Y2" s="2"/>
      <c r="Z2" s="2"/>
    </row>
    <row r="3" spans="1:26" ht="14.2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21" customHeight="1" x14ac:dyDescent="0.2">
      <c r="A4" s="2"/>
      <c r="B4" s="495" t="s">
        <v>1204</v>
      </c>
      <c r="C4" s="501"/>
      <c r="D4" s="501"/>
      <c r="E4" s="501"/>
      <c r="F4" s="501"/>
      <c r="G4" s="501"/>
      <c r="H4" s="496"/>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4.25" customHeight="1" x14ac:dyDescent="0.2">
      <c r="A6" s="10"/>
      <c r="B6" s="202" t="s">
        <v>282</v>
      </c>
      <c r="C6" s="203" t="s">
        <v>60</v>
      </c>
      <c r="D6" s="203" t="s">
        <v>61</v>
      </c>
      <c r="E6" s="203" t="s">
        <v>62</v>
      </c>
      <c r="F6" s="203" t="s">
        <v>63</v>
      </c>
      <c r="G6" s="203" t="s">
        <v>64</v>
      </c>
      <c r="H6" s="203" t="s">
        <v>65</v>
      </c>
      <c r="I6" s="10"/>
      <c r="J6" s="2"/>
      <c r="K6" s="2"/>
      <c r="L6" s="2"/>
      <c r="M6" s="2"/>
      <c r="N6" s="2"/>
      <c r="O6" s="2"/>
      <c r="P6" s="2"/>
      <c r="Q6" s="2"/>
      <c r="R6" s="2"/>
      <c r="S6" s="2"/>
      <c r="T6" s="2"/>
      <c r="U6" s="2"/>
      <c r="V6" s="2"/>
      <c r="W6" s="2"/>
      <c r="X6" s="2"/>
      <c r="Y6" s="2"/>
      <c r="Z6" s="2"/>
    </row>
    <row r="7" spans="1:26" ht="14.25" customHeight="1" x14ac:dyDescent="0.2">
      <c r="A7" s="34"/>
      <c r="B7" s="204" t="str">
        <f>'SASB DB'!EN8</f>
        <v>GHG Emissions</v>
      </c>
      <c r="C7" s="205">
        <v>0.2</v>
      </c>
      <c r="D7" s="205">
        <v>0.2</v>
      </c>
      <c r="E7" s="205">
        <v>0.2</v>
      </c>
      <c r="F7" s="205">
        <v>0.2</v>
      </c>
      <c r="G7" s="205">
        <v>0.1</v>
      </c>
      <c r="H7" s="205">
        <v>0.1</v>
      </c>
      <c r="I7" s="2"/>
      <c r="J7" s="2"/>
      <c r="K7" s="2"/>
      <c r="L7" s="2"/>
      <c r="M7" s="2"/>
      <c r="N7" s="2"/>
      <c r="O7" s="2"/>
      <c r="P7" s="2"/>
      <c r="Q7" s="2"/>
      <c r="R7" s="2"/>
      <c r="S7" s="2"/>
      <c r="T7" s="2"/>
      <c r="U7" s="2"/>
      <c r="V7" s="2"/>
      <c r="W7" s="2"/>
      <c r="X7" s="2"/>
      <c r="Y7" s="2"/>
      <c r="Z7" s="2"/>
    </row>
    <row r="8" spans="1:26" ht="14.25" customHeight="1" x14ac:dyDescent="0.2">
      <c r="A8" s="34"/>
      <c r="B8" s="204" t="str">
        <f>'SASB DB'!EN9</f>
        <v>Air Quality</v>
      </c>
      <c r="C8" s="205">
        <v>0.2</v>
      </c>
      <c r="D8" s="205">
        <v>0.2</v>
      </c>
      <c r="E8" s="205">
        <v>0.2</v>
      </c>
      <c r="F8" s="205">
        <v>0.2</v>
      </c>
      <c r="G8" s="205">
        <v>0.1</v>
      </c>
      <c r="H8" s="205">
        <v>0.1</v>
      </c>
      <c r="I8" s="2"/>
      <c r="J8" s="2"/>
      <c r="K8" s="2"/>
      <c r="L8" s="2"/>
      <c r="M8" s="2"/>
      <c r="N8" s="2"/>
      <c r="O8" s="2"/>
      <c r="P8" s="2"/>
      <c r="Q8" s="2"/>
      <c r="R8" s="2"/>
      <c r="S8" s="2"/>
      <c r="T8" s="2"/>
      <c r="U8" s="2"/>
      <c r="V8" s="2"/>
      <c r="W8" s="2"/>
      <c r="X8" s="2"/>
      <c r="Y8" s="2"/>
      <c r="Z8" s="2"/>
    </row>
    <row r="9" spans="1:26" ht="14.25" customHeight="1" x14ac:dyDescent="0.2">
      <c r="A9" s="34"/>
      <c r="B9" s="204" t="str">
        <f>'SASB DB'!EN10</f>
        <v>Energy Management</v>
      </c>
      <c r="C9" s="205">
        <v>0.2</v>
      </c>
      <c r="D9" s="205">
        <v>0.2</v>
      </c>
      <c r="E9" s="205">
        <v>0.2</v>
      </c>
      <c r="F9" s="205">
        <v>0.2</v>
      </c>
      <c r="G9" s="205">
        <v>0.1</v>
      </c>
      <c r="H9" s="205">
        <v>0.1</v>
      </c>
      <c r="I9" s="2"/>
      <c r="J9" s="2"/>
      <c r="K9" s="2"/>
      <c r="L9" s="2"/>
      <c r="M9" s="2"/>
      <c r="N9" s="2"/>
      <c r="O9" s="2"/>
      <c r="P9" s="2"/>
      <c r="Q9" s="2"/>
      <c r="R9" s="2"/>
      <c r="S9" s="2"/>
      <c r="T9" s="2"/>
      <c r="U9" s="2"/>
      <c r="V9" s="2"/>
      <c r="W9" s="2"/>
      <c r="X9" s="2"/>
      <c r="Y9" s="2"/>
      <c r="Z9" s="2"/>
    </row>
    <row r="10" spans="1:26" ht="14.25" customHeight="1" x14ac:dyDescent="0.2">
      <c r="A10" s="34"/>
      <c r="B10" s="204" t="str">
        <f>'SASB DB'!EN11</f>
        <v>Water &amp; Wastewater Management</v>
      </c>
      <c r="C10" s="205">
        <v>0.2</v>
      </c>
      <c r="D10" s="205">
        <v>0.2</v>
      </c>
      <c r="E10" s="205">
        <v>0.2</v>
      </c>
      <c r="F10" s="205">
        <v>0.2</v>
      </c>
      <c r="G10" s="205">
        <v>0.1</v>
      </c>
      <c r="H10" s="205">
        <v>0.1</v>
      </c>
      <c r="I10" s="2"/>
      <c r="J10" s="2"/>
      <c r="K10" s="2"/>
      <c r="L10" s="2"/>
      <c r="M10" s="2"/>
      <c r="N10" s="2"/>
      <c r="O10" s="2"/>
      <c r="P10" s="2"/>
      <c r="Q10" s="2"/>
      <c r="R10" s="2"/>
      <c r="S10" s="2"/>
      <c r="T10" s="2"/>
      <c r="U10" s="2"/>
      <c r="V10" s="2"/>
      <c r="W10" s="2"/>
      <c r="X10" s="2"/>
      <c r="Y10" s="2"/>
      <c r="Z10" s="2"/>
    </row>
    <row r="11" spans="1:26" ht="14.25" customHeight="1" x14ac:dyDescent="0.2">
      <c r="A11" s="34"/>
      <c r="B11" s="204" t="str">
        <f>'SASB DB'!EN12</f>
        <v>Waste &amp; Hazardous Materials Management (1/2)</v>
      </c>
      <c r="C11" s="205">
        <v>0.2</v>
      </c>
      <c r="D11" s="205">
        <v>0.2</v>
      </c>
      <c r="E11" s="205">
        <v>0.2</v>
      </c>
      <c r="F11" s="205">
        <v>0.2</v>
      </c>
      <c r="G11" s="205">
        <v>0.1</v>
      </c>
      <c r="H11" s="205">
        <v>0.1</v>
      </c>
      <c r="I11" s="2"/>
      <c r="J11" s="2"/>
      <c r="K11" s="2"/>
      <c r="L11" s="2"/>
      <c r="M11" s="2"/>
      <c r="N11" s="2"/>
      <c r="O11" s="2"/>
      <c r="P11" s="2"/>
      <c r="Q11" s="2"/>
      <c r="R11" s="2"/>
      <c r="S11" s="2"/>
      <c r="T11" s="2"/>
      <c r="U11" s="2"/>
      <c r="V11" s="2"/>
      <c r="W11" s="2"/>
      <c r="X11" s="2"/>
      <c r="Y11" s="2"/>
      <c r="Z11" s="2"/>
    </row>
    <row r="12" spans="1:26" ht="14.25" customHeight="1" x14ac:dyDescent="0.2">
      <c r="A12" s="34"/>
      <c r="B12" s="204" t="str">
        <f>'SASB DB'!EN13</f>
        <v>Waste &amp; Hazardous Materials Management (2/2)</v>
      </c>
      <c r="C12" s="205">
        <v>0.2</v>
      </c>
      <c r="D12" s="205">
        <v>0.2</v>
      </c>
      <c r="E12" s="205">
        <v>0.2</v>
      </c>
      <c r="F12" s="205">
        <v>0.2</v>
      </c>
      <c r="G12" s="205">
        <v>0.1</v>
      </c>
      <c r="H12" s="205">
        <v>0.1</v>
      </c>
      <c r="I12" s="2"/>
      <c r="J12" s="2"/>
      <c r="K12" s="2"/>
      <c r="L12" s="2"/>
      <c r="M12" s="2"/>
      <c r="N12" s="2"/>
      <c r="O12" s="2"/>
      <c r="P12" s="2"/>
      <c r="Q12" s="2"/>
      <c r="R12" s="2"/>
      <c r="S12" s="2"/>
      <c r="T12" s="2"/>
      <c r="U12" s="2"/>
      <c r="V12" s="2"/>
      <c r="W12" s="2"/>
      <c r="X12" s="2"/>
      <c r="Y12" s="2"/>
      <c r="Z12" s="2"/>
    </row>
    <row r="13" spans="1:26" ht="14.25" customHeight="1" x14ac:dyDescent="0.2">
      <c r="A13" s="34"/>
      <c r="B13" s="204" t="str">
        <f>'SASB DB'!EN14</f>
        <v>Ecological Impacts (Agriculture)</v>
      </c>
      <c r="C13" s="205">
        <v>0.2</v>
      </c>
      <c r="D13" s="205">
        <v>0.2</v>
      </c>
      <c r="E13" s="205">
        <v>0.2</v>
      </c>
      <c r="F13" s="205">
        <v>0.2</v>
      </c>
      <c r="G13" s="205">
        <v>0.1</v>
      </c>
      <c r="H13" s="205">
        <v>0.1</v>
      </c>
      <c r="I13" s="2"/>
      <c r="J13" s="2"/>
      <c r="K13" s="2"/>
      <c r="L13" s="2"/>
      <c r="M13" s="2"/>
      <c r="N13" s="2"/>
      <c r="O13" s="2"/>
      <c r="P13" s="2"/>
      <c r="Q13" s="2"/>
      <c r="R13" s="2"/>
      <c r="S13" s="2"/>
      <c r="T13" s="2"/>
      <c r="U13" s="2"/>
      <c r="V13" s="2"/>
      <c r="W13" s="2"/>
      <c r="X13" s="2"/>
      <c r="Y13" s="2"/>
      <c r="Z13" s="2"/>
    </row>
    <row r="14" spans="1:26" ht="14.25" customHeight="1" x14ac:dyDescent="0.2">
      <c r="A14" s="34"/>
      <c r="B14" s="204" t="str">
        <f>'SASB DB'!EN15</f>
        <v>Ecological Impacts</v>
      </c>
      <c r="C14" s="205">
        <v>0.2</v>
      </c>
      <c r="D14" s="205">
        <v>0.2</v>
      </c>
      <c r="E14" s="205">
        <v>0.2</v>
      </c>
      <c r="F14" s="205">
        <v>0.2</v>
      </c>
      <c r="G14" s="205">
        <v>0.1</v>
      </c>
      <c r="H14" s="205">
        <v>0.1</v>
      </c>
      <c r="I14" s="2"/>
      <c r="J14" s="2"/>
      <c r="K14" s="2"/>
      <c r="L14" s="2"/>
      <c r="M14" s="2"/>
      <c r="N14" s="2"/>
      <c r="O14" s="2"/>
      <c r="P14" s="2"/>
      <c r="Q14" s="2"/>
      <c r="R14" s="2"/>
      <c r="S14" s="2"/>
      <c r="T14" s="2"/>
      <c r="U14" s="2"/>
      <c r="V14" s="2"/>
      <c r="W14" s="2"/>
      <c r="X14" s="2"/>
      <c r="Y14" s="2"/>
      <c r="Z14" s="2"/>
    </row>
    <row r="15" spans="1:26" ht="14.25" customHeight="1" x14ac:dyDescent="0.2">
      <c r="A15" s="34"/>
      <c r="B15" s="204" t="str">
        <f>'SASB DB'!EN16</f>
        <v>Human Rights &amp; Community Relations</v>
      </c>
      <c r="C15" s="205">
        <v>0.2</v>
      </c>
      <c r="D15" s="205">
        <v>0.2</v>
      </c>
      <c r="E15" s="205">
        <v>0.2</v>
      </c>
      <c r="F15" s="205">
        <v>0.2</v>
      </c>
      <c r="G15" s="205">
        <v>0.1</v>
      </c>
      <c r="H15" s="205">
        <v>0.1</v>
      </c>
      <c r="I15" s="2"/>
      <c r="J15" s="2"/>
      <c r="K15" s="2"/>
      <c r="L15" s="2"/>
      <c r="M15" s="2"/>
      <c r="N15" s="2"/>
      <c r="O15" s="2"/>
      <c r="P15" s="2"/>
      <c r="Q15" s="2"/>
      <c r="R15" s="2"/>
      <c r="S15" s="2"/>
      <c r="T15" s="2"/>
      <c r="U15" s="2"/>
      <c r="V15" s="2"/>
      <c r="W15" s="2"/>
      <c r="X15" s="2"/>
      <c r="Y15" s="2"/>
      <c r="Z15" s="2"/>
    </row>
    <row r="16" spans="1:26" ht="14.25" customHeight="1" x14ac:dyDescent="0.2">
      <c r="A16" s="34"/>
      <c r="B16" s="204" t="str">
        <f>'SASB DB'!EN17</f>
        <v>Customer Privacy</v>
      </c>
      <c r="C16" s="205">
        <v>0.2</v>
      </c>
      <c r="D16" s="205">
        <v>0.2</v>
      </c>
      <c r="E16" s="205">
        <v>0.2</v>
      </c>
      <c r="F16" s="205">
        <v>0.2</v>
      </c>
      <c r="G16" s="205">
        <v>0.1</v>
      </c>
      <c r="H16" s="205">
        <v>0.1</v>
      </c>
      <c r="I16" s="2"/>
      <c r="J16" s="2"/>
      <c r="K16" s="2"/>
      <c r="L16" s="2"/>
      <c r="M16" s="2"/>
      <c r="N16" s="2"/>
      <c r="O16" s="2"/>
      <c r="P16" s="2"/>
      <c r="Q16" s="2"/>
      <c r="R16" s="2"/>
      <c r="S16" s="2"/>
      <c r="T16" s="2"/>
      <c r="U16" s="2"/>
      <c r="V16" s="2"/>
      <c r="W16" s="2"/>
      <c r="X16" s="2"/>
      <c r="Y16" s="2"/>
      <c r="Z16" s="2"/>
    </row>
    <row r="17" spans="1:26" ht="14.25" customHeight="1" x14ac:dyDescent="0.2">
      <c r="A17" s="34"/>
      <c r="B17" s="204" t="str">
        <f>'SASB DB'!EN18</f>
        <v>Data Security</v>
      </c>
      <c r="C17" s="205">
        <v>0.2</v>
      </c>
      <c r="D17" s="205">
        <v>0.2</v>
      </c>
      <c r="E17" s="205">
        <v>0.2</v>
      </c>
      <c r="F17" s="205">
        <v>0.2</v>
      </c>
      <c r="G17" s="205">
        <v>0.1</v>
      </c>
      <c r="H17" s="205">
        <v>0.1</v>
      </c>
      <c r="I17" s="2"/>
      <c r="J17" s="2"/>
      <c r="K17" s="2"/>
      <c r="L17" s="2"/>
      <c r="M17" s="2"/>
      <c r="N17" s="2"/>
      <c r="O17" s="2"/>
      <c r="P17" s="2"/>
      <c r="Q17" s="2"/>
      <c r="R17" s="2"/>
      <c r="S17" s="2"/>
      <c r="T17" s="2"/>
      <c r="U17" s="2"/>
      <c r="V17" s="2"/>
      <c r="W17" s="2"/>
      <c r="X17" s="2"/>
      <c r="Y17" s="2"/>
      <c r="Z17" s="2"/>
    </row>
    <row r="18" spans="1:26" ht="14.25" customHeight="1" x14ac:dyDescent="0.2">
      <c r="A18" s="34"/>
      <c r="B18" s="204" t="str">
        <f>'SASB DB'!EN19</f>
        <v>Access &amp; Affordability</v>
      </c>
      <c r="C18" s="205">
        <v>0.2</v>
      </c>
      <c r="D18" s="205">
        <v>0.2</v>
      </c>
      <c r="E18" s="205">
        <v>0.2</v>
      </c>
      <c r="F18" s="205">
        <v>0.2</v>
      </c>
      <c r="G18" s="205">
        <v>0.1</v>
      </c>
      <c r="H18" s="205">
        <v>0.1</v>
      </c>
      <c r="I18" s="2"/>
      <c r="J18" s="2"/>
      <c r="K18" s="2"/>
      <c r="L18" s="2"/>
      <c r="M18" s="2"/>
      <c r="N18" s="2"/>
      <c r="O18" s="2"/>
      <c r="P18" s="2"/>
      <c r="Q18" s="2"/>
      <c r="R18" s="2"/>
      <c r="S18" s="2"/>
      <c r="T18" s="2"/>
      <c r="U18" s="2"/>
      <c r="V18" s="2"/>
      <c r="W18" s="2"/>
      <c r="X18" s="2"/>
      <c r="Y18" s="2"/>
      <c r="Z18" s="2"/>
    </row>
    <row r="19" spans="1:26" ht="14.25" customHeight="1" x14ac:dyDescent="0.2">
      <c r="A19" s="34"/>
      <c r="B19" s="204" t="str">
        <f>'SASB DB'!EN20</f>
        <v>Product Quality &amp; Safety</v>
      </c>
      <c r="C19" s="205">
        <v>0.2</v>
      </c>
      <c r="D19" s="205">
        <v>0.2</v>
      </c>
      <c r="E19" s="205">
        <v>0.2</v>
      </c>
      <c r="F19" s="205">
        <v>0.2</v>
      </c>
      <c r="G19" s="205">
        <v>0.1</v>
      </c>
      <c r="H19" s="205">
        <v>0.1</v>
      </c>
      <c r="I19" s="2"/>
      <c r="J19" s="2"/>
      <c r="K19" s="2"/>
      <c r="L19" s="2"/>
      <c r="M19" s="2"/>
      <c r="N19" s="2"/>
      <c r="O19" s="2"/>
      <c r="P19" s="2"/>
      <c r="Q19" s="2"/>
      <c r="R19" s="2"/>
      <c r="S19" s="2"/>
      <c r="T19" s="2"/>
      <c r="U19" s="2"/>
      <c r="V19" s="2"/>
      <c r="W19" s="2"/>
      <c r="X19" s="2"/>
      <c r="Y19" s="2"/>
      <c r="Z19" s="2"/>
    </row>
    <row r="20" spans="1:26" ht="14.25" customHeight="1" x14ac:dyDescent="0.2">
      <c r="A20" s="34"/>
      <c r="B20" s="204" t="str">
        <f>'SASB DB'!EN21</f>
        <v>Customer Welfare</v>
      </c>
      <c r="C20" s="205">
        <v>0.2</v>
      </c>
      <c r="D20" s="205">
        <v>0.2</v>
      </c>
      <c r="E20" s="205">
        <v>0.2</v>
      </c>
      <c r="F20" s="205">
        <v>0.2</v>
      </c>
      <c r="G20" s="205">
        <v>0.1</v>
      </c>
      <c r="H20" s="205">
        <v>0.1</v>
      </c>
      <c r="I20" s="2"/>
      <c r="J20" s="2"/>
      <c r="K20" s="2"/>
      <c r="L20" s="2"/>
      <c r="M20" s="2"/>
      <c r="N20" s="2"/>
      <c r="O20" s="2"/>
      <c r="P20" s="2"/>
      <c r="Q20" s="2"/>
      <c r="R20" s="2"/>
      <c r="S20" s="2"/>
      <c r="T20" s="2"/>
      <c r="U20" s="2"/>
      <c r="V20" s="2"/>
      <c r="W20" s="2"/>
      <c r="X20" s="2"/>
      <c r="Y20" s="2"/>
      <c r="Z20" s="2"/>
    </row>
    <row r="21" spans="1:26" ht="14.25" customHeight="1" x14ac:dyDescent="0.2">
      <c r="A21" s="34"/>
      <c r="B21" s="204" t="str">
        <f>'SASB DB'!EN22</f>
        <v>Selling Practices &amp; Product Labeling</v>
      </c>
      <c r="C21" s="205">
        <v>0.2</v>
      </c>
      <c r="D21" s="205">
        <v>0.2</v>
      </c>
      <c r="E21" s="205">
        <v>0.2</v>
      </c>
      <c r="F21" s="205">
        <v>0.2</v>
      </c>
      <c r="G21" s="205">
        <v>0.1</v>
      </c>
      <c r="H21" s="205">
        <v>0.1</v>
      </c>
      <c r="I21" s="2"/>
      <c r="J21" s="2"/>
      <c r="K21" s="2"/>
      <c r="L21" s="2"/>
      <c r="M21" s="2"/>
      <c r="N21" s="2"/>
      <c r="O21" s="2"/>
      <c r="P21" s="2"/>
      <c r="Q21" s="2"/>
      <c r="R21" s="2"/>
      <c r="S21" s="2"/>
      <c r="T21" s="2"/>
      <c r="U21" s="2"/>
      <c r="V21" s="2"/>
      <c r="W21" s="2"/>
      <c r="X21" s="2"/>
      <c r="Y21" s="2"/>
      <c r="Z21" s="2"/>
    </row>
    <row r="22" spans="1:26" ht="14.25" customHeight="1" x14ac:dyDescent="0.2">
      <c r="A22" s="34"/>
      <c r="B22" s="204" t="str">
        <f>'SASB DB'!EN23</f>
        <v>Labor Practices</v>
      </c>
      <c r="C22" s="205">
        <v>0.2</v>
      </c>
      <c r="D22" s="205">
        <v>0.2</v>
      </c>
      <c r="E22" s="205">
        <v>0.2</v>
      </c>
      <c r="F22" s="205">
        <v>0.2</v>
      </c>
      <c r="G22" s="205">
        <v>0.1</v>
      </c>
      <c r="H22" s="205">
        <v>0.1</v>
      </c>
      <c r="I22" s="2"/>
      <c r="J22" s="2"/>
      <c r="K22" s="2"/>
      <c r="L22" s="2"/>
      <c r="M22" s="2"/>
      <c r="N22" s="2"/>
      <c r="O22" s="2"/>
      <c r="P22" s="2"/>
      <c r="Q22" s="2"/>
      <c r="R22" s="2"/>
      <c r="S22" s="2"/>
      <c r="T22" s="2"/>
      <c r="U22" s="2"/>
      <c r="V22" s="2"/>
      <c r="W22" s="2"/>
      <c r="X22" s="2"/>
      <c r="Y22" s="2"/>
      <c r="Z22" s="2"/>
    </row>
    <row r="23" spans="1:26" ht="14.25" customHeight="1" x14ac:dyDescent="0.2">
      <c r="A23" s="34"/>
      <c r="B23" s="204" t="str">
        <f>'SASB DB'!EN24</f>
        <v>Employee Health &amp; Safety</v>
      </c>
      <c r="C23" s="205">
        <v>0.2</v>
      </c>
      <c r="D23" s="205">
        <v>0.2</v>
      </c>
      <c r="E23" s="205">
        <v>0.2</v>
      </c>
      <c r="F23" s="205">
        <v>0.2</v>
      </c>
      <c r="G23" s="205">
        <v>0.1</v>
      </c>
      <c r="H23" s="205">
        <v>0.1</v>
      </c>
      <c r="I23" s="2"/>
      <c r="J23" s="2"/>
      <c r="K23" s="2"/>
      <c r="L23" s="2"/>
      <c r="M23" s="2"/>
      <c r="N23" s="2"/>
      <c r="O23" s="2"/>
      <c r="P23" s="2"/>
      <c r="Q23" s="2"/>
      <c r="R23" s="2"/>
      <c r="S23" s="2"/>
      <c r="T23" s="2"/>
      <c r="U23" s="2"/>
      <c r="V23" s="2"/>
      <c r="W23" s="2"/>
      <c r="X23" s="2"/>
      <c r="Y23" s="2"/>
      <c r="Z23" s="2"/>
    </row>
    <row r="24" spans="1:26" ht="14.25" customHeight="1" x14ac:dyDescent="0.2">
      <c r="A24" s="34"/>
      <c r="B24" s="204" t="str">
        <f>'SASB DB'!EN25</f>
        <v>Employee Engagement, Diversity, &amp; Inclusion</v>
      </c>
      <c r="C24" s="205">
        <v>0.2</v>
      </c>
      <c r="D24" s="205">
        <v>0.2</v>
      </c>
      <c r="E24" s="205">
        <v>0.2</v>
      </c>
      <c r="F24" s="205">
        <v>0.2</v>
      </c>
      <c r="G24" s="205">
        <v>0.1</v>
      </c>
      <c r="H24" s="205">
        <v>0.1</v>
      </c>
      <c r="I24" s="2"/>
      <c r="J24" s="2"/>
      <c r="K24" s="2"/>
      <c r="L24" s="2"/>
      <c r="M24" s="2"/>
      <c r="N24" s="2"/>
      <c r="O24" s="2"/>
      <c r="P24" s="2"/>
      <c r="Q24" s="2"/>
      <c r="R24" s="2"/>
      <c r="S24" s="2"/>
      <c r="T24" s="2"/>
      <c r="U24" s="2"/>
      <c r="V24" s="2"/>
      <c r="W24" s="2"/>
      <c r="X24" s="2"/>
      <c r="Y24" s="2"/>
      <c r="Z24" s="2"/>
    </row>
    <row r="25" spans="1:26" ht="14.25" customHeight="1" x14ac:dyDescent="0.2">
      <c r="A25" s="34"/>
      <c r="B25" s="204" t="str">
        <f>'SASB DB'!EN26</f>
        <v>Product Design &amp; Lifecycle Management (1/2)</v>
      </c>
      <c r="C25" s="205">
        <v>0.2</v>
      </c>
      <c r="D25" s="205">
        <v>0.2</v>
      </c>
      <c r="E25" s="205">
        <v>0.2</v>
      </c>
      <c r="F25" s="205">
        <v>0.2</v>
      </c>
      <c r="G25" s="205">
        <v>0.1</v>
      </c>
      <c r="H25" s="205">
        <v>0.1</v>
      </c>
      <c r="I25" s="2"/>
      <c r="J25" s="2"/>
      <c r="K25" s="2"/>
      <c r="L25" s="2"/>
      <c r="M25" s="2"/>
      <c r="N25" s="2"/>
      <c r="O25" s="2"/>
      <c r="P25" s="2"/>
      <c r="Q25" s="2"/>
      <c r="R25" s="2"/>
      <c r="S25" s="2"/>
      <c r="T25" s="2"/>
      <c r="U25" s="2"/>
      <c r="V25" s="2"/>
      <c r="W25" s="2"/>
      <c r="X25" s="2"/>
      <c r="Y25" s="2"/>
      <c r="Z25" s="2"/>
    </row>
    <row r="26" spans="1:26" ht="14.25" customHeight="1" x14ac:dyDescent="0.2">
      <c r="A26" s="34"/>
      <c r="B26" s="204" t="str">
        <f>'SASB DB'!EN27</f>
        <v>Product Design &amp; Lifecycle Management (2/2)</v>
      </c>
      <c r="C26" s="205">
        <v>0.2</v>
      </c>
      <c r="D26" s="205">
        <v>0.2</v>
      </c>
      <c r="E26" s="205">
        <v>0.2</v>
      </c>
      <c r="F26" s="205">
        <v>0.2</v>
      </c>
      <c r="G26" s="205">
        <v>0.1</v>
      </c>
      <c r="H26" s="205">
        <v>0.1</v>
      </c>
      <c r="I26" s="2"/>
      <c r="J26" s="2"/>
      <c r="K26" s="2"/>
      <c r="L26" s="2"/>
      <c r="M26" s="2"/>
      <c r="N26" s="2"/>
      <c r="O26" s="2"/>
      <c r="P26" s="2"/>
      <c r="Q26" s="2"/>
      <c r="R26" s="2"/>
      <c r="S26" s="2"/>
      <c r="T26" s="2"/>
      <c r="U26" s="2"/>
      <c r="V26" s="2"/>
      <c r="W26" s="2"/>
      <c r="X26" s="2"/>
      <c r="Y26" s="2"/>
      <c r="Z26" s="2"/>
    </row>
    <row r="27" spans="1:26" ht="14.25" customHeight="1" x14ac:dyDescent="0.2">
      <c r="A27" s="34"/>
      <c r="B27" s="204" t="str">
        <f>'SASB DB'!EN28</f>
        <v>Business Model Resilience</v>
      </c>
      <c r="C27" s="205">
        <v>0.2</v>
      </c>
      <c r="D27" s="205">
        <v>0.2</v>
      </c>
      <c r="E27" s="205">
        <v>0.2</v>
      </c>
      <c r="F27" s="205">
        <v>0.2</v>
      </c>
      <c r="G27" s="205">
        <v>0.1</v>
      </c>
      <c r="H27" s="205">
        <v>0.1</v>
      </c>
      <c r="I27" s="2"/>
      <c r="J27" s="2"/>
      <c r="K27" s="2"/>
      <c r="L27" s="2"/>
      <c r="M27" s="2"/>
      <c r="N27" s="2"/>
      <c r="O27" s="2"/>
      <c r="P27" s="2"/>
      <c r="Q27" s="2"/>
      <c r="R27" s="2"/>
      <c r="S27" s="2"/>
      <c r="T27" s="2"/>
      <c r="U27" s="2"/>
      <c r="V27" s="2"/>
      <c r="W27" s="2"/>
      <c r="X27" s="2"/>
      <c r="Y27" s="2"/>
      <c r="Z27" s="2"/>
    </row>
    <row r="28" spans="1:26" ht="14.25" customHeight="1" x14ac:dyDescent="0.2">
      <c r="A28" s="34"/>
      <c r="B28" s="204" t="str">
        <f>'SASB DB'!EN29</f>
        <v>Supply Chain Management</v>
      </c>
      <c r="C28" s="205">
        <v>0.2</v>
      </c>
      <c r="D28" s="205">
        <v>0.2</v>
      </c>
      <c r="E28" s="205">
        <v>0.2</v>
      </c>
      <c r="F28" s="205">
        <v>0.2</v>
      </c>
      <c r="G28" s="205">
        <v>0.1</v>
      </c>
      <c r="H28" s="205">
        <v>0.1</v>
      </c>
      <c r="I28" s="2"/>
      <c r="J28" s="2"/>
      <c r="K28" s="2"/>
      <c r="L28" s="2"/>
      <c r="M28" s="2"/>
      <c r="N28" s="2"/>
      <c r="O28" s="2"/>
      <c r="P28" s="2"/>
      <c r="Q28" s="2"/>
      <c r="R28" s="2"/>
      <c r="S28" s="2"/>
      <c r="T28" s="2"/>
      <c r="U28" s="2"/>
      <c r="V28" s="2"/>
      <c r="W28" s="2"/>
      <c r="X28" s="2"/>
      <c r="Y28" s="2"/>
      <c r="Z28" s="2"/>
    </row>
    <row r="29" spans="1:26" ht="14.25" customHeight="1" x14ac:dyDescent="0.2">
      <c r="A29" s="34"/>
      <c r="B29" s="204" t="str">
        <f>'SASB DB'!EN30</f>
        <v>Materials Sourcing &amp; Efficiency</v>
      </c>
      <c r="C29" s="205">
        <v>0.2</v>
      </c>
      <c r="D29" s="205">
        <v>0.2</v>
      </c>
      <c r="E29" s="205">
        <v>0.2</v>
      </c>
      <c r="F29" s="205">
        <v>0.2</v>
      </c>
      <c r="G29" s="205">
        <v>0.1</v>
      </c>
      <c r="H29" s="205">
        <v>0.1</v>
      </c>
      <c r="I29" s="2"/>
      <c r="J29" s="2"/>
      <c r="K29" s="2"/>
      <c r="L29" s="2"/>
      <c r="M29" s="2"/>
      <c r="N29" s="2"/>
      <c r="O29" s="2"/>
      <c r="P29" s="2"/>
      <c r="Q29" s="2"/>
      <c r="R29" s="2"/>
      <c r="S29" s="2"/>
      <c r="T29" s="2"/>
      <c r="U29" s="2"/>
      <c r="V29" s="2"/>
      <c r="W29" s="2"/>
      <c r="X29" s="2"/>
      <c r="Y29" s="2"/>
      <c r="Z29" s="2"/>
    </row>
    <row r="30" spans="1:26" ht="14.25" customHeight="1" x14ac:dyDescent="0.2">
      <c r="A30" s="34"/>
      <c r="B30" s="204" t="str">
        <f>'SASB DB'!EN31</f>
        <v>Materials Sourcing &amp; Efficiency (Agriculture)</v>
      </c>
      <c r="C30" s="205">
        <v>0.2</v>
      </c>
      <c r="D30" s="205">
        <v>0.2</v>
      </c>
      <c r="E30" s="205">
        <v>0.2</v>
      </c>
      <c r="F30" s="205">
        <v>0.2</v>
      </c>
      <c r="G30" s="205">
        <v>0.1</v>
      </c>
      <c r="H30" s="205">
        <v>0.1</v>
      </c>
      <c r="I30" s="2"/>
      <c r="J30" s="2"/>
      <c r="K30" s="2"/>
      <c r="L30" s="2"/>
      <c r="M30" s="2"/>
      <c r="N30" s="2"/>
      <c r="O30" s="2"/>
      <c r="P30" s="2"/>
      <c r="Q30" s="2"/>
      <c r="R30" s="2"/>
      <c r="S30" s="2"/>
      <c r="T30" s="2"/>
      <c r="U30" s="2"/>
      <c r="V30" s="2"/>
      <c r="W30" s="2"/>
      <c r="X30" s="2"/>
      <c r="Y30" s="2"/>
      <c r="Z30" s="2"/>
    </row>
    <row r="31" spans="1:26" ht="14.25" customHeight="1" x14ac:dyDescent="0.2">
      <c r="A31" s="34"/>
      <c r="B31" s="204" t="str">
        <f>'SASB DB'!EN32</f>
        <v>Physical Impacts of Climate Change (1/2)</v>
      </c>
      <c r="C31" s="205">
        <v>0.2</v>
      </c>
      <c r="D31" s="205">
        <v>0.2</v>
      </c>
      <c r="E31" s="205">
        <v>0.2</v>
      </c>
      <c r="F31" s="205">
        <v>0.2</v>
      </c>
      <c r="G31" s="205">
        <v>0.1</v>
      </c>
      <c r="H31" s="205">
        <v>0.1</v>
      </c>
      <c r="I31" s="2"/>
      <c r="J31" s="2"/>
      <c r="K31" s="2"/>
      <c r="L31" s="2"/>
      <c r="M31" s="2"/>
      <c r="N31" s="2"/>
      <c r="O31" s="2"/>
      <c r="P31" s="2"/>
      <c r="Q31" s="2"/>
      <c r="R31" s="2"/>
      <c r="S31" s="2"/>
      <c r="T31" s="2"/>
      <c r="U31" s="2"/>
      <c r="V31" s="2"/>
      <c r="W31" s="2"/>
      <c r="X31" s="2"/>
      <c r="Y31" s="2"/>
      <c r="Z31" s="2"/>
    </row>
    <row r="32" spans="1:26" ht="14.25" customHeight="1" x14ac:dyDescent="0.2">
      <c r="A32" s="34"/>
      <c r="B32" s="204" t="str">
        <f>'SASB DB'!EN33</f>
        <v>Physical Impacts of Climate Change (2/2)</v>
      </c>
      <c r="C32" s="205">
        <v>0.2</v>
      </c>
      <c r="D32" s="205">
        <v>0.2</v>
      </c>
      <c r="E32" s="205">
        <v>0.2</v>
      </c>
      <c r="F32" s="205">
        <v>0.2</v>
      </c>
      <c r="G32" s="205">
        <v>0.1</v>
      </c>
      <c r="H32" s="205">
        <v>0.1</v>
      </c>
      <c r="I32" s="2"/>
      <c r="J32" s="2"/>
      <c r="K32" s="2"/>
      <c r="L32" s="2"/>
      <c r="M32" s="2"/>
      <c r="N32" s="2"/>
      <c r="O32" s="2"/>
      <c r="P32" s="2"/>
      <c r="Q32" s="2"/>
      <c r="R32" s="2"/>
      <c r="S32" s="2"/>
      <c r="T32" s="2"/>
      <c r="U32" s="2"/>
      <c r="V32" s="2"/>
      <c r="W32" s="2"/>
      <c r="X32" s="2"/>
      <c r="Y32" s="2"/>
      <c r="Z32" s="2"/>
    </row>
    <row r="33" spans="1:26" ht="14.25" customHeight="1" x14ac:dyDescent="0.2">
      <c r="A33" s="34"/>
      <c r="B33" s="204" t="str">
        <f>'SASB DB'!EN34</f>
        <v>Business Ethics</v>
      </c>
      <c r="C33" s="205">
        <v>0.2</v>
      </c>
      <c r="D33" s="205">
        <v>0.2</v>
      </c>
      <c r="E33" s="205">
        <v>0.2</v>
      </c>
      <c r="F33" s="205">
        <v>0.2</v>
      </c>
      <c r="G33" s="205">
        <v>0.1</v>
      </c>
      <c r="H33" s="205">
        <v>0.1</v>
      </c>
      <c r="I33" s="2"/>
      <c r="J33" s="2"/>
      <c r="K33" s="2"/>
      <c r="L33" s="2"/>
      <c r="M33" s="2"/>
      <c r="N33" s="2"/>
      <c r="O33" s="2"/>
      <c r="P33" s="2"/>
      <c r="Q33" s="2"/>
      <c r="R33" s="2"/>
      <c r="S33" s="2"/>
      <c r="T33" s="2"/>
      <c r="U33" s="2"/>
      <c r="V33" s="2"/>
      <c r="W33" s="2"/>
      <c r="X33" s="2"/>
      <c r="Y33" s="2"/>
      <c r="Z33" s="2"/>
    </row>
    <row r="34" spans="1:26" ht="14.25" customHeight="1" x14ac:dyDescent="0.2">
      <c r="A34" s="34"/>
      <c r="B34" s="204" t="str">
        <f>'SASB DB'!EN35</f>
        <v>Competitive Behavior</v>
      </c>
      <c r="C34" s="205">
        <v>0.2</v>
      </c>
      <c r="D34" s="205">
        <v>0.2</v>
      </c>
      <c r="E34" s="205">
        <v>0.2</v>
      </c>
      <c r="F34" s="205">
        <v>0.2</v>
      </c>
      <c r="G34" s="205">
        <v>0.1</v>
      </c>
      <c r="H34" s="205">
        <v>0.1</v>
      </c>
      <c r="I34" s="2"/>
      <c r="J34" s="2"/>
      <c r="K34" s="2"/>
      <c r="L34" s="2"/>
      <c r="M34" s="2"/>
      <c r="N34" s="2"/>
      <c r="O34" s="2"/>
      <c r="P34" s="2"/>
      <c r="Q34" s="2"/>
      <c r="R34" s="2"/>
      <c r="S34" s="2"/>
      <c r="T34" s="2"/>
      <c r="U34" s="2"/>
      <c r="V34" s="2"/>
      <c r="W34" s="2"/>
      <c r="X34" s="2"/>
      <c r="Y34" s="2"/>
      <c r="Z34" s="2"/>
    </row>
    <row r="35" spans="1:26" ht="14.25" customHeight="1" x14ac:dyDescent="0.2">
      <c r="A35" s="34"/>
      <c r="B35" s="204" t="str">
        <f>'SASB DB'!EN36</f>
        <v>Management of Legal &amp; Regulatory Environment</v>
      </c>
      <c r="C35" s="205">
        <v>0.2</v>
      </c>
      <c r="D35" s="205">
        <v>0.2</v>
      </c>
      <c r="E35" s="205">
        <v>0.2</v>
      </c>
      <c r="F35" s="205">
        <v>0.2</v>
      </c>
      <c r="G35" s="205">
        <v>0.1</v>
      </c>
      <c r="H35" s="205">
        <v>0.1</v>
      </c>
      <c r="I35" s="2"/>
      <c r="J35" s="2"/>
      <c r="K35" s="2"/>
      <c r="L35" s="2"/>
      <c r="M35" s="2"/>
      <c r="N35" s="2"/>
      <c r="O35" s="2"/>
      <c r="P35" s="2"/>
      <c r="Q35" s="2"/>
      <c r="R35" s="2"/>
      <c r="S35" s="2"/>
      <c r="T35" s="2"/>
      <c r="U35" s="2"/>
      <c r="V35" s="2"/>
      <c r="W35" s="2"/>
      <c r="X35" s="2"/>
      <c r="Y35" s="2"/>
      <c r="Z35" s="2"/>
    </row>
    <row r="36" spans="1:26" ht="14.25" customHeight="1" x14ac:dyDescent="0.2">
      <c r="A36" s="2"/>
      <c r="B36" s="204" t="str">
        <f>'SASB DB'!EN37</f>
        <v>Critical Incident Risk Management</v>
      </c>
      <c r="C36" s="205">
        <v>0.2</v>
      </c>
      <c r="D36" s="205">
        <v>0.2</v>
      </c>
      <c r="E36" s="205">
        <v>0.2</v>
      </c>
      <c r="F36" s="205">
        <v>0.2</v>
      </c>
      <c r="G36" s="205">
        <v>0.1</v>
      </c>
      <c r="H36" s="205">
        <v>0.1</v>
      </c>
      <c r="I36" s="2"/>
      <c r="J36" s="2"/>
      <c r="K36" s="2"/>
      <c r="L36" s="2"/>
      <c r="M36" s="2"/>
      <c r="N36" s="2"/>
      <c r="O36" s="2"/>
      <c r="P36" s="2"/>
      <c r="Q36" s="2"/>
      <c r="R36" s="2"/>
      <c r="S36" s="2"/>
      <c r="T36" s="2"/>
      <c r="U36" s="2"/>
      <c r="V36" s="2"/>
      <c r="W36" s="2"/>
      <c r="X36" s="2"/>
      <c r="Y36" s="2"/>
      <c r="Z36" s="2"/>
    </row>
    <row r="37" spans="1:26" ht="14.25" customHeight="1" x14ac:dyDescent="0.2">
      <c r="A37" s="2"/>
      <c r="B37" s="204" t="str">
        <f>'SASB DB'!EN38</f>
        <v>Systemic Risk Management</v>
      </c>
      <c r="C37" s="205">
        <v>0.2</v>
      </c>
      <c r="D37" s="205">
        <v>0.2</v>
      </c>
      <c r="E37" s="205">
        <v>0.2</v>
      </c>
      <c r="F37" s="205">
        <v>0.2</v>
      </c>
      <c r="G37" s="205">
        <v>0.1</v>
      </c>
      <c r="H37" s="205">
        <v>0.1</v>
      </c>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autoFilter ref="B6:H35" xr:uid="{00000000-0009-0000-0000-000012000000}"/>
  <mergeCells count="1">
    <mergeCell ref="B4:H4"/>
  </mergeCells>
  <pageMargins left="0.7" right="0.7" top="0.75" bottom="0.75" header="0" footer="0"/>
  <pageSetup paperSize="9" scale="17"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4BCC5"/>
  </sheetPr>
  <dimension ref="A1:Z1000"/>
  <sheetViews>
    <sheetView showGridLines="0" workbookViewId="0"/>
  </sheetViews>
  <sheetFormatPr baseColWidth="10" defaultColWidth="14.5" defaultRowHeight="15" customHeight="1" x14ac:dyDescent="0.2"/>
  <cols>
    <col min="1" max="2" width="2.5" customWidth="1"/>
    <col min="3" max="3" width="5.1640625" customWidth="1"/>
    <col min="4" max="26" width="8.83203125" customWidth="1"/>
  </cols>
  <sheetData>
    <row r="1" spans="1:26" ht="14.25" customHeight="1" x14ac:dyDescent="0.2">
      <c r="A1" s="2"/>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2"/>
      <c r="C2" s="13" t="s">
        <v>562</v>
      </c>
      <c r="D2" s="14"/>
      <c r="E2" s="14"/>
      <c r="F2" s="14"/>
      <c r="G2" s="14"/>
      <c r="H2" s="14"/>
      <c r="I2" s="14"/>
      <c r="J2" s="14"/>
      <c r="K2" s="14"/>
      <c r="L2" s="14"/>
      <c r="M2" s="14"/>
      <c r="N2" s="14"/>
      <c r="O2" s="14"/>
      <c r="P2" s="14"/>
      <c r="Q2" s="14"/>
      <c r="R2" s="14"/>
      <c r="S2" s="15"/>
      <c r="T2" s="2"/>
      <c r="U2" s="2"/>
      <c r="V2" s="2"/>
      <c r="W2" s="2"/>
      <c r="X2" s="2"/>
      <c r="Y2" s="2"/>
      <c r="Z2" s="2"/>
    </row>
    <row r="3" spans="1:26" ht="14.25" customHeight="1" x14ac:dyDescent="0.2">
      <c r="A3" s="2"/>
      <c r="B3" s="2"/>
      <c r="C3" s="256" t="s">
        <v>563</v>
      </c>
      <c r="D3" s="257" t="s">
        <v>564</v>
      </c>
      <c r="E3" s="2"/>
      <c r="F3" s="2"/>
      <c r="G3" s="2"/>
      <c r="H3" s="2"/>
      <c r="I3" s="2"/>
      <c r="J3" s="2"/>
      <c r="K3" s="2"/>
      <c r="L3" s="2"/>
      <c r="M3" s="2"/>
      <c r="N3" s="2"/>
      <c r="O3" s="2"/>
      <c r="P3" s="2"/>
      <c r="Q3" s="2"/>
      <c r="R3" s="2"/>
      <c r="S3" s="2"/>
      <c r="T3" s="2"/>
      <c r="U3" s="2"/>
      <c r="V3" s="2"/>
      <c r="W3" s="2"/>
      <c r="X3" s="2"/>
      <c r="Y3" s="2"/>
      <c r="Z3" s="2"/>
    </row>
    <row r="4" spans="1:26" ht="14.2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4.2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4.25" customHeight="1" x14ac:dyDescent="0.2">
      <c r="A8" s="2"/>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4.2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C3" r:id="rId1" xr:uid="{00000000-0004-0000-1500-000000000000}"/>
  </hyperlinks>
  <pageMargins left="0.7" right="0.7" top="0.75" bottom="0.75" header="0" footer="0"/>
  <pageSetup paperSize="9" scale="56" orientation="portrait"/>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4BCC5"/>
  </sheetPr>
  <dimension ref="A1:Z1000"/>
  <sheetViews>
    <sheetView showGridLines="0" zoomScale="125" zoomScaleNormal="125" workbookViewId="0">
      <pane ySplit="7" topLeftCell="A8" activePane="bottomLeft" state="frozen"/>
      <selection pane="bottomLeft" activeCell="E40" sqref="E40"/>
    </sheetView>
  </sheetViews>
  <sheetFormatPr baseColWidth="10" defaultColWidth="14.5" defaultRowHeight="15" customHeight="1" x14ac:dyDescent="0.2"/>
  <cols>
    <col min="1" max="1" width="2.5" customWidth="1"/>
    <col min="2" max="2" width="2.83203125" customWidth="1"/>
    <col min="3" max="3" width="35.5" bestFit="1" customWidth="1"/>
    <col min="4" max="4" width="30.1640625" bestFit="1" customWidth="1"/>
    <col min="5" max="6" width="45.5" customWidth="1"/>
    <col min="7" max="9" width="2.5" customWidth="1"/>
    <col min="10" max="12" width="30.5" customWidth="1"/>
    <col min="13" max="13" width="20.5" customWidth="1"/>
    <col min="14" max="14" width="27.5" customWidth="1"/>
    <col min="15" max="15" width="60.5" customWidth="1"/>
    <col min="16" max="16" width="20.5" customWidth="1"/>
    <col min="17" max="17" width="31.1640625" customWidth="1"/>
    <col min="18" max="18" width="60.5" customWidth="1"/>
    <col min="19" max="19" width="20.5" customWidth="1"/>
    <col min="20" max="20" width="27.5" customWidth="1"/>
    <col min="21" max="21" width="60.5" customWidth="1"/>
    <col min="22" max="22" width="8.83203125" customWidth="1"/>
    <col min="23" max="26" width="20.5" customWidth="1"/>
  </cols>
  <sheetData>
    <row r="1" spans="1:26" ht="14.25" customHeight="1" x14ac:dyDescent="0.2">
      <c r="A1" s="2" t="s">
        <v>312</v>
      </c>
      <c r="B1" s="2"/>
      <c r="C1" s="2"/>
      <c r="D1" s="2"/>
      <c r="E1" s="2"/>
      <c r="F1" s="2"/>
      <c r="G1" s="2"/>
      <c r="J1" s="3"/>
      <c r="M1" s="3"/>
      <c r="N1" s="2"/>
      <c r="O1" s="2"/>
      <c r="P1" s="3"/>
      <c r="Q1" s="2"/>
      <c r="R1" s="2"/>
      <c r="S1" s="3"/>
      <c r="T1" s="2"/>
      <c r="U1" s="2"/>
      <c r="V1" s="2"/>
      <c r="W1" s="2"/>
      <c r="X1" s="2"/>
      <c r="Y1" s="2"/>
      <c r="Z1" s="2"/>
    </row>
    <row r="2" spans="1:26" ht="22.5" customHeight="1" x14ac:dyDescent="0.25">
      <c r="A2" s="2"/>
      <c r="B2" s="2"/>
      <c r="C2" s="300" t="s">
        <v>313</v>
      </c>
      <c r="D2" s="6"/>
      <c r="E2" s="6"/>
      <c r="F2" s="41"/>
      <c r="G2" s="2"/>
      <c r="J2" s="300" t="s">
        <v>314</v>
      </c>
      <c r="K2" s="5"/>
      <c r="L2" s="5"/>
      <c r="M2" s="5"/>
      <c r="N2" s="5"/>
      <c r="O2" s="5"/>
      <c r="P2" s="5"/>
      <c r="Q2" s="5"/>
      <c r="R2" s="5"/>
      <c r="S2" s="5"/>
      <c r="T2" s="5"/>
      <c r="U2" s="9"/>
      <c r="V2" s="2"/>
      <c r="W2" s="2"/>
      <c r="X2" s="2"/>
      <c r="Y2" s="2"/>
      <c r="Z2" s="2"/>
    </row>
    <row r="3" spans="1:26" ht="14.25" customHeight="1" x14ac:dyDescent="0.2">
      <c r="A3" s="2"/>
      <c r="B3" s="2"/>
      <c r="C3" s="2"/>
      <c r="D3" s="2"/>
      <c r="E3" s="2"/>
      <c r="F3" s="2"/>
      <c r="G3" s="2"/>
      <c r="J3" s="3"/>
      <c r="K3" s="3"/>
      <c r="L3" s="3"/>
      <c r="M3" s="3"/>
      <c r="N3" s="3"/>
      <c r="O3" s="3"/>
      <c r="P3" s="3"/>
      <c r="Q3" s="3"/>
      <c r="R3" s="3"/>
      <c r="S3" s="3"/>
      <c r="T3" s="3"/>
      <c r="U3" s="3"/>
      <c r="V3" s="2"/>
      <c r="W3" s="2"/>
      <c r="X3" s="2"/>
      <c r="Y3" s="2"/>
      <c r="Z3" s="2"/>
    </row>
    <row r="4" spans="1:26" ht="25.5" customHeight="1" x14ac:dyDescent="0.2">
      <c r="A4" s="2"/>
      <c r="B4" s="2"/>
      <c r="C4" s="2"/>
      <c r="D4" s="2"/>
      <c r="E4" s="2"/>
      <c r="F4" s="2"/>
      <c r="G4" s="2"/>
      <c r="J4" s="206" t="s">
        <v>315</v>
      </c>
      <c r="K4" s="524" t="s">
        <v>316</v>
      </c>
      <c r="L4" s="501"/>
      <c r="M4" s="501"/>
      <c r="N4" s="501"/>
      <c r="O4" s="501"/>
      <c r="P4" s="496"/>
      <c r="Q4" s="3"/>
      <c r="R4" s="3"/>
      <c r="S4" s="3"/>
      <c r="T4" s="3"/>
      <c r="U4" s="3"/>
      <c r="V4" s="2"/>
      <c r="W4" s="2"/>
      <c r="X4" s="2"/>
      <c r="Y4" s="2"/>
      <c r="Z4" s="2"/>
    </row>
    <row r="5" spans="1:26" ht="30.75" customHeight="1" x14ac:dyDescent="0.2">
      <c r="A5" s="2"/>
      <c r="B5" s="2"/>
      <c r="C5" s="2"/>
      <c r="D5" s="2"/>
      <c r="E5" s="2"/>
      <c r="F5" s="2"/>
      <c r="G5" s="2"/>
      <c r="J5" s="206" t="s">
        <v>317</v>
      </c>
      <c r="K5" s="525" t="s">
        <v>1133</v>
      </c>
      <c r="L5" s="501"/>
      <c r="M5" s="501"/>
      <c r="N5" s="501"/>
      <c r="O5" s="501"/>
      <c r="P5" s="496"/>
      <c r="Q5" s="3"/>
      <c r="R5" s="3"/>
      <c r="S5" s="3"/>
      <c r="T5" s="3"/>
      <c r="U5" s="3"/>
      <c r="V5" s="2"/>
      <c r="W5" s="2"/>
      <c r="X5" s="2"/>
      <c r="Y5" s="2"/>
      <c r="Z5" s="2"/>
    </row>
    <row r="6" spans="1:26" ht="14.25" customHeight="1" x14ac:dyDescent="0.2">
      <c r="A6" s="2"/>
      <c r="B6" s="2"/>
      <c r="C6" s="2"/>
      <c r="D6" s="2"/>
      <c r="E6" s="2"/>
      <c r="F6" s="2"/>
      <c r="G6" s="2"/>
      <c r="J6" s="3"/>
      <c r="M6" s="3"/>
      <c r="N6" s="2"/>
      <c r="O6" s="2"/>
      <c r="P6" s="3"/>
      <c r="Q6" s="2"/>
      <c r="R6" s="2"/>
      <c r="S6" s="3"/>
      <c r="T6" s="2"/>
      <c r="U6" s="2"/>
      <c r="V6" s="2"/>
      <c r="W6" s="2"/>
      <c r="X6" s="2"/>
      <c r="Y6" s="2"/>
      <c r="Z6" s="2"/>
    </row>
    <row r="7" spans="1:26" ht="40" x14ac:dyDescent="0.2">
      <c r="A7" s="2"/>
      <c r="B7" s="2"/>
      <c r="C7" s="176" t="s">
        <v>282</v>
      </c>
      <c r="D7" s="176" t="s">
        <v>54</v>
      </c>
      <c r="E7" s="176" t="s">
        <v>55</v>
      </c>
      <c r="F7" s="176" t="s">
        <v>56</v>
      </c>
      <c r="G7" s="78"/>
      <c r="H7" s="299"/>
      <c r="I7" s="299"/>
      <c r="J7" s="176" t="s">
        <v>1109</v>
      </c>
      <c r="K7" s="297" t="s">
        <v>1110</v>
      </c>
      <c r="L7" s="297" t="s">
        <v>1111</v>
      </c>
      <c r="M7" s="207" t="s">
        <v>318</v>
      </c>
      <c r="N7" s="176" t="s">
        <v>210</v>
      </c>
      <c r="O7" s="176" t="s">
        <v>211</v>
      </c>
      <c r="P7" s="207" t="s">
        <v>319</v>
      </c>
      <c r="Q7" s="176" t="s">
        <v>212</v>
      </c>
      <c r="R7" s="176" t="s">
        <v>213</v>
      </c>
      <c r="S7" s="207" t="s">
        <v>320</v>
      </c>
      <c r="T7" s="176" t="s">
        <v>321</v>
      </c>
      <c r="U7" s="176" t="s">
        <v>322</v>
      </c>
      <c r="V7" s="2"/>
      <c r="W7" s="2"/>
      <c r="X7" s="2"/>
      <c r="Y7" s="2"/>
      <c r="Z7" s="2"/>
    </row>
    <row r="8" spans="1:26" ht="96" x14ac:dyDescent="0.2">
      <c r="A8" s="2"/>
      <c r="B8" s="10">
        <v>1</v>
      </c>
      <c r="C8" s="158" t="s">
        <v>283</v>
      </c>
      <c r="D8" s="158" t="s">
        <v>847</v>
      </c>
      <c r="E8" s="21" t="s">
        <v>1216</v>
      </c>
      <c r="F8" s="21" t="s">
        <v>333</v>
      </c>
      <c r="G8" s="2"/>
      <c r="J8" s="158" t="s">
        <v>879</v>
      </c>
      <c r="K8" s="21" t="s">
        <v>880</v>
      </c>
      <c r="L8" s="21" t="s">
        <v>881</v>
      </c>
      <c r="M8" s="158" t="s">
        <v>144</v>
      </c>
      <c r="N8" s="21" t="s">
        <v>882</v>
      </c>
      <c r="O8" s="21" t="s">
        <v>883</v>
      </c>
      <c r="P8" s="158" t="s">
        <v>339</v>
      </c>
      <c r="Q8" s="21" t="s">
        <v>884</v>
      </c>
      <c r="R8" s="21" t="s">
        <v>885</v>
      </c>
      <c r="S8" s="158" t="s">
        <v>886</v>
      </c>
      <c r="T8" s="21" t="s">
        <v>887</v>
      </c>
      <c r="U8" s="21" t="s">
        <v>888</v>
      </c>
      <c r="V8" s="2"/>
      <c r="W8" s="2"/>
      <c r="X8" s="2"/>
      <c r="Y8" s="2"/>
      <c r="Z8" s="2"/>
    </row>
    <row r="9" spans="1:26" ht="96" x14ac:dyDescent="0.2">
      <c r="A9" s="2"/>
      <c r="B9" s="10">
        <v>2</v>
      </c>
      <c r="C9" s="158" t="s">
        <v>284</v>
      </c>
      <c r="D9" s="158" t="s">
        <v>375</v>
      </c>
      <c r="E9" s="21" t="s">
        <v>1217</v>
      </c>
      <c r="F9" s="21" t="s">
        <v>1218</v>
      </c>
      <c r="G9" s="2"/>
      <c r="J9" s="158" t="s">
        <v>889</v>
      </c>
      <c r="K9" s="21" t="s">
        <v>376</v>
      </c>
      <c r="L9" s="21" t="s">
        <v>890</v>
      </c>
      <c r="M9" s="158" t="s">
        <v>330</v>
      </c>
      <c r="N9" s="21" t="s">
        <v>891</v>
      </c>
      <c r="O9" s="21" t="s">
        <v>892</v>
      </c>
      <c r="P9" s="158" t="s">
        <v>144</v>
      </c>
      <c r="Q9" s="21" t="s">
        <v>893</v>
      </c>
      <c r="R9" s="21" t="s">
        <v>377</v>
      </c>
      <c r="S9" s="158"/>
      <c r="T9" s="21"/>
      <c r="U9" s="21"/>
      <c r="V9" s="2"/>
      <c r="W9" s="2"/>
      <c r="X9" s="2"/>
      <c r="Y9" s="2"/>
      <c r="Z9" s="2"/>
    </row>
    <row r="10" spans="1:26" ht="112" x14ac:dyDescent="0.2">
      <c r="A10" s="2"/>
      <c r="B10" s="10">
        <v>3</v>
      </c>
      <c r="C10" s="158" t="s">
        <v>285</v>
      </c>
      <c r="D10" s="158" t="s">
        <v>848</v>
      </c>
      <c r="E10" s="21" t="s">
        <v>373</v>
      </c>
      <c r="F10" s="21" t="s">
        <v>374</v>
      </c>
      <c r="G10" s="2"/>
      <c r="J10" s="158" t="s">
        <v>894</v>
      </c>
      <c r="K10" s="21" t="s">
        <v>895</v>
      </c>
      <c r="L10" s="21" t="s">
        <v>896</v>
      </c>
      <c r="M10" s="158" t="s">
        <v>144</v>
      </c>
      <c r="N10" s="21" t="s">
        <v>897</v>
      </c>
      <c r="O10" s="21" t="s">
        <v>898</v>
      </c>
      <c r="P10" s="158" t="s">
        <v>330</v>
      </c>
      <c r="Q10" s="21" t="s">
        <v>899</v>
      </c>
      <c r="R10" s="21" t="s">
        <v>900</v>
      </c>
      <c r="S10" s="158" t="s">
        <v>886</v>
      </c>
      <c r="T10" s="21" t="s">
        <v>901</v>
      </c>
      <c r="U10" s="21" t="s">
        <v>902</v>
      </c>
      <c r="V10" s="2"/>
      <c r="W10" s="2"/>
      <c r="X10" s="2"/>
      <c r="Y10" s="2"/>
      <c r="Z10" s="2"/>
    </row>
    <row r="11" spans="1:26" ht="112" x14ac:dyDescent="0.2">
      <c r="A11" s="2"/>
      <c r="B11" s="10">
        <v>4</v>
      </c>
      <c r="C11" s="158" t="s">
        <v>286</v>
      </c>
      <c r="D11" s="158" t="s">
        <v>849</v>
      </c>
      <c r="E11" s="21" t="s">
        <v>1219</v>
      </c>
      <c r="F11" s="21" t="s">
        <v>870</v>
      </c>
      <c r="G11" s="2"/>
      <c r="J11" s="158" t="s">
        <v>903</v>
      </c>
      <c r="K11" s="21" t="s">
        <v>904</v>
      </c>
      <c r="L11" s="21" t="s">
        <v>905</v>
      </c>
      <c r="M11" s="158" t="s">
        <v>144</v>
      </c>
      <c r="N11" s="21" t="s">
        <v>348</v>
      </c>
      <c r="O11" s="21" t="s">
        <v>906</v>
      </c>
      <c r="P11" s="158" t="s">
        <v>330</v>
      </c>
      <c r="Q11" s="21" t="s">
        <v>907</v>
      </c>
      <c r="R11" s="21" t="s">
        <v>908</v>
      </c>
      <c r="S11" s="158" t="s">
        <v>886</v>
      </c>
      <c r="T11" s="21" t="s">
        <v>909</v>
      </c>
      <c r="U11" s="21" t="s">
        <v>910</v>
      </c>
      <c r="V11" s="2"/>
      <c r="W11" s="2"/>
      <c r="X11" s="2"/>
      <c r="Y11" s="2"/>
      <c r="Z11" s="2"/>
    </row>
    <row r="12" spans="1:26" ht="112" x14ac:dyDescent="0.2">
      <c r="A12" s="2"/>
      <c r="B12" s="10">
        <v>5</v>
      </c>
      <c r="C12" s="158" t="s">
        <v>287</v>
      </c>
      <c r="D12" s="158" t="s">
        <v>850</v>
      </c>
      <c r="E12" s="21" t="s">
        <v>1220</v>
      </c>
      <c r="F12" s="21" t="s">
        <v>1221</v>
      </c>
      <c r="G12" s="2"/>
      <c r="J12" s="158" t="s">
        <v>911</v>
      </c>
      <c r="K12" s="21" t="s">
        <v>912</v>
      </c>
      <c r="L12" s="21" t="s">
        <v>913</v>
      </c>
      <c r="M12" s="158" t="s">
        <v>144</v>
      </c>
      <c r="N12" s="21" t="s">
        <v>914</v>
      </c>
      <c r="O12" s="21" t="s">
        <v>915</v>
      </c>
      <c r="P12" s="158" t="s">
        <v>330</v>
      </c>
      <c r="Q12" s="21" t="s">
        <v>916</v>
      </c>
      <c r="R12" s="21" t="s">
        <v>917</v>
      </c>
      <c r="S12" s="158"/>
      <c r="T12" s="21"/>
      <c r="U12" s="21"/>
      <c r="V12" s="2"/>
      <c r="W12" s="62"/>
      <c r="X12" s="2"/>
      <c r="Y12" s="62"/>
      <c r="Z12" s="62"/>
    </row>
    <row r="13" spans="1:26" ht="112" x14ac:dyDescent="0.2">
      <c r="A13" s="2"/>
      <c r="B13" s="10">
        <v>6</v>
      </c>
      <c r="C13" s="158" t="s">
        <v>309</v>
      </c>
      <c r="D13" s="158" t="s">
        <v>851</v>
      </c>
      <c r="E13" s="296" t="s">
        <v>1222</v>
      </c>
      <c r="F13" s="21" t="s">
        <v>1223</v>
      </c>
      <c r="G13" s="2"/>
      <c r="J13" s="158" t="s">
        <v>918</v>
      </c>
      <c r="K13" s="21" t="s">
        <v>919</v>
      </c>
      <c r="L13" s="21" t="s">
        <v>920</v>
      </c>
      <c r="M13" s="158" t="s">
        <v>144</v>
      </c>
      <c r="N13" s="21" t="s">
        <v>921</v>
      </c>
      <c r="O13" s="21" t="s">
        <v>922</v>
      </c>
      <c r="P13" s="158" t="s">
        <v>144</v>
      </c>
      <c r="Q13" s="21" t="s">
        <v>923</v>
      </c>
      <c r="R13" s="21" t="s">
        <v>924</v>
      </c>
      <c r="S13" s="158" t="s">
        <v>339</v>
      </c>
      <c r="T13" s="21" t="s">
        <v>925</v>
      </c>
      <c r="U13" s="21" t="s">
        <v>926</v>
      </c>
      <c r="V13" s="2"/>
      <c r="W13" s="2"/>
      <c r="X13" s="2"/>
      <c r="Y13" s="2"/>
      <c r="Z13" s="2"/>
    </row>
    <row r="14" spans="1:26" ht="128" x14ac:dyDescent="0.2">
      <c r="A14" s="2"/>
      <c r="B14" s="10">
        <v>7</v>
      </c>
      <c r="C14" s="158" t="s">
        <v>310</v>
      </c>
      <c r="D14" s="158" t="s">
        <v>343</v>
      </c>
      <c r="E14" s="21" t="s">
        <v>1224</v>
      </c>
      <c r="F14" s="21" t="s">
        <v>345</v>
      </c>
      <c r="G14" s="2"/>
      <c r="J14" s="158" t="s">
        <v>927</v>
      </c>
      <c r="K14" s="21" t="s">
        <v>928</v>
      </c>
      <c r="L14" s="21" t="s">
        <v>929</v>
      </c>
      <c r="M14" s="158" t="s">
        <v>339</v>
      </c>
      <c r="N14" s="21" t="s">
        <v>930</v>
      </c>
      <c r="O14" s="21" t="s">
        <v>931</v>
      </c>
      <c r="P14" s="158" t="s">
        <v>932</v>
      </c>
      <c r="Q14" s="21" t="s">
        <v>933</v>
      </c>
      <c r="R14" s="21" t="s">
        <v>934</v>
      </c>
      <c r="S14" s="158" t="s">
        <v>144</v>
      </c>
      <c r="T14" s="21" t="s">
        <v>935</v>
      </c>
      <c r="U14" s="21" t="s">
        <v>936</v>
      </c>
      <c r="V14" s="2"/>
      <c r="W14" s="2"/>
      <c r="X14" s="2"/>
      <c r="Y14" s="2"/>
      <c r="Z14" s="2"/>
    </row>
    <row r="15" spans="1:26" ht="112" x14ac:dyDescent="0.2">
      <c r="A15" s="2"/>
      <c r="B15" s="10">
        <v>8</v>
      </c>
      <c r="C15" s="158" t="s">
        <v>288</v>
      </c>
      <c r="D15" s="158" t="s">
        <v>852</v>
      </c>
      <c r="E15" s="21" t="s">
        <v>350</v>
      </c>
      <c r="F15" s="21" t="s">
        <v>1225</v>
      </c>
      <c r="G15" s="2"/>
      <c r="J15" s="158" t="s">
        <v>937</v>
      </c>
      <c r="K15" s="21" t="s">
        <v>938</v>
      </c>
      <c r="L15" s="21" t="s">
        <v>939</v>
      </c>
      <c r="M15" s="158" t="s">
        <v>339</v>
      </c>
      <c r="N15" s="21" t="s">
        <v>940</v>
      </c>
      <c r="O15" s="21" t="s">
        <v>941</v>
      </c>
      <c r="P15" s="158" t="s">
        <v>330</v>
      </c>
      <c r="Q15" s="21" t="s">
        <v>942</v>
      </c>
      <c r="R15" s="21" t="s">
        <v>943</v>
      </c>
      <c r="S15" s="158"/>
      <c r="T15" s="21"/>
      <c r="U15" s="21"/>
      <c r="V15" s="2"/>
      <c r="W15" s="2"/>
      <c r="X15" s="2"/>
      <c r="Y15" s="2"/>
      <c r="Z15" s="2"/>
    </row>
    <row r="16" spans="1:26" ht="128" x14ac:dyDescent="0.2">
      <c r="A16" s="2"/>
      <c r="B16" s="10">
        <v>9</v>
      </c>
      <c r="C16" s="158" t="s">
        <v>289</v>
      </c>
      <c r="D16" s="158" t="s">
        <v>853</v>
      </c>
      <c r="E16" s="21" t="s">
        <v>1226</v>
      </c>
      <c r="F16" s="21" t="s">
        <v>381</v>
      </c>
      <c r="G16" s="2"/>
      <c r="J16" s="158" t="s">
        <v>944</v>
      </c>
      <c r="K16" s="21" t="s">
        <v>945</v>
      </c>
      <c r="L16" s="21" t="s">
        <v>946</v>
      </c>
      <c r="M16" s="158" t="s">
        <v>326</v>
      </c>
      <c r="N16" s="21" t="s">
        <v>947</v>
      </c>
      <c r="O16" s="21" t="s">
        <v>382</v>
      </c>
      <c r="P16" s="158" t="s">
        <v>144</v>
      </c>
      <c r="Q16" s="21" t="s">
        <v>948</v>
      </c>
      <c r="R16" s="21" t="s">
        <v>949</v>
      </c>
      <c r="S16" s="158" t="s">
        <v>330</v>
      </c>
      <c r="T16" s="21" t="s">
        <v>950</v>
      </c>
      <c r="U16" s="21" t="s">
        <v>951</v>
      </c>
      <c r="V16" s="2"/>
      <c r="W16" s="2"/>
      <c r="X16" s="2"/>
      <c r="Y16" s="2"/>
      <c r="Z16" s="2"/>
    </row>
    <row r="17" spans="1:26" ht="64" x14ac:dyDescent="0.2">
      <c r="A17" s="2"/>
      <c r="B17" s="10">
        <v>10</v>
      </c>
      <c r="C17" s="158" t="s">
        <v>290</v>
      </c>
      <c r="D17" s="158" t="s">
        <v>383</v>
      </c>
      <c r="E17" s="21" t="s">
        <v>384</v>
      </c>
      <c r="F17" s="21" t="s">
        <v>1227</v>
      </c>
      <c r="G17" s="2"/>
      <c r="J17" s="158" t="s">
        <v>952</v>
      </c>
      <c r="K17" s="21" t="s">
        <v>385</v>
      </c>
      <c r="L17" s="21" t="s">
        <v>953</v>
      </c>
      <c r="M17" s="158" t="s">
        <v>335</v>
      </c>
      <c r="N17" s="21" t="s">
        <v>954</v>
      </c>
      <c r="O17" s="21" t="s">
        <v>955</v>
      </c>
      <c r="P17" s="158" t="s">
        <v>330</v>
      </c>
      <c r="Q17" s="21" t="s">
        <v>956</v>
      </c>
      <c r="R17" s="21" t="s">
        <v>957</v>
      </c>
      <c r="S17" s="158"/>
      <c r="T17" s="21"/>
      <c r="U17" s="21"/>
      <c r="V17" s="2"/>
      <c r="W17" s="2"/>
      <c r="X17" s="2"/>
      <c r="Y17" s="2"/>
      <c r="Z17" s="2"/>
    </row>
    <row r="18" spans="1:26" ht="80" x14ac:dyDescent="0.2">
      <c r="A18" s="2"/>
      <c r="B18" s="10">
        <v>11</v>
      </c>
      <c r="C18" s="158" t="s">
        <v>291</v>
      </c>
      <c r="D18" s="158" t="s">
        <v>386</v>
      </c>
      <c r="E18" s="21" t="s">
        <v>387</v>
      </c>
      <c r="F18" s="21" t="s">
        <v>1228</v>
      </c>
      <c r="G18" s="2"/>
      <c r="J18" s="158" t="s">
        <v>958</v>
      </c>
      <c r="K18" s="21" t="s">
        <v>389</v>
      </c>
      <c r="L18" s="21" t="s">
        <v>959</v>
      </c>
      <c r="M18" s="158" t="s">
        <v>335</v>
      </c>
      <c r="N18" s="21" t="s">
        <v>960</v>
      </c>
      <c r="O18" s="21" t="s">
        <v>961</v>
      </c>
      <c r="P18" s="158" t="s">
        <v>330</v>
      </c>
      <c r="Q18" s="21" t="s">
        <v>956</v>
      </c>
      <c r="R18" s="21" t="s">
        <v>962</v>
      </c>
      <c r="S18" s="158"/>
      <c r="T18" s="21"/>
      <c r="U18" s="21"/>
      <c r="V18" s="2"/>
      <c r="W18" s="2"/>
      <c r="X18" s="2"/>
      <c r="Y18" s="2"/>
      <c r="Z18" s="2"/>
    </row>
    <row r="19" spans="1:26" ht="80" x14ac:dyDescent="0.2">
      <c r="A19" s="2"/>
      <c r="B19" s="10">
        <v>12</v>
      </c>
      <c r="C19" s="158" t="s">
        <v>292</v>
      </c>
      <c r="D19" s="158" t="s">
        <v>854</v>
      </c>
      <c r="E19" s="21" t="s">
        <v>390</v>
      </c>
      <c r="F19" s="21" t="s">
        <v>391</v>
      </c>
      <c r="G19" s="2"/>
      <c r="J19" s="158" t="s">
        <v>963</v>
      </c>
      <c r="K19" s="21" t="s">
        <v>964</v>
      </c>
      <c r="L19" s="21" t="s">
        <v>965</v>
      </c>
      <c r="M19" s="158" t="s">
        <v>339</v>
      </c>
      <c r="N19" s="21" t="s">
        <v>392</v>
      </c>
      <c r="O19" s="21" t="s">
        <v>393</v>
      </c>
      <c r="P19" s="158" t="s">
        <v>403</v>
      </c>
      <c r="Q19" s="21" t="s">
        <v>966</v>
      </c>
      <c r="R19" s="21" t="s">
        <v>967</v>
      </c>
      <c r="S19" s="158"/>
      <c r="T19" s="21"/>
      <c r="U19" s="21"/>
      <c r="V19" s="2"/>
      <c r="W19" s="2"/>
      <c r="X19" s="2"/>
      <c r="Y19" s="2"/>
      <c r="Z19" s="2"/>
    </row>
    <row r="20" spans="1:26" ht="128" x14ac:dyDescent="0.2">
      <c r="A20" s="2"/>
      <c r="B20" s="10">
        <v>13</v>
      </c>
      <c r="C20" s="158" t="s">
        <v>293</v>
      </c>
      <c r="D20" s="158" t="s">
        <v>855</v>
      </c>
      <c r="E20" s="21" t="s">
        <v>395</v>
      </c>
      <c r="F20" s="21" t="s">
        <v>1229</v>
      </c>
      <c r="G20" s="2"/>
      <c r="J20" s="158" t="s">
        <v>968</v>
      </c>
      <c r="K20" s="21" t="s">
        <v>969</v>
      </c>
      <c r="L20" s="21" t="s">
        <v>970</v>
      </c>
      <c r="M20" s="158" t="s">
        <v>144</v>
      </c>
      <c r="N20" s="21" t="s">
        <v>971</v>
      </c>
      <c r="O20" s="21" t="s">
        <v>972</v>
      </c>
      <c r="P20" s="158" t="s">
        <v>330</v>
      </c>
      <c r="Q20" s="21" t="s">
        <v>973</v>
      </c>
      <c r="R20" s="21" t="s">
        <v>974</v>
      </c>
      <c r="S20" s="158"/>
      <c r="T20" s="21"/>
      <c r="U20" s="21"/>
      <c r="V20" s="2"/>
      <c r="W20" s="2"/>
      <c r="X20" s="2"/>
      <c r="Y20" s="2"/>
      <c r="Z20" s="2"/>
    </row>
    <row r="21" spans="1:26" ht="96" x14ac:dyDescent="0.2">
      <c r="A21" s="2"/>
      <c r="B21" s="10">
        <v>14</v>
      </c>
      <c r="C21" s="158" t="s">
        <v>294</v>
      </c>
      <c r="D21" s="158" t="s">
        <v>856</v>
      </c>
      <c r="E21" s="21" t="s">
        <v>871</v>
      </c>
      <c r="F21" s="21" t="s">
        <v>367</v>
      </c>
      <c r="G21" s="2"/>
      <c r="J21" s="158" t="s">
        <v>975</v>
      </c>
      <c r="K21" s="21" t="s">
        <v>976</v>
      </c>
      <c r="L21" s="21" t="s">
        <v>977</v>
      </c>
      <c r="M21" s="158" t="s">
        <v>144</v>
      </c>
      <c r="N21" s="21" t="s">
        <v>978</v>
      </c>
      <c r="O21" s="21" t="s">
        <v>979</v>
      </c>
      <c r="P21" s="158" t="s">
        <v>339</v>
      </c>
      <c r="Q21" s="21" t="s">
        <v>980</v>
      </c>
      <c r="R21" s="21" t="s">
        <v>368</v>
      </c>
      <c r="S21" s="158" t="s">
        <v>363</v>
      </c>
      <c r="T21" s="21" t="s">
        <v>981</v>
      </c>
      <c r="U21" s="21" t="s">
        <v>364</v>
      </c>
      <c r="V21" s="2"/>
      <c r="W21" s="2"/>
      <c r="X21" s="2"/>
      <c r="Y21" s="2"/>
      <c r="Z21" s="2"/>
    </row>
    <row r="22" spans="1:26" ht="96" x14ac:dyDescent="0.2">
      <c r="A22" s="2"/>
      <c r="B22" s="10">
        <v>15</v>
      </c>
      <c r="C22" s="158" t="s">
        <v>295</v>
      </c>
      <c r="D22" s="158" t="s">
        <v>857</v>
      </c>
      <c r="E22" s="21" t="s">
        <v>872</v>
      </c>
      <c r="F22" s="21" t="s">
        <v>873</v>
      </c>
      <c r="G22" s="2"/>
      <c r="J22" s="158" t="s">
        <v>982</v>
      </c>
      <c r="K22" s="21" t="s">
        <v>983</v>
      </c>
      <c r="L22" s="21" t="s">
        <v>984</v>
      </c>
      <c r="M22" s="158" t="s">
        <v>339</v>
      </c>
      <c r="N22" s="21" t="s">
        <v>985</v>
      </c>
      <c r="O22" s="21" t="s">
        <v>986</v>
      </c>
      <c r="P22" s="158" t="s">
        <v>144</v>
      </c>
      <c r="Q22" s="21" t="s">
        <v>362</v>
      </c>
      <c r="R22" s="21" t="s">
        <v>987</v>
      </c>
      <c r="S22" s="158" t="s">
        <v>363</v>
      </c>
      <c r="T22" s="21" t="s">
        <v>981</v>
      </c>
      <c r="U22" s="21" t="s">
        <v>364</v>
      </c>
      <c r="V22" s="2"/>
      <c r="W22" s="2"/>
      <c r="X22" s="2"/>
      <c r="Y22" s="2"/>
      <c r="Z22" s="2"/>
    </row>
    <row r="23" spans="1:26" ht="144" x14ac:dyDescent="0.2">
      <c r="A23" s="2"/>
      <c r="B23" s="10">
        <v>16</v>
      </c>
      <c r="C23" s="158" t="s">
        <v>296</v>
      </c>
      <c r="D23" s="158" t="s">
        <v>858</v>
      </c>
      <c r="E23" s="21" t="s">
        <v>324</v>
      </c>
      <c r="F23" s="21" t="s">
        <v>1230</v>
      </c>
      <c r="G23" s="2"/>
      <c r="J23" s="158" t="s">
        <v>988</v>
      </c>
      <c r="K23" s="21" t="s">
        <v>989</v>
      </c>
      <c r="L23" s="21" t="s">
        <v>990</v>
      </c>
      <c r="M23" s="158" t="s">
        <v>991</v>
      </c>
      <c r="N23" s="21" t="s">
        <v>992</v>
      </c>
      <c r="O23" s="21" t="s">
        <v>993</v>
      </c>
      <c r="P23" s="158" t="s">
        <v>326</v>
      </c>
      <c r="Q23" s="21" t="s">
        <v>994</v>
      </c>
      <c r="R23" s="21" t="s">
        <v>995</v>
      </c>
      <c r="S23" s="158" t="s">
        <v>326</v>
      </c>
      <c r="T23" s="21" t="s">
        <v>996</v>
      </c>
      <c r="U23" s="21" t="s">
        <v>997</v>
      </c>
      <c r="V23" s="2"/>
      <c r="W23" s="2"/>
      <c r="X23" s="2"/>
      <c r="Y23" s="2"/>
      <c r="Z23" s="2"/>
    </row>
    <row r="24" spans="1:26" ht="96" x14ac:dyDescent="0.2">
      <c r="A24" s="2"/>
      <c r="B24" s="10">
        <v>17</v>
      </c>
      <c r="C24" s="158" t="s">
        <v>297</v>
      </c>
      <c r="D24" s="158" t="s">
        <v>859</v>
      </c>
      <c r="E24" s="21" t="s">
        <v>398</v>
      </c>
      <c r="F24" s="21" t="s">
        <v>1231</v>
      </c>
      <c r="G24" s="2"/>
      <c r="J24" s="158" t="s">
        <v>998</v>
      </c>
      <c r="K24" s="21" t="s">
        <v>999</v>
      </c>
      <c r="L24" s="21" t="s">
        <v>1000</v>
      </c>
      <c r="M24" s="158" t="s">
        <v>144</v>
      </c>
      <c r="N24" s="21" t="s">
        <v>400</v>
      </c>
      <c r="O24" s="21" t="s">
        <v>1001</v>
      </c>
      <c r="P24" s="158" t="s">
        <v>326</v>
      </c>
      <c r="Q24" s="21" t="s">
        <v>1002</v>
      </c>
      <c r="R24" s="21" t="s">
        <v>1003</v>
      </c>
      <c r="S24" s="158"/>
      <c r="T24" s="21"/>
      <c r="U24" s="21"/>
      <c r="V24" s="2"/>
      <c r="W24" s="2"/>
      <c r="X24" s="2"/>
      <c r="Y24" s="2"/>
      <c r="Z24" s="2"/>
    </row>
    <row r="25" spans="1:26" ht="144" x14ac:dyDescent="0.2">
      <c r="A25" s="2"/>
      <c r="B25" s="10">
        <v>18</v>
      </c>
      <c r="C25" s="158" t="s">
        <v>298</v>
      </c>
      <c r="D25" s="158" t="s">
        <v>860</v>
      </c>
      <c r="E25" s="21" t="s">
        <v>401</v>
      </c>
      <c r="F25" s="21" t="s">
        <v>1232</v>
      </c>
      <c r="G25" s="2"/>
      <c r="J25" s="158" t="s">
        <v>1004</v>
      </c>
      <c r="K25" s="21" t="s">
        <v>1005</v>
      </c>
      <c r="L25" s="21" t="s">
        <v>1006</v>
      </c>
      <c r="M25" s="158" t="s">
        <v>991</v>
      </c>
      <c r="N25" s="21" t="s">
        <v>1007</v>
      </c>
      <c r="O25" s="21" t="s">
        <v>1008</v>
      </c>
      <c r="P25" s="158" t="s">
        <v>363</v>
      </c>
      <c r="Q25" s="21" t="s">
        <v>1009</v>
      </c>
      <c r="R25" s="21" t="s">
        <v>1010</v>
      </c>
      <c r="S25" s="158"/>
      <c r="T25" s="21"/>
      <c r="U25" s="21"/>
      <c r="V25" s="2"/>
      <c r="W25" s="2"/>
      <c r="X25" s="2"/>
      <c r="Y25" s="2"/>
      <c r="Z25" s="2"/>
    </row>
    <row r="26" spans="1:26" ht="96" x14ac:dyDescent="0.2">
      <c r="A26" s="2"/>
      <c r="B26" s="10">
        <v>19</v>
      </c>
      <c r="C26" s="158" t="s">
        <v>647</v>
      </c>
      <c r="D26" s="158" t="s">
        <v>341</v>
      </c>
      <c r="E26" s="21" t="s">
        <v>1233</v>
      </c>
      <c r="F26" s="21" t="s">
        <v>342</v>
      </c>
      <c r="G26" s="2"/>
      <c r="J26" s="158" t="s">
        <v>1011</v>
      </c>
      <c r="K26" s="21" t="s">
        <v>1012</v>
      </c>
      <c r="L26" s="21" t="s">
        <v>1013</v>
      </c>
      <c r="M26" s="158" t="s">
        <v>144</v>
      </c>
      <c r="N26" s="21" t="s">
        <v>1014</v>
      </c>
      <c r="O26" s="21" t="s">
        <v>1015</v>
      </c>
      <c r="P26" s="158" t="s">
        <v>339</v>
      </c>
      <c r="Q26" s="21" t="s">
        <v>1016</v>
      </c>
      <c r="R26" s="21" t="s">
        <v>1017</v>
      </c>
      <c r="S26" s="158" t="s">
        <v>330</v>
      </c>
      <c r="T26" s="21" t="s">
        <v>1018</v>
      </c>
      <c r="U26" s="21" t="s">
        <v>1019</v>
      </c>
      <c r="V26" s="2"/>
      <c r="W26" s="2"/>
      <c r="X26" s="2"/>
      <c r="Y26" s="2"/>
      <c r="Z26" s="2"/>
    </row>
    <row r="27" spans="1:26" ht="96" x14ac:dyDescent="0.2">
      <c r="A27" s="2"/>
      <c r="B27" s="10">
        <v>20</v>
      </c>
      <c r="C27" s="158" t="s">
        <v>652</v>
      </c>
      <c r="D27" s="158" t="s">
        <v>861</v>
      </c>
      <c r="E27" s="21" t="s">
        <v>1234</v>
      </c>
      <c r="F27" s="21" t="s">
        <v>1235</v>
      </c>
      <c r="G27" s="2"/>
      <c r="J27" s="158" t="s">
        <v>1020</v>
      </c>
      <c r="K27" s="21" t="s">
        <v>1021</v>
      </c>
      <c r="L27" s="21" t="s">
        <v>1022</v>
      </c>
      <c r="M27" s="158" t="s">
        <v>339</v>
      </c>
      <c r="N27" s="21" t="s">
        <v>1023</v>
      </c>
      <c r="O27" s="21" t="s">
        <v>1024</v>
      </c>
      <c r="P27" s="158" t="s">
        <v>144</v>
      </c>
      <c r="Q27" s="21" t="s">
        <v>1025</v>
      </c>
      <c r="R27" s="21" t="s">
        <v>1026</v>
      </c>
      <c r="S27" s="158" t="s">
        <v>144</v>
      </c>
      <c r="T27" s="21" t="s">
        <v>1027</v>
      </c>
      <c r="U27" s="21" t="s">
        <v>1028</v>
      </c>
      <c r="V27" s="2"/>
      <c r="W27" s="2"/>
      <c r="X27" s="2"/>
      <c r="Y27" s="2"/>
      <c r="Z27" s="2"/>
    </row>
    <row r="28" spans="1:26" ht="112" x14ac:dyDescent="0.2">
      <c r="A28" s="2"/>
      <c r="B28" s="10">
        <v>21</v>
      </c>
      <c r="C28" s="158" t="s">
        <v>300</v>
      </c>
      <c r="D28" s="158" t="s">
        <v>862</v>
      </c>
      <c r="E28" s="21" t="s">
        <v>402</v>
      </c>
      <c r="F28" s="21" t="s">
        <v>874</v>
      </c>
      <c r="G28" s="2"/>
      <c r="J28" s="158" t="s">
        <v>1029</v>
      </c>
      <c r="K28" s="21" t="s">
        <v>1030</v>
      </c>
      <c r="L28" s="21" t="s">
        <v>1031</v>
      </c>
      <c r="M28" s="158" t="s">
        <v>403</v>
      </c>
      <c r="N28" s="21" t="s">
        <v>1032</v>
      </c>
      <c r="O28" s="21" t="s">
        <v>1033</v>
      </c>
      <c r="P28" s="21" t="s">
        <v>403</v>
      </c>
      <c r="Q28" s="21" t="s">
        <v>1034</v>
      </c>
      <c r="R28" s="21" t="s">
        <v>1035</v>
      </c>
      <c r="S28" s="158"/>
      <c r="T28" s="21"/>
      <c r="U28" s="21"/>
      <c r="V28" s="2"/>
      <c r="W28" s="2"/>
      <c r="X28" s="2"/>
      <c r="Y28" s="2"/>
      <c r="Z28" s="2"/>
    </row>
    <row r="29" spans="1:26" ht="112" x14ac:dyDescent="0.2">
      <c r="A29" s="2"/>
      <c r="B29" s="10">
        <v>22</v>
      </c>
      <c r="C29" s="158" t="s">
        <v>301</v>
      </c>
      <c r="D29" s="158" t="s">
        <v>327</v>
      </c>
      <c r="E29" s="21" t="s">
        <v>1236</v>
      </c>
      <c r="F29" s="21" t="s">
        <v>1237</v>
      </c>
      <c r="G29" s="2"/>
      <c r="J29" s="158" t="s">
        <v>1036</v>
      </c>
      <c r="K29" s="21" t="s">
        <v>1037</v>
      </c>
      <c r="L29" s="21" t="s">
        <v>1038</v>
      </c>
      <c r="M29" s="158" t="s">
        <v>330</v>
      </c>
      <c r="N29" s="21" t="s">
        <v>1039</v>
      </c>
      <c r="O29" s="21" t="s">
        <v>331</v>
      </c>
      <c r="P29" s="21" t="s">
        <v>330</v>
      </c>
      <c r="Q29" s="21" t="s">
        <v>1040</v>
      </c>
      <c r="R29" s="21" t="s">
        <v>1041</v>
      </c>
      <c r="S29" s="158" t="s">
        <v>330</v>
      </c>
      <c r="T29" s="21" t="s">
        <v>1042</v>
      </c>
      <c r="U29" s="21" t="s">
        <v>1043</v>
      </c>
      <c r="V29" s="2"/>
      <c r="W29" s="2"/>
      <c r="X29" s="2"/>
      <c r="Y29" s="2"/>
      <c r="Z29" s="2"/>
    </row>
    <row r="30" spans="1:26" ht="80" x14ac:dyDescent="0.2">
      <c r="A30" s="2"/>
      <c r="B30" s="10">
        <v>23</v>
      </c>
      <c r="C30" s="158" t="s">
        <v>302</v>
      </c>
      <c r="D30" s="158" t="s">
        <v>863</v>
      </c>
      <c r="E30" s="21" t="s">
        <v>356</v>
      </c>
      <c r="F30" s="21" t="s">
        <v>1238</v>
      </c>
      <c r="G30" s="2"/>
      <c r="J30" s="158" t="s">
        <v>1044</v>
      </c>
      <c r="K30" s="21" t="s">
        <v>1045</v>
      </c>
      <c r="L30" s="21" t="s">
        <v>1046</v>
      </c>
      <c r="M30" s="158" t="s">
        <v>144</v>
      </c>
      <c r="N30" s="21" t="s">
        <v>358</v>
      </c>
      <c r="O30" s="21" t="s">
        <v>359</v>
      </c>
      <c r="P30" s="158" t="s">
        <v>339</v>
      </c>
      <c r="Q30" s="21" t="s">
        <v>371</v>
      </c>
      <c r="R30" s="21" t="s">
        <v>1047</v>
      </c>
      <c r="S30" s="158"/>
      <c r="T30" s="21"/>
      <c r="U30" s="21"/>
      <c r="V30" s="2"/>
      <c r="W30" s="2"/>
      <c r="X30" s="2"/>
      <c r="Y30" s="2"/>
      <c r="Z30" s="2"/>
    </row>
    <row r="31" spans="1:26" ht="176" x14ac:dyDescent="0.2">
      <c r="A31" s="2"/>
      <c r="B31" s="10">
        <v>24</v>
      </c>
      <c r="C31" s="158" t="s">
        <v>311</v>
      </c>
      <c r="D31" s="158" t="s">
        <v>864</v>
      </c>
      <c r="E31" s="21" t="s">
        <v>1239</v>
      </c>
      <c r="F31" s="21" t="s">
        <v>353</v>
      </c>
      <c r="G31" s="2"/>
      <c r="J31" s="158" t="s">
        <v>1048</v>
      </c>
      <c r="K31" s="21" t="s">
        <v>1049</v>
      </c>
      <c r="L31" s="21" t="s">
        <v>1050</v>
      </c>
      <c r="M31" s="158" t="s">
        <v>339</v>
      </c>
      <c r="N31" s="21" t="s">
        <v>354</v>
      </c>
      <c r="O31" s="21" t="s">
        <v>1051</v>
      </c>
      <c r="P31" s="158" t="s">
        <v>330</v>
      </c>
      <c r="Q31" s="21" t="s">
        <v>1052</v>
      </c>
      <c r="R31" s="21" t="s">
        <v>1053</v>
      </c>
      <c r="S31" s="158"/>
      <c r="T31" s="21"/>
      <c r="U31" s="21"/>
      <c r="V31" s="2"/>
      <c r="W31" s="2"/>
      <c r="X31" s="2"/>
      <c r="Y31" s="2"/>
      <c r="Z31" s="2"/>
    </row>
    <row r="32" spans="1:26" ht="128" x14ac:dyDescent="0.2">
      <c r="A32" s="2"/>
      <c r="B32" s="10">
        <v>25</v>
      </c>
      <c r="C32" s="158" t="s">
        <v>845</v>
      </c>
      <c r="D32" s="158" t="s">
        <v>865</v>
      </c>
      <c r="E32" s="21" t="s">
        <v>379</v>
      </c>
      <c r="F32" s="21" t="s">
        <v>380</v>
      </c>
      <c r="G32" s="2"/>
      <c r="J32" s="158" t="s">
        <v>1054</v>
      </c>
      <c r="K32" s="21" t="s">
        <v>1055</v>
      </c>
      <c r="L32" s="21" t="s">
        <v>1056</v>
      </c>
      <c r="M32" s="158" t="s">
        <v>330</v>
      </c>
      <c r="N32" s="21" t="s">
        <v>1057</v>
      </c>
      <c r="O32" s="21" t="s">
        <v>331</v>
      </c>
      <c r="P32" s="158" t="s">
        <v>330</v>
      </c>
      <c r="Q32" s="21" t="s">
        <v>1058</v>
      </c>
      <c r="R32" s="21" t="s">
        <v>1059</v>
      </c>
      <c r="S32" s="158"/>
      <c r="T32" s="21"/>
      <c r="U32" s="21"/>
      <c r="V32" s="2"/>
      <c r="W32" s="2"/>
      <c r="X32" s="2"/>
      <c r="Y32" s="2"/>
      <c r="Z32" s="2"/>
    </row>
    <row r="33" spans="1:26" ht="96" x14ac:dyDescent="0.2">
      <c r="A33" s="2"/>
      <c r="B33" s="10">
        <v>26</v>
      </c>
      <c r="C33" s="158" t="s">
        <v>846</v>
      </c>
      <c r="D33" s="158" t="s">
        <v>378</v>
      </c>
      <c r="E33" s="21" t="s">
        <v>875</v>
      </c>
      <c r="F33" s="21" t="s">
        <v>876</v>
      </c>
      <c r="G33" s="2"/>
      <c r="J33" s="158" t="s">
        <v>1060</v>
      </c>
      <c r="K33" s="21" t="s">
        <v>1061</v>
      </c>
      <c r="L33" s="21" t="s">
        <v>1062</v>
      </c>
      <c r="M33" s="158" t="s">
        <v>330</v>
      </c>
      <c r="N33" s="21" t="s">
        <v>1063</v>
      </c>
      <c r="O33" s="21" t="s">
        <v>331</v>
      </c>
      <c r="P33" s="158" t="s">
        <v>339</v>
      </c>
      <c r="Q33" s="21" t="s">
        <v>354</v>
      </c>
      <c r="R33" s="21" t="s">
        <v>1051</v>
      </c>
      <c r="S33" s="158"/>
      <c r="T33" s="21"/>
      <c r="U33" s="21"/>
      <c r="V33" s="2"/>
      <c r="W33" s="2"/>
      <c r="X33" s="2"/>
      <c r="Y33" s="2"/>
      <c r="Z33" s="2"/>
    </row>
    <row r="34" spans="1:26" ht="128" x14ac:dyDescent="0.2">
      <c r="A34" s="2"/>
      <c r="B34" s="10">
        <v>27</v>
      </c>
      <c r="C34" s="158" t="s">
        <v>304</v>
      </c>
      <c r="D34" s="158" t="s">
        <v>866</v>
      </c>
      <c r="E34" s="21" t="s">
        <v>404</v>
      </c>
      <c r="F34" s="21" t="s">
        <v>1240</v>
      </c>
      <c r="G34" s="2"/>
      <c r="J34" s="158" t="s">
        <v>1064</v>
      </c>
      <c r="K34" s="21" t="s">
        <v>1065</v>
      </c>
      <c r="L34" s="21" t="s">
        <v>1066</v>
      </c>
      <c r="M34" s="158" t="s">
        <v>326</v>
      </c>
      <c r="N34" s="21" t="s">
        <v>405</v>
      </c>
      <c r="O34" s="21" t="s">
        <v>1067</v>
      </c>
      <c r="P34" s="158" t="s">
        <v>330</v>
      </c>
      <c r="Q34" s="21" t="s">
        <v>1068</v>
      </c>
      <c r="R34" s="21" t="s">
        <v>1069</v>
      </c>
      <c r="S34" s="158"/>
      <c r="T34" s="21"/>
      <c r="U34" s="21"/>
      <c r="V34" s="2"/>
      <c r="W34" s="2"/>
      <c r="X34" s="2"/>
      <c r="Y34" s="2"/>
      <c r="Z34" s="2"/>
    </row>
    <row r="35" spans="1:26" ht="80" x14ac:dyDescent="0.2">
      <c r="A35" s="2"/>
      <c r="B35" s="10">
        <v>28</v>
      </c>
      <c r="C35" s="158" t="s">
        <v>305</v>
      </c>
      <c r="D35" s="158" t="s">
        <v>867</v>
      </c>
      <c r="E35" s="21" t="s">
        <v>877</v>
      </c>
      <c r="F35" s="21" t="s">
        <v>1241</v>
      </c>
      <c r="G35" s="2"/>
      <c r="J35" s="158" t="s">
        <v>1070</v>
      </c>
      <c r="K35" s="21" t="s">
        <v>1071</v>
      </c>
      <c r="L35" s="21" t="s">
        <v>1072</v>
      </c>
      <c r="M35" s="158" t="s">
        <v>144</v>
      </c>
      <c r="N35" s="21" t="s">
        <v>1073</v>
      </c>
      <c r="O35" s="21" t="s">
        <v>1074</v>
      </c>
      <c r="P35" s="158" t="s">
        <v>1075</v>
      </c>
      <c r="Q35" s="21" t="s">
        <v>1076</v>
      </c>
      <c r="R35" s="21" t="s">
        <v>1077</v>
      </c>
      <c r="S35" s="158" t="s">
        <v>886</v>
      </c>
      <c r="T35" s="21" t="s">
        <v>1078</v>
      </c>
      <c r="U35" s="21" t="s">
        <v>1079</v>
      </c>
      <c r="V35" s="2"/>
      <c r="W35" s="2"/>
      <c r="X35" s="2"/>
      <c r="Y35" s="2"/>
      <c r="Z35" s="2"/>
    </row>
    <row r="36" spans="1:26" ht="128" x14ac:dyDescent="0.2">
      <c r="A36" s="2"/>
      <c r="B36" s="10">
        <v>29</v>
      </c>
      <c r="C36" s="158" t="s">
        <v>1103</v>
      </c>
      <c r="D36" s="158" t="s">
        <v>868</v>
      </c>
      <c r="E36" s="21" t="s">
        <v>878</v>
      </c>
      <c r="F36" s="21" t="s">
        <v>1242</v>
      </c>
      <c r="G36" s="2"/>
      <c r="J36" s="158" t="s">
        <v>1080</v>
      </c>
      <c r="K36" s="71" t="s">
        <v>1081</v>
      </c>
      <c r="L36" s="71" t="s">
        <v>1082</v>
      </c>
      <c r="M36" s="158" t="s">
        <v>144</v>
      </c>
      <c r="N36" s="21" t="s">
        <v>1083</v>
      </c>
      <c r="O36" s="21" t="s">
        <v>1084</v>
      </c>
      <c r="P36" s="158" t="s">
        <v>403</v>
      </c>
      <c r="Q36" s="21" t="s">
        <v>1085</v>
      </c>
      <c r="R36" s="21" t="s">
        <v>1086</v>
      </c>
      <c r="S36" s="158"/>
      <c r="T36" s="208"/>
      <c r="U36" s="208"/>
      <c r="V36" s="2"/>
      <c r="W36" s="2"/>
      <c r="X36" s="2"/>
      <c r="Y36" s="2"/>
      <c r="Z36" s="2"/>
    </row>
    <row r="37" spans="1:26" ht="43" customHeight="1" x14ac:dyDescent="0.2">
      <c r="A37" s="2"/>
      <c r="B37" s="10">
        <v>30</v>
      </c>
      <c r="C37" s="158" t="s">
        <v>307</v>
      </c>
      <c r="D37" s="158" t="s">
        <v>869</v>
      </c>
      <c r="E37" s="21" t="s">
        <v>406</v>
      </c>
      <c r="F37" s="21" t="s">
        <v>407</v>
      </c>
      <c r="G37" s="2"/>
      <c r="J37" s="170" t="s">
        <v>1087</v>
      </c>
      <c r="K37" s="197" t="s">
        <v>1088</v>
      </c>
      <c r="L37" s="197" t="s">
        <v>1089</v>
      </c>
      <c r="M37" s="170" t="s">
        <v>330</v>
      </c>
      <c r="N37" s="197" t="s">
        <v>1090</v>
      </c>
      <c r="O37" s="197" t="s">
        <v>1091</v>
      </c>
      <c r="P37" s="170" t="s">
        <v>330</v>
      </c>
      <c r="Q37" s="197" t="s">
        <v>1092</v>
      </c>
      <c r="R37" s="197" t="s">
        <v>340</v>
      </c>
      <c r="S37" s="170"/>
      <c r="T37" s="197"/>
      <c r="U37" s="197"/>
      <c r="V37" s="2"/>
      <c r="W37" s="2"/>
      <c r="X37" s="2"/>
      <c r="Y37" s="2"/>
      <c r="Z37" s="2"/>
    </row>
    <row r="38" spans="1:26" ht="52" customHeight="1" x14ac:dyDescent="0.2">
      <c r="A38" s="2"/>
      <c r="B38" s="10">
        <v>31</v>
      </c>
      <c r="C38" s="158" t="s">
        <v>308</v>
      </c>
      <c r="D38" s="158" t="s">
        <v>408</v>
      </c>
      <c r="E38" s="21" t="s">
        <v>1243</v>
      </c>
      <c r="F38" s="21" t="s">
        <v>1244</v>
      </c>
      <c r="G38" s="2"/>
      <c r="J38" s="170" t="s">
        <v>1093</v>
      </c>
      <c r="K38" s="197" t="s">
        <v>1094</v>
      </c>
      <c r="L38" s="197" t="s">
        <v>1095</v>
      </c>
      <c r="M38" s="170" t="s">
        <v>330</v>
      </c>
      <c r="N38" s="197" t="s">
        <v>409</v>
      </c>
      <c r="O38" s="197" t="s">
        <v>1096</v>
      </c>
      <c r="P38" s="170" t="s">
        <v>403</v>
      </c>
      <c r="Q38" s="197" t="s">
        <v>410</v>
      </c>
      <c r="R38" s="197" t="s">
        <v>1097</v>
      </c>
      <c r="S38" s="170"/>
      <c r="T38" s="197"/>
      <c r="U38" s="197"/>
      <c r="V38" s="2"/>
      <c r="W38" s="2"/>
      <c r="X38" s="2"/>
      <c r="Y38" s="2"/>
      <c r="Z38" s="2"/>
    </row>
    <row r="39" spans="1:26" ht="14.25" customHeight="1" x14ac:dyDescent="0.2">
      <c r="A39" s="2"/>
      <c r="B39" s="10"/>
      <c r="C39" s="158"/>
      <c r="D39" s="158"/>
      <c r="E39" s="21"/>
      <c r="F39" s="21"/>
      <c r="G39" s="2"/>
      <c r="J39" s="170"/>
      <c r="K39" s="209"/>
      <c r="L39" s="209"/>
      <c r="M39" s="170"/>
      <c r="N39" s="197"/>
      <c r="O39" s="197"/>
      <c r="P39" s="170"/>
      <c r="Q39" s="197"/>
      <c r="R39" s="197"/>
      <c r="S39" s="170"/>
      <c r="T39" s="197"/>
      <c r="U39" s="197"/>
      <c r="V39" s="2"/>
      <c r="W39" s="2"/>
      <c r="X39" s="2"/>
      <c r="Y39" s="2"/>
      <c r="Z39" s="2"/>
    </row>
    <row r="40" spans="1:26" ht="14.25" customHeight="1" x14ac:dyDescent="0.2">
      <c r="A40" s="2"/>
      <c r="B40" s="10"/>
      <c r="C40" s="158"/>
      <c r="D40" s="158"/>
      <c r="E40" s="21"/>
      <c r="F40" s="21"/>
      <c r="G40" s="2"/>
      <c r="J40" s="170"/>
      <c r="K40" s="197"/>
      <c r="L40" s="197"/>
      <c r="M40" s="170"/>
      <c r="N40" s="197"/>
      <c r="O40" s="197"/>
      <c r="P40" s="170"/>
      <c r="Q40" s="197"/>
      <c r="R40" s="197"/>
      <c r="S40" s="170"/>
      <c r="T40" s="197"/>
      <c r="U40" s="197"/>
      <c r="V40" s="2"/>
      <c r="W40" s="2"/>
      <c r="X40" s="2"/>
      <c r="Y40" s="2"/>
      <c r="Z40" s="2"/>
    </row>
    <row r="41" spans="1:26" ht="14.25" customHeight="1" x14ac:dyDescent="0.2">
      <c r="A41" s="2"/>
      <c r="B41" s="10"/>
      <c r="C41" s="158"/>
      <c r="D41" s="158"/>
      <c r="E41" s="21"/>
      <c r="F41" s="21"/>
      <c r="G41" s="2"/>
      <c r="J41" s="170"/>
      <c r="K41" s="197"/>
      <c r="L41" s="197"/>
      <c r="M41" s="170"/>
      <c r="N41" s="197"/>
      <c r="O41" s="197"/>
      <c r="P41" s="170"/>
      <c r="Q41" s="197"/>
      <c r="R41" s="197"/>
      <c r="S41" s="170"/>
      <c r="T41" s="197"/>
      <c r="U41" s="197"/>
      <c r="V41" s="2"/>
      <c r="W41" s="2"/>
      <c r="X41" s="2"/>
      <c r="Y41" s="2"/>
      <c r="Z41" s="2"/>
    </row>
    <row r="42" spans="1:26" ht="14.25" customHeight="1" x14ac:dyDescent="0.2">
      <c r="A42" s="2"/>
      <c r="B42" s="2"/>
      <c r="C42" s="158"/>
      <c r="D42" s="158"/>
      <c r="E42" s="21"/>
      <c r="F42" s="21"/>
      <c r="G42" s="2"/>
      <c r="J42" s="170"/>
      <c r="K42" s="197"/>
      <c r="L42" s="197"/>
      <c r="M42" s="170"/>
      <c r="N42" s="197"/>
      <c r="O42" s="197"/>
      <c r="P42" s="170"/>
      <c r="Q42" s="197"/>
      <c r="R42" s="197"/>
      <c r="S42" s="170"/>
      <c r="T42" s="197"/>
      <c r="U42" s="197"/>
      <c r="V42" s="2"/>
      <c r="W42" s="2"/>
      <c r="X42" s="2"/>
      <c r="Y42" s="2"/>
      <c r="Z42" s="2"/>
    </row>
    <row r="43" spans="1:26" ht="14.25" customHeight="1" x14ac:dyDescent="0.2">
      <c r="A43" s="2"/>
      <c r="B43" s="2"/>
      <c r="C43" s="158"/>
      <c r="D43" s="158"/>
      <c r="E43" s="21"/>
      <c r="F43" s="21"/>
      <c r="G43" s="2"/>
      <c r="J43" s="170"/>
      <c r="K43" s="197"/>
      <c r="L43" s="197"/>
      <c r="M43" s="170"/>
      <c r="N43" s="197"/>
      <c r="O43" s="197"/>
      <c r="P43" s="170"/>
      <c r="Q43" s="197"/>
      <c r="R43" s="197"/>
      <c r="S43" s="170"/>
      <c r="T43" s="197"/>
      <c r="U43" s="197"/>
      <c r="V43" s="2"/>
      <c r="W43" s="2"/>
      <c r="X43" s="2"/>
      <c r="Y43" s="2"/>
      <c r="Z43" s="2"/>
    </row>
    <row r="44" spans="1:26" ht="14.25" customHeight="1" x14ac:dyDescent="0.2">
      <c r="A44" s="2"/>
      <c r="B44" s="2"/>
      <c r="C44" s="158"/>
      <c r="D44" s="158"/>
      <c r="E44" s="21"/>
      <c r="F44" s="21"/>
      <c r="G44" s="2"/>
      <c r="J44" s="170"/>
      <c r="K44" s="197"/>
      <c r="L44" s="197"/>
      <c r="M44" s="170"/>
      <c r="N44" s="197"/>
      <c r="O44" s="197"/>
      <c r="P44" s="170"/>
      <c r="Q44" s="197"/>
      <c r="R44" s="197"/>
      <c r="S44" s="170"/>
      <c r="T44" s="197"/>
      <c r="U44" s="197"/>
      <c r="V44" s="2"/>
      <c r="W44" s="2"/>
      <c r="X44" s="2"/>
      <c r="Y44" s="2"/>
      <c r="Z44" s="2"/>
    </row>
    <row r="45" spans="1:26" ht="14.25" customHeight="1" x14ac:dyDescent="0.2">
      <c r="A45" s="2"/>
      <c r="B45" s="2"/>
      <c r="C45" s="158"/>
      <c r="D45" s="158"/>
      <c r="E45" s="21"/>
      <c r="F45" s="21"/>
      <c r="G45" s="2"/>
      <c r="J45" s="170"/>
      <c r="K45" s="197"/>
      <c r="L45" s="197"/>
      <c r="M45" s="170"/>
      <c r="N45" s="197"/>
      <c r="O45" s="197"/>
      <c r="P45" s="170"/>
      <c r="Q45" s="197"/>
      <c r="R45" s="197"/>
      <c r="S45" s="170"/>
      <c r="T45" s="197"/>
      <c r="U45" s="197"/>
      <c r="V45" s="2"/>
      <c r="W45" s="2"/>
      <c r="X45" s="2"/>
      <c r="Y45" s="2"/>
      <c r="Z45" s="2"/>
    </row>
    <row r="46" spans="1:26" ht="14.25" customHeight="1" x14ac:dyDescent="0.2">
      <c r="A46" s="2"/>
      <c r="B46" s="2"/>
      <c r="C46" s="158"/>
      <c r="D46" s="158"/>
      <c r="E46" s="21"/>
      <c r="F46" s="21"/>
      <c r="G46" s="2"/>
      <c r="J46" s="170"/>
      <c r="K46" s="197"/>
      <c r="L46" s="197"/>
      <c r="M46" s="170"/>
      <c r="N46" s="197"/>
      <c r="O46" s="197"/>
      <c r="P46" s="170"/>
      <c r="Q46" s="197"/>
      <c r="R46" s="197"/>
      <c r="S46" s="170"/>
      <c r="T46" s="197"/>
      <c r="U46" s="197"/>
      <c r="V46" s="2"/>
      <c r="W46" s="2"/>
      <c r="X46" s="2"/>
      <c r="Y46" s="2"/>
      <c r="Z46" s="2"/>
    </row>
    <row r="47" spans="1:26" ht="14.25" customHeight="1" x14ac:dyDescent="0.2">
      <c r="A47" s="2"/>
      <c r="B47" s="2"/>
      <c r="C47" s="158"/>
      <c r="D47" s="158"/>
      <c r="E47" s="21"/>
      <c r="F47" s="21"/>
      <c r="G47" s="2"/>
      <c r="J47" s="170"/>
      <c r="K47" s="197"/>
      <c r="L47" s="197"/>
      <c r="M47" s="170"/>
      <c r="N47" s="197"/>
      <c r="O47" s="197"/>
      <c r="P47" s="170"/>
      <c r="Q47" s="197"/>
      <c r="R47" s="197"/>
      <c r="S47" s="170"/>
      <c r="T47" s="197"/>
      <c r="U47" s="197"/>
      <c r="V47" s="2"/>
      <c r="W47" s="2"/>
      <c r="X47" s="2"/>
      <c r="Y47" s="2"/>
      <c r="Z47" s="2"/>
    </row>
    <row r="48" spans="1:26" ht="14.25" customHeight="1" x14ac:dyDescent="0.2">
      <c r="A48" s="2"/>
      <c r="B48" s="2"/>
      <c r="C48" s="158"/>
      <c r="D48" s="158"/>
      <c r="E48" s="21"/>
      <c r="F48" s="21"/>
      <c r="G48" s="2"/>
      <c r="J48" s="170"/>
      <c r="K48" s="197"/>
      <c r="L48" s="197"/>
      <c r="M48" s="170"/>
      <c r="N48" s="197"/>
      <c r="O48" s="197"/>
      <c r="P48" s="170"/>
      <c r="Q48" s="197"/>
      <c r="R48" s="197"/>
      <c r="S48" s="170"/>
      <c r="T48" s="197"/>
      <c r="U48" s="197"/>
      <c r="V48" s="2"/>
      <c r="W48" s="2"/>
      <c r="X48" s="2"/>
      <c r="Y48" s="2"/>
      <c r="Z48" s="2"/>
    </row>
    <row r="49" spans="1:26" ht="14.25" customHeight="1" x14ac:dyDescent="0.2">
      <c r="A49" s="2"/>
      <c r="B49" s="2"/>
      <c r="C49" s="158"/>
      <c r="D49" s="158"/>
      <c r="E49" s="21"/>
      <c r="F49" s="21"/>
      <c r="G49" s="2"/>
      <c r="J49" s="170"/>
      <c r="K49" s="197"/>
      <c r="L49" s="197"/>
      <c r="M49" s="170"/>
      <c r="N49" s="197"/>
      <c r="O49" s="197"/>
      <c r="P49" s="170"/>
      <c r="Q49" s="197"/>
      <c r="R49" s="197"/>
      <c r="S49" s="170"/>
      <c r="T49" s="197"/>
      <c r="U49" s="197"/>
      <c r="V49" s="2"/>
      <c r="W49" s="2"/>
      <c r="X49" s="2"/>
      <c r="Y49" s="2"/>
      <c r="Z49" s="2"/>
    </row>
    <row r="50" spans="1:26" ht="14.25" customHeight="1" x14ac:dyDescent="0.2">
      <c r="A50" s="2"/>
      <c r="B50" s="2"/>
      <c r="C50" s="158"/>
      <c r="D50" s="158"/>
      <c r="E50" s="21"/>
      <c r="F50" s="21"/>
      <c r="G50" s="2"/>
      <c r="J50" s="170"/>
      <c r="K50" s="197"/>
      <c r="L50" s="197"/>
      <c r="M50" s="170"/>
      <c r="N50" s="197"/>
      <c r="O50" s="197"/>
      <c r="P50" s="170"/>
      <c r="Q50" s="197"/>
      <c r="R50" s="197"/>
      <c r="S50" s="170"/>
      <c r="T50" s="197"/>
      <c r="U50" s="197"/>
      <c r="V50" s="2"/>
      <c r="W50" s="2"/>
      <c r="X50" s="2"/>
      <c r="Y50" s="2"/>
      <c r="Z50" s="2"/>
    </row>
    <row r="51" spans="1:26" ht="14.25" customHeight="1" x14ac:dyDescent="0.2">
      <c r="A51" s="2"/>
      <c r="B51" s="2"/>
      <c r="C51" s="158"/>
      <c r="D51" s="158"/>
      <c r="E51" s="21"/>
      <c r="F51" s="21"/>
      <c r="G51" s="2"/>
      <c r="J51" s="170"/>
      <c r="K51" s="197"/>
      <c r="L51" s="197"/>
      <c r="M51" s="170"/>
      <c r="N51" s="197"/>
      <c r="O51" s="197"/>
      <c r="P51" s="170"/>
      <c r="Q51" s="197"/>
      <c r="R51" s="197"/>
      <c r="S51" s="170"/>
      <c r="T51" s="197"/>
      <c r="U51" s="197"/>
      <c r="V51" s="2"/>
      <c r="W51" s="2"/>
      <c r="X51" s="2"/>
      <c r="Y51" s="2"/>
      <c r="Z51" s="2"/>
    </row>
    <row r="52" spans="1:26" ht="14.25" customHeight="1" x14ac:dyDescent="0.2">
      <c r="A52" s="2"/>
      <c r="B52" s="2"/>
      <c r="C52" s="158"/>
      <c r="D52" s="158"/>
      <c r="E52" s="21"/>
      <c r="F52" s="21"/>
      <c r="G52" s="2"/>
      <c r="J52" s="170"/>
      <c r="K52" s="197"/>
      <c r="L52" s="197"/>
      <c r="M52" s="170"/>
      <c r="N52" s="197"/>
      <c r="O52" s="197"/>
      <c r="P52" s="170"/>
      <c r="Q52" s="197"/>
      <c r="R52" s="197"/>
      <c r="S52" s="170"/>
      <c r="T52" s="197"/>
      <c r="U52" s="197"/>
      <c r="V52" s="2"/>
      <c r="W52" s="2"/>
      <c r="X52" s="2"/>
      <c r="Y52" s="2"/>
      <c r="Z52" s="2"/>
    </row>
    <row r="53" spans="1:26" ht="14.25" customHeight="1" x14ac:dyDescent="0.2">
      <c r="A53" s="2"/>
      <c r="B53" s="2"/>
      <c r="C53" s="158"/>
      <c r="D53" s="158"/>
      <c r="E53" s="21"/>
      <c r="F53" s="21"/>
      <c r="G53" s="2"/>
      <c r="J53" s="170"/>
      <c r="K53" s="197"/>
      <c r="L53" s="197"/>
      <c r="M53" s="170"/>
      <c r="N53" s="197"/>
      <c r="O53" s="197"/>
      <c r="P53" s="170"/>
      <c r="Q53" s="197"/>
      <c r="R53" s="197"/>
      <c r="S53" s="170"/>
      <c r="T53" s="197"/>
      <c r="U53" s="197"/>
      <c r="V53" s="2"/>
      <c r="W53" s="2"/>
      <c r="X53" s="2"/>
      <c r="Y53" s="2"/>
      <c r="Z53" s="2"/>
    </row>
    <row r="54" spans="1:26" ht="14.25" customHeight="1" x14ac:dyDescent="0.2">
      <c r="A54" s="2"/>
      <c r="B54" s="2"/>
      <c r="C54" s="2"/>
      <c r="D54" s="2"/>
      <c r="E54" s="2"/>
      <c r="F54" s="2"/>
      <c r="G54" s="2"/>
      <c r="J54" s="3"/>
      <c r="M54" s="3"/>
      <c r="N54" s="2"/>
      <c r="O54" s="2"/>
      <c r="P54" s="3"/>
      <c r="Q54" s="2"/>
      <c r="R54" s="2"/>
      <c r="S54" s="3"/>
      <c r="T54" s="2"/>
      <c r="U54" s="2"/>
      <c r="V54" s="2"/>
      <c r="W54" s="2"/>
      <c r="X54" s="2"/>
      <c r="Y54" s="2"/>
      <c r="Z54" s="2"/>
    </row>
    <row r="55" spans="1:26" ht="14.25" customHeight="1" x14ac:dyDescent="0.2">
      <c r="A55" s="2"/>
      <c r="B55" s="2"/>
      <c r="C55" s="2"/>
      <c r="D55" s="2"/>
      <c r="E55" s="2"/>
      <c r="F55" s="2"/>
      <c r="G55" s="2"/>
      <c r="J55" s="3"/>
      <c r="M55" s="3"/>
      <c r="N55" s="2"/>
      <c r="O55" s="2"/>
      <c r="P55" s="3"/>
      <c r="Q55" s="2"/>
      <c r="R55" s="2"/>
      <c r="S55" s="3"/>
      <c r="T55" s="2"/>
      <c r="U55" s="2"/>
      <c r="V55" s="2"/>
      <c r="W55" s="2"/>
      <c r="X55" s="2"/>
      <c r="Y55" s="2"/>
      <c r="Z55" s="2"/>
    </row>
    <row r="56" spans="1:26" ht="14.25" customHeight="1" x14ac:dyDescent="0.2">
      <c r="A56" s="2"/>
      <c r="B56" s="2"/>
      <c r="C56" s="2"/>
      <c r="D56" s="2"/>
      <c r="E56" s="2"/>
      <c r="F56" s="2"/>
      <c r="G56" s="2"/>
      <c r="J56" s="3"/>
      <c r="M56" s="3"/>
      <c r="N56" s="2"/>
      <c r="O56" s="2"/>
      <c r="P56" s="3"/>
      <c r="Q56" s="2"/>
      <c r="R56" s="2"/>
      <c r="S56" s="3"/>
      <c r="T56" s="2"/>
      <c r="U56" s="2"/>
      <c r="V56" s="2"/>
      <c r="W56" s="2"/>
      <c r="X56" s="2"/>
      <c r="Y56" s="2"/>
      <c r="Z56" s="2"/>
    </row>
    <row r="57" spans="1:26" ht="14.25" customHeight="1" x14ac:dyDescent="0.2">
      <c r="A57" s="2"/>
      <c r="B57" s="2"/>
      <c r="C57" s="2"/>
      <c r="D57" s="2"/>
      <c r="E57" s="2"/>
      <c r="F57" s="2"/>
      <c r="G57" s="2"/>
      <c r="J57" s="3"/>
      <c r="M57" s="3"/>
      <c r="N57" s="2"/>
      <c r="O57" s="2"/>
      <c r="P57" s="3"/>
      <c r="Q57" s="2"/>
      <c r="R57" s="2"/>
      <c r="S57" s="3"/>
      <c r="T57" s="2"/>
      <c r="U57" s="2"/>
      <c r="V57" s="2"/>
      <c r="W57" s="2"/>
      <c r="X57" s="2"/>
      <c r="Y57" s="2"/>
      <c r="Z57" s="2"/>
    </row>
    <row r="58" spans="1:26" ht="14.25" customHeight="1" x14ac:dyDescent="0.2">
      <c r="A58" s="2"/>
      <c r="B58" s="2"/>
      <c r="C58" s="2"/>
      <c r="D58" s="2"/>
      <c r="E58" s="2"/>
      <c r="F58" s="2"/>
      <c r="G58" s="2"/>
      <c r="J58" s="3"/>
      <c r="M58" s="3"/>
      <c r="N58" s="2"/>
      <c r="O58" s="2"/>
      <c r="P58" s="3"/>
      <c r="Q58" s="2"/>
      <c r="R58" s="2"/>
      <c r="S58" s="3"/>
      <c r="T58" s="2"/>
      <c r="U58" s="2"/>
      <c r="V58" s="2"/>
      <c r="W58" s="2"/>
      <c r="X58" s="2"/>
      <c r="Y58" s="2"/>
      <c r="Z58" s="2"/>
    </row>
    <row r="59" spans="1:26" ht="14.25" customHeight="1" x14ac:dyDescent="0.2">
      <c r="A59" s="2"/>
      <c r="B59" s="2"/>
      <c r="C59" s="2"/>
      <c r="D59" s="2"/>
      <c r="E59" s="2"/>
      <c r="F59" s="2"/>
      <c r="G59" s="2"/>
      <c r="J59" s="3"/>
      <c r="M59" s="3"/>
      <c r="N59" s="2"/>
      <c r="O59" s="2"/>
      <c r="P59" s="3"/>
      <c r="Q59" s="2"/>
      <c r="R59" s="2"/>
      <c r="S59" s="3"/>
      <c r="T59" s="2"/>
      <c r="U59" s="2"/>
      <c r="V59" s="2"/>
      <c r="W59" s="2"/>
      <c r="X59" s="2"/>
      <c r="Y59" s="2"/>
      <c r="Z59" s="2"/>
    </row>
    <row r="60" spans="1:26" ht="14.25" customHeight="1" x14ac:dyDescent="0.2">
      <c r="A60" s="2"/>
      <c r="B60" s="2"/>
      <c r="C60" s="2"/>
      <c r="D60" s="2"/>
      <c r="E60" s="2"/>
      <c r="F60" s="2"/>
      <c r="G60" s="2"/>
      <c r="J60" s="3"/>
      <c r="M60" s="3"/>
      <c r="N60" s="2"/>
      <c r="O60" s="2"/>
      <c r="P60" s="3"/>
      <c r="Q60" s="2"/>
      <c r="R60" s="2"/>
      <c r="S60" s="3"/>
      <c r="T60" s="2"/>
      <c r="U60" s="2"/>
      <c r="V60" s="2"/>
      <c r="W60" s="2"/>
      <c r="X60" s="2"/>
      <c r="Y60" s="2"/>
      <c r="Z60" s="2"/>
    </row>
    <row r="61" spans="1:26" ht="14.25" customHeight="1" x14ac:dyDescent="0.2">
      <c r="A61" s="2"/>
      <c r="B61" s="2"/>
      <c r="C61" s="2"/>
      <c r="D61" s="2"/>
      <c r="E61" s="2"/>
      <c r="F61" s="2"/>
      <c r="G61" s="2"/>
      <c r="J61" s="3"/>
      <c r="M61" s="3"/>
      <c r="N61" s="2"/>
      <c r="O61" s="2"/>
      <c r="P61" s="3"/>
      <c r="Q61" s="2"/>
      <c r="R61" s="2"/>
      <c r="S61" s="3"/>
      <c r="T61" s="2"/>
      <c r="U61" s="2"/>
      <c r="V61" s="2"/>
      <c r="W61" s="2"/>
      <c r="X61" s="2"/>
      <c r="Y61" s="2"/>
      <c r="Z61" s="2"/>
    </row>
    <row r="62" spans="1:26" ht="14.25" customHeight="1" x14ac:dyDescent="0.2">
      <c r="A62" s="2"/>
      <c r="B62" s="2"/>
      <c r="C62" s="2"/>
      <c r="D62" s="2"/>
      <c r="E62" s="2"/>
      <c r="F62" s="2"/>
      <c r="G62" s="2"/>
      <c r="J62" s="3"/>
      <c r="M62" s="3"/>
      <c r="N62" s="2"/>
      <c r="O62" s="2"/>
      <c r="P62" s="3"/>
      <c r="Q62" s="2"/>
      <c r="R62" s="2"/>
      <c r="S62" s="3"/>
      <c r="T62" s="2"/>
      <c r="U62" s="2"/>
      <c r="V62" s="2"/>
      <c r="W62" s="2"/>
      <c r="X62" s="2"/>
      <c r="Y62" s="2"/>
      <c r="Z62" s="2"/>
    </row>
    <row r="63" spans="1:26" ht="14.25" customHeight="1" x14ac:dyDescent="0.2">
      <c r="A63" s="2"/>
      <c r="B63" s="2"/>
      <c r="C63" s="2"/>
      <c r="D63" s="2"/>
      <c r="E63" s="2"/>
      <c r="F63" s="2"/>
      <c r="G63" s="2"/>
      <c r="J63" s="3"/>
      <c r="M63" s="3"/>
      <c r="N63" s="2"/>
      <c r="O63" s="2"/>
      <c r="P63" s="3"/>
      <c r="Q63" s="2"/>
      <c r="R63" s="2"/>
      <c r="S63" s="3"/>
      <c r="T63" s="2"/>
      <c r="U63" s="2"/>
      <c r="V63" s="2"/>
      <c r="W63" s="2"/>
      <c r="X63" s="2"/>
      <c r="Y63" s="2"/>
      <c r="Z63" s="2"/>
    </row>
    <row r="64" spans="1:26" ht="14.25" customHeight="1" x14ac:dyDescent="0.2">
      <c r="A64" s="2"/>
      <c r="B64" s="2"/>
      <c r="C64" s="2"/>
      <c r="D64" s="2"/>
      <c r="E64" s="2"/>
      <c r="F64" s="2"/>
      <c r="G64" s="2"/>
      <c r="J64" s="3"/>
      <c r="M64" s="3"/>
      <c r="N64" s="2"/>
      <c r="O64" s="2"/>
      <c r="P64" s="3"/>
      <c r="Q64" s="2"/>
      <c r="R64" s="2"/>
      <c r="S64" s="3"/>
      <c r="T64" s="2"/>
      <c r="U64" s="2"/>
      <c r="V64" s="2"/>
      <c r="W64" s="2"/>
      <c r="X64" s="2"/>
      <c r="Y64" s="2"/>
      <c r="Z64" s="2"/>
    </row>
    <row r="65" spans="1:26" ht="14.25" customHeight="1" x14ac:dyDescent="0.2">
      <c r="A65" s="2"/>
      <c r="B65" s="2"/>
      <c r="C65" s="2"/>
      <c r="D65" s="2"/>
      <c r="E65" s="2"/>
      <c r="F65" s="2"/>
      <c r="G65" s="2"/>
      <c r="J65" s="3"/>
      <c r="M65" s="3"/>
      <c r="N65" s="2"/>
      <c r="O65" s="2"/>
      <c r="P65" s="3"/>
      <c r="Q65" s="2"/>
      <c r="R65" s="2"/>
      <c r="S65" s="3"/>
      <c r="T65" s="2"/>
      <c r="U65" s="2"/>
      <c r="V65" s="2"/>
      <c r="W65" s="2"/>
      <c r="X65" s="2"/>
      <c r="Y65" s="2"/>
      <c r="Z65" s="2"/>
    </row>
    <row r="66" spans="1:26" ht="14.25" customHeight="1" x14ac:dyDescent="0.2">
      <c r="A66" s="2"/>
      <c r="B66" s="2"/>
      <c r="C66" s="2"/>
      <c r="D66" s="2"/>
      <c r="E66" s="2"/>
      <c r="F66" s="2"/>
      <c r="G66" s="2"/>
      <c r="J66" s="3"/>
      <c r="M66" s="3"/>
      <c r="N66" s="2"/>
      <c r="O66" s="2"/>
      <c r="P66" s="3"/>
      <c r="Q66" s="2"/>
      <c r="R66" s="2"/>
      <c r="S66" s="3"/>
      <c r="T66" s="2"/>
      <c r="U66" s="2"/>
      <c r="V66" s="2"/>
      <c r="W66" s="2"/>
      <c r="X66" s="2"/>
      <c r="Y66" s="2"/>
      <c r="Z66" s="2"/>
    </row>
    <row r="67" spans="1:26" ht="14.25" customHeight="1" x14ac:dyDescent="0.2">
      <c r="A67" s="2"/>
      <c r="B67" s="2"/>
      <c r="C67" s="2"/>
      <c r="D67" s="2"/>
      <c r="E67" s="2"/>
      <c r="F67" s="2"/>
      <c r="G67" s="2"/>
      <c r="J67" s="3"/>
      <c r="M67" s="3"/>
      <c r="N67" s="2"/>
      <c r="O67" s="2"/>
      <c r="P67" s="3"/>
      <c r="Q67" s="2"/>
      <c r="R67" s="2"/>
      <c r="S67" s="3"/>
      <c r="T67" s="2"/>
      <c r="U67" s="2"/>
      <c r="V67" s="2"/>
      <c r="W67" s="2"/>
      <c r="X67" s="2"/>
      <c r="Y67" s="2"/>
      <c r="Z67" s="2"/>
    </row>
    <row r="68" spans="1:26" ht="14.25" customHeight="1" x14ac:dyDescent="0.2">
      <c r="A68" s="2"/>
      <c r="B68" s="2"/>
      <c r="C68" s="2"/>
      <c r="D68" s="2"/>
      <c r="E68" s="2"/>
      <c r="F68" s="2"/>
      <c r="G68" s="2"/>
      <c r="J68" s="3"/>
      <c r="M68" s="3"/>
      <c r="N68" s="2"/>
      <c r="O68" s="2"/>
      <c r="P68" s="3"/>
      <c r="Q68" s="2"/>
      <c r="R68" s="2"/>
      <c r="S68" s="3"/>
      <c r="T68" s="2"/>
      <c r="U68" s="2"/>
      <c r="V68" s="2"/>
      <c r="W68" s="2"/>
      <c r="X68" s="2"/>
      <c r="Y68" s="2"/>
      <c r="Z68" s="2"/>
    </row>
    <row r="69" spans="1:26" ht="14.25" customHeight="1" x14ac:dyDescent="0.2">
      <c r="A69" s="2"/>
      <c r="B69" s="2"/>
      <c r="C69" s="2"/>
      <c r="D69" s="2"/>
      <c r="E69" s="2"/>
      <c r="F69" s="2"/>
      <c r="G69" s="2"/>
      <c r="J69" s="3"/>
      <c r="M69" s="3"/>
      <c r="N69" s="2"/>
      <c r="O69" s="2"/>
      <c r="P69" s="3"/>
      <c r="Q69" s="2"/>
      <c r="R69" s="2"/>
      <c r="S69" s="3"/>
      <c r="T69" s="2"/>
      <c r="U69" s="2"/>
      <c r="V69" s="2"/>
      <c r="W69" s="2"/>
      <c r="X69" s="2"/>
      <c r="Y69" s="2"/>
      <c r="Z69" s="2"/>
    </row>
    <row r="70" spans="1:26" ht="14.25" customHeight="1" x14ac:dyDescent="0.2">
      <c r="A70" s="2"/>
      <c r="B70" s="2"/>
      <c r="C70" s="2"/>
      <c r="D70" s="2"/>
      <c r="E70" s="2"/>
      <c r="F70" s="2"/>
      <c r="G70" s="2"/>
      <c r="J70" s="3"/>
      <c r="M70" s="3"/>
      <c r="N70" s="2"/>
      <c r="O70" s="2"/>
      <c r="P70" s="3"/>
      <c r="Q70" s="2"/>
      <c r="R70" s="2"/>
      <c r="S70" s="3"/>
      <c r="T70" s="2"/>
      <c r="U70" s="2"/>
      <c r="V70" s="2"/>
      <c r="W70" s="2"/>
      <c r="X70" s="2"/>
      <c r="Y70" s="2"/>
      <c r="Z70" s="2"/>
    </row>
    <row r="71" spans="1:26" ht="14.25" customHeight="1" x14ac:dyDescent="0.2">
      <c r="A71" s="2"/>
      <c r="B71" s="2"/>
      <c r="C71" s="2"/>
      <c r="D71" s="2"/>
      <c r="E71" s="2"/>
      <c r="F71" s="2"/>
      <c r="G71" s="2"/>
      <c r="J71" s="3"/>
      <c r="M71" s="3"/>
      <c r="N71" s="2"/>
      <c r="O71" s="2"/>
      <c r="P71" s="3"/>
      <c r="Q71" s="2"/>
      <c r="R71" s="2"/>
      <c r="S71" s="3"/>
      <c r="T71" s="2"/>
      <c r="U71" s="2"/>
      <c r="V71" s="2"/>
      <c r="W71" s="2"/>
      <c r="X71" s="2"/>
      <c r="Y71" s="2"/>
      <c r="Z71" s="2"/>
    </row>
    <row r="72" spans="1:26" ht="14.25" customHeight="1" x14ac:dyDescent="0.2">
      <c r="A72" s="2"/>
      <c r="B72" s="2"/>
      <c r="C72" s="2"/>
      <c r="D72" s="2"/>
      <c r="E72" s="2"/>
      <c r="F72" s="2"/>
      <c r="G72" s="2"/>
      <c r="J72" s="3"/>
      <c r="M72" s="3"/>
      <c r="N72" s="2"/>
      <c r="O72" s="2"/>
      <c r="P72" s="3"/>
      <c r="Q72" s="2"/>
      <c r="R72" s="2"/>
      <c r="S72" s="3"/>
      <c r="T72" s="2"/>
      <c r="U72" s="2"/>
      <c r="V72" s="2"/>
      <c r="W72" s="2"/>
      <c r="X72" s="2"/>
      <c r="Y72" s="2"/>
      <c r="Z72" s="2"/>
    </row>
    <row r="73" spans="1:26" ht="14.25" customHeight="1" x14ac:dyDescent="0.2">
      <c r="A73" s="2"/>
      <c r="B73" s="2"/>
      <c r="C73" s="2"/>
      <c r="D73" s="2"/>
      <c r="E73" s="2"/>
      <c r="F73" s="2"/>
      <c r="G73" s="2"/>
      <c r="J73" s="3"/>
      <c r="M73" s="3"/>
      <c r="N73" s="2"/>
      <c r="O73" s="2"/>
      <c r="P73" s="3"/>
      <c r="Q73" s="2"/>
      <c r="R73" s="2"/>
      <c r="S73" s="3"/>
      <c r="T73" s="2"/>
      <c r="U73" s="2"/>
      <c r="V73" s="2"/>
      <c r="W73" s="2"/>
      <c r="X73" s="2"/>
      <c r="Y73" s="2"/>
      <c r="Z73" s="2"/>
    </row>
    <row r="74" spans="1:26" ht="14.25" customHeight="1" x14ac:dyDescent="0.2">
      <c r="A74" s="2"/>
      <c r="B74" s="2"/>
      <c r="C74" s="2"/>
      <c r="D74" s="2"/>
      <c r="E74" s="2"/>
      <c r="F74" s="2"/>
      <c r="G74" s="2"/>
      <c r="J74" s="3"/>
      <c r="M74" s="3"/>
      <c r="N74" s="2"/>
      <c r="O74" s="2"/>
      <c r="P74" s="3"/>
      <c r="Q74" s="2"/>
      <c r="R74" s="2"/>
      <c r="S74" s="3"/>
      <c r="T74" s="2"/>
      <c r="U74" s="2"/>
      <c r="V74" s="2"/>
      <c r="W74" s="2"/>
      <c r="X74" s="2"/>
      <c r="Y74" s="2"/>
      <c r="Z74" s="2"/>
    </row>
    <row r="75" spans="1:26" ht="14.25" customHeight="1" x14ac:dyDescent="0.2">
      <c r="A75" s="2"/>
      <c r="B75" s="2"/>
      <c r="C75" s="2"/>
      <c r="D75" s="2"/>
      <c r="E75" s="2"/>
      <c r="F75" s="2"/>
      <c r="G75" s="2"/>
      <c r="J75" s="3"/>
      <c r="M75" s="3"/>
      <c r="N75" s="2"/>
      <c r="O75" s="2"/>
      <c r="P75" s="3"/>
      <c r="Q75" s="2"/>
      <c r="R75" s="2"/>
      <c r="S75" s="3"/>
      <c r="T75" s="2"/>
      <c r="U75" s="2"/>
      <c r="V75" s="2"/>
      <c r="W75" s="2"/>
      <c r="X75" s="2"/>
      <c r="Y75" s="2"/>
      <c r="Z75" s="2"/>
    </row>
    <row r="76" spans="1:26" ht="14.25" customHeight="1" x14ac:dyDescent="0.2">
      <c r="A76" s="2"/>
      <c r="B76" s="2"/>
      <c r="C76" s="2"/>
      <c r="D76" s="2"/>
      <c r="E76" s="2"/>
      <c r="F76" s="2"/>
      <c r="G76" s="2"/>
      <c r="J76" s="3"/>
      <c r="M76" s="3"/>
      <c r="N76" s="2"/>
      <c r="O76" s="2"/>
      <c r="P76" s="3"/>
      <c r="Q76" s="2"/>
      <c r="R76" s="2"/>
      <c r="S76" s="3"/>
      <c r="T76" s="2"/>
      <c r="U76" s="2"/>
      <c r="V76" s="2"/>
      <c r="W76" s="2"/>
      <c r="X76" s="2"/>
      <c r="Y76" s="2"/>
      <c r="Z76" s="2"/>
    </row>
    <row r="77" spans="1:26" ht="14.25" customHeight="1" x14ac:dyDescent="0.2">
      <c r="A77" s="2"/>
      <c r="B77" s="2"/>
      <c r="C77" s="2"/>
      <c r="D77" s="2"/>
      <c r="E77" s="2"/>
      <c r="F77" s="2"/>
      <c r="G77" s="2"/>
      <c r="J77" s="3"/>
      <c r="M77" s="3"/>
      <c r="N77" s="2"/>
      <c r="O77" s="2"/>
      <c r="P77" s="3"/>
      <c r="Q77" s="2"/>
      <c r="R77" s="2"/>
      <c r="S77" s="3"/>
      <c r="T77" s="2"/>
      <c r="U77" s="2"/>
      <c r="V77" s="2"/>
      <c r="W77" s="2"/>
      <c r="X77" s="2"/>
      <c r="Y77" s="2"/>
      <c r="Z77" s="2"/>
    </row>
    <row r="78" spans="1:26" ht="14.25" customHeight="1" x14ac:dyDescent="0.2">
      <c r="A78" s="2"/>
      <c r="B78" s="2"/>
      <c r="C78" s="2"/>
      <c r="D78" s="2"/>
      <c r="E78" s="2"/>
      <c r="F78" s="2"/>
      <c r="G78" s="2"/>
      <c r="J78" s="3"/>
      <c r="M78" s="3"/>
      <c r="N78" s="2"/>
      <c r="O78" s="2"/>
      <c r="P78" s="3"/>
      <c r="Q78" s="2"/>
      <c r="R78" s="2"/>
      <c r="S78" s="3"/>
      <c r="T78" s="2"/>
      <c r="U78" s="2"/>
      <c r="V78" s="2"/>
      <c r="W78" s="2"/>
      <c r="X78" s="2"/>
      <c r="Y78" s="2"/>
      <c r="Z78" s="2"/>
    </row>
    <row r="79" spans="1:26" ht="14.25" customHeight="1" x14ac:dyDescent="0.2">
      <c r="A79" s="2"/>
      <c r="B79" s="2"/>
      <c r="C79" s="2"/>
      <c r="D79" s="2"/>
      <c r="E79" s="2"/>
      <c r="F79" s="2"/>
      <c r="G79" s="2"/>
      <c r="J79" s="3"/>
      <c r="M79" s="3"/>
      <c r="N79" s="2"/>
      <c r="O79" s="2"/>
      <c r="P79" s="3"/>
      <c r="Q79" s="2"/>
      <c r="R79" s="2"/>
      <c r="S79" s="3"/>
      <c r="T79" s="2"/>
      <c r="U79" s="2"/>
      <c r="V79" s="2"/>
      <c r="W79" s="2"/>
      <c r="X79" s="2"/>
      <c r="Y79" s="2"/>
      <c r="Z79" s="2"/>
    </row>
    <row r="80" spans="1:26" ht="14.25" customHeight="1" x14ac:dyDescent="0.2">
      <c r="A80" s="2"/>
      <c r="B80" s="2"/>
      <c r="C80" s="2"/>
      <c r="D80" s="2"/>
      <c r="E80" s="2"/>
      <c r="F80" s="2"/>
      <c r="G80" s="2"/>
      <c r="J80" s="3"/>
      <c r="M80" s="3"/>
      <c r="N80" s="2"/>
      <c r="O80" s="2"/>
      <c r="P80" s="3"/>
      <c r="Q80" s="2"/>
      <c r="R80" s="2"/>
      <c r="S80" s="3"/>
      <c r="T80" s="2"/>
      <c r="U80" s="2"/>
      <c r="V80" s="2"/>
      <c r="W80" s="2"/>
      <c r="X80" s="2"/>
      <c r="Y80" s="2"/>
      <c r="Z80" s="2"/>
    </row>
    <row r="81" spans="1:26" ht="14.25" customHeight="1" x14ac:dyDescent="0.2">
      <c r="A81" s="2"/>
      <c r="B81" s="2"/>
      <c r="C81" s="2"/>
      <c r="D81" s="2"/>
      <c r="E81" s="2"/>
      <c r="F81" s="2"/>
      <c r="G81" s="2"/>
      <c r="J81" s="3"/>
      <c r="M81" s="3"/>
      <c r="N81" s="2"/>
      <c r="O81" s="2"/>
      <c r="P81" s="3"/>
      <c r="Q81" s="2"/>
      <c r="R81" s="2"/>
      <c r="S81" s="3"/>
      <c r="T81" s="2"/>
      <c r="U81" s="2"/>
      <c r="V81" s="2"/>
      <c r="W81" s="2"/>
      <c r="X81" s="2"/>
      <c r="Y81" s="2"/>
      <c r="Z81" s="2"/>
    </row>
    <row r="82" spans="1:26" ht="14.25" customHeight="1" x14ac:dyDescent="0.2">
      <c r="A82" s="2"/>
      <c r="B82" s="2"/>
      <c r="C82" s="2"/>
      <c r="D82" s="2"/>
      <c r="E82" s="2"/>
      <c r="F82" s="2"/>
      <c r="G82" s="2"/>
      <c r="J82" s="3"/>
      <c r="M82" s="3"/>
      <c r="N82" s="2"/>
      <c r="O82" s="2"/>
      <c r="P82" s="3"/>
      <c r="Q82" s="2"/>
      <c r="R82" s="2"/>
      <c r="S82" s="3"/>
      <c r="T82" s="2"/>
      <c r="U82" s="2"/>
      <c r="V82" s="2"/>
      <c r="W82" s="2"/>
      <c r="X82" s="2"/>
      <c r="Y82" s="2"/>
      <c r="Z82" s="2"/>
    </row>
    <row r="83" spans="1:26" ht="14.25" customHeight="1" x14ac:dyDescent="0.2">
      <c r="A83" s="2"/>
      <c r="B83" s="2"/>
      <c r="C83" s="2"/>
      <c r="D83" s="2"/>
      <c r="E83" s="2"/>
      <c r="F83" s="2"/>
      <c r="G83" s="2"/>
      <c r="J83" s="3"/>
      <c r="M83" s="3"/>
      <c r="N83" s="2"/>
      <c r="O83" s="2"/>
      <c r="P83" s="3"/>
      <c r="Q83" s="2"/>
      <c r="R83" s="2"/>
      <c r="S83" s="3"/>
      <c r="T83" s="2"/>
      <c r="U83" s="2"/>
      <c r="V83" s="2"/>
      <c r="W83" s="2"/>
      <c r="X83" s="2"/>
      <c r="Y83" s="2"/>
      <c r="Z83" s="2"/>
    </row>
    <row r="84" spans="1:26" ht="14.25" customHeight="1" x14ac:dyDescent="0.2">
      <c r="A84" s="2"/>
      <c r="B84" s="2"/>
      <c r="C84" s="2"/>
      <c r="D84" s="2"/>
      <c r="E84" s="2"/>
      <c r="F84" s="2"/>
      <c r="G84" s="2"/>
      <c r="J84" s="3"/>
      <c r="M84" s="3"/>
      <c r="N84" s="2"/>
      <c r="O84" s="2"/>
      <c r="P84" s="3"/>
      <c r="Q84" s="2"/>
      <c r="R84" s="2"/>
      <c r="S84" s="3"/>
      <c r="T84" s="2"/>
      <c r="U84" s="2"/>
      <c r="V84" s="2"/>
      <c r="W84" s="2"/>
      <c r="X84" s="2"/>
      <c r="Y84" s="2"/>
      <c r="Z84" s="2"/>
    </row>
    <row r="85" spans="1:26" ht="14.25" customHeight="1" x14ac:dyDescent="0.2">
      <c r="A85" s="2"/>
      <c r="B85" s="2"/>
      <c r="C85" s="2"/>
      <c r="D85" s="2"/>
      <c r="E85" s="2"/>
      <c r="F85" s="2"/>
      <c r="G85" s="2"/>
      <c r="J85" s="3"/>
      <c r="M85" s="3"/>
      <c r="N85" s="2"/>
      <c r="O85" s="2"/>
      <c r="P85" s="3"/>
      <c r="Q85" s="2"/>
      <c r="R85" s="2"/>
      <c r="S85" s="3"/>
      <c r="T85" s="2"/>
      <c r="U85" s="2"/>
      <c r="V85" s="2"/>
      <c r="W85" s="2"/>
      <c r="X85" s="2"/>
      <c r="Y85" s="2"/>
      <c r="Z85" s="2"/>
    </row>
    <row r="86" spans="1:26" ht="14.25" customHeight="1" x14ac:dyDescent="0.2">
      <c r="A86" s="2"/>
      <c r="B86" s="2"/>
      <c r="C86" s="2"/>
      <c r="D86" s="2"/>
      <c r="E86" s="2"/>
      <c r="F86" s="2"/>
      <c r="G86" s="2"/>
      <c r="J86" s="3"/>
      <c r="M86" s="3"/>
      <c r="N86" s="2"/>
      <c r="O86" s="2"/>
      <c r="P86" s="3"/>
      <c r="Q86" s="2"/>
      <c r="R86" s="2"/>
      <c r="S86" s="3"/>
      <c r="T86" s="2"/>
      <c r="U86" s="2"/>
      <c r="V86" s="2"/>
      <c r="W86" s="2"/>
      <c r="X86" s="2"/>
      <c r="Y86" s="2"/>
      <c r="Z86" s="2"/>
    </row>
    <row r="87" spans="1:26" ht="14.25" customHeight="1" x14ac:dyDescent="0.2">
      <c r="A87" s="2"/>
      <c r="B87" s="2"/>
      <c r="C87" s="2"/>
      <c r="D87" s="2"/>
      <c r="E87" s="2"/>
      <c r="F87" s="2"/>
      <c r="G87" s="2"/>
      <c r="J87" s="3"/>
      <c r="M87" s="3"/>
      <c r="N87" s="2"/>
      <c r="O87" s="2"/>
      <c r="P87" s="3"/>
      <c r="Q87" s="2"/>
      <c r="R87" s="2"/>
      <c r="S87" s="3"/>
      <c r="T87" s="2"/>
      <c r="U87" s="2"/>
      <c r="V87" s="2"/>
      <c r="W87" s="2"/>
      <c r="X87" s="2"/>
      <c r="Y87" s="2"/>
      <c r="Z87" s="2"/>
    </row>
    <row r="88" spans="1:26" ht="14.25" customHeight="1" x14ac:dyDescent="0.2">
      <c r="A88" s="2"/>
      <c r="B88" s="2"/>
      <c r="C88" s="2"/>
      <c r="D88" s="2"/>
      <c r="E88" s="2"/>
      <c r="F88" s="2"/>
      <c r="G88" s="2"/>
      <c r="J88" s="3"/>
      <c r="M88" s="3"/>
      <c r="N88" s="2"/>
      <c r="O88" s="2"/>
      <c r="P88" s="3"/>
      <c r="Q88" s="2"/>
      <c r="R88" s="2"/>
      <c r="S88" s="3"/>
      <c r="T88" s="2"/>
      <c r="U88" s="2"/>
      <c r="V88" s="2"/>
      <c r="W88" s="2"/>
      <c r="X88" s="2"/>
      <c r="Y88" s="2"/>
      <c r="Z88" s="2"/>
    </row>
    <row r="89" spans="1:26" ht="14.25" customHeight="1" x14ac:dyDescent="0.2">
      <c r="A89" s="2"/>
      <c r="B89" s="2"/>
      <c r="C89" s="2"/>
      <c r="D89" s="2"/>
      <c r="E89" s="2"/>
      <c r="F89" s="2"/>
      <c r="G89" s="2"/>
      <c r="J89" s="3"/>
      <c r="M89" s="3"/>
      <c r="N89" s="2"/>
      <c r="O89" s="2"/>
      <c r="P89" s="3"/>
      <c r="Q89" s="2"/>
      <c r="R89" s="2"/>
      <c r="S89" s="3"/>
      <c r="T89" s="2"/>
      <c r="U89" s="2"/>
      <c r="V89" s="2"/>
      <c r="W89" s="2"/>
      <c r="X89" s="2"/>
      <c r="Y89" s="2"/>
      <c r="Z89" s="2"/>
    </row>
    <row r="90" spans="1:26" ht="14.25" customHeight="1" x14ac:dyDescent="0.2">
      <c r="A90" s="2"/>
      <c r="B90" s="2"/>
      <c r="C90" s="2"/>
      <c r="D90" s="2"/>
      <c r="E90" s="2"/>
      <c r="F90" s="2"/>
      <c r="G90" s="2"/>
      <c r="J90" s="3"/>
      <c r="M90" s="3"/>
      <c r="N90" s="2"/>
      <c r="O90" s="2"/>
      <c r="P90" s="3"/>
      <c r="Q90" s="2"/>
      <c r="R90" s="2"/>
      <c r="S90" s="3"/>
      <c r="T90" s="2"/>
      <c r="U90" s="2"/>
      <c r="V90" s="2"/>
      <c r="W90" s="2"/>
      <c r="X90" s="2"/>
      <c r="Y90" s="2"/>
      <c r="Z90" s="2"/>
    </row>
    <row r="91" spans="1:26" ht="14.25" customHeight="1" x14ac:dyDescent="0.2">
      <c r="A91" s="2"/>
      <c r="B91" s="2"/>
      <c r="C91" s="2"/>
      <c r="D91" s="2"/>
      <c r="E91" s="2"/>
      <c r="F91" s="2"/>
      <c r="G91" s="2"/>
      <c r="J91" s="3"/>
      <c r="M91" s="3"/>
      <c r="N91" s="2"/>
      <c r="O91" s="2"/>
      <c r="P91" s="3"/>
      <c r="Q91" s="2"/>
      <c r="R91" s="2"/>
      <c r="S91" s="3"/>
      <c r="T91" s="2"/>
      <c r="U91" s="2"/>
      <c r="V91" s="2"/>
      <c r="W91" s="2"/>
      <c r="X91" s="2"/>
      <c r="Y91" s="2"/>
      <c r="Z91" s="2"/>
    </row>
    <row r="92" spans="1:26" ht="14.25" customHeight="1" x14ac:dyDescent="0.2">
      <c r="A92" s="2"/>
      <c r="B92" s="2"/>
      <c r="C92" s="2"/>
      <c r="D92" s="2"/>
      <c r="E92" s="2"/>
      <c r="F92" s="2"/>
      <c r="G92" s="2"/>
      <c r="J92" s="3"/>
      <c r="M92" s="3"/>
      <c r="N92" s="2"/>
      <c r="O92" s="2"/>
      <c r="P92" s="3"/>
      <c r="Q92" s="2"/>
      <c r="R92" s="2"/>
      <c r="S92" s="3"/>
      <c r="T92" s="2"/>
      <c r="U92" s="2"/>
      <c r="V92" s="2"/>
      <c r="W92" s="2"/>
      <c r="X92" s="2"/>
      <c r="Y92" s="2"/>
      <c r="Z92" s="2"/>
    </row>
    <row r="93" spans="1:26" ht="14.25" customHeight="1" x14ac:dyDescent="0.2">
      <c r="A93" s="2"/>
      <c r="B93" s="2"/>
      <c r="C93" s="2"/>
      <c r="D93" s="2"/>
      <c r="E93" s="2"/>
      <c r="F93" s="2"/>
      <c r="G93" s="2"/>
      <c r="J93" s="3"/>
      <c r="M93" s="3"/>
      <c r="N93" s="2"/>
      <c r="O93" s="2"/>
      <c r="P93" s="3"/>
      <c r="Q93" s="2"/>
      <c r="R93" s="2"/>
      <c r="S93" s="3"/>
      <c r="T93" s="2"/>
      <c r="U93" s="2"/>
      <c r="V93" s="2"/>
      <c r="W93" s="2"/>
      <c r="X93" s="2"/>
      <c r="Y93" s="2"/>
      <c r="Z93" s="2"/>
    </row>
    <row r="94" spans="1:26" ht="14.25" customHeight="1" x14ac:dyDescent="0.2">
      <c r="A94" s="2"/>
      <c r="B94" s="2"/>
      <c r="C94" s="2"/>
      <c r="D94" s="2"/>
      <c r="E94" s="2"/>
      <c r="F94" s="2"/>
      <c r="G94" s="2"/>
      <c r="J94" s="3"/>
      <c r="M94" s="3"/>
      <c r="N94" s="2"/>
      <c r="O94" s="2"/>
      <c r="P94" s="3"/>
      <c r="Q94" s="2"/>
      <c r="R94" s="2"/>
      <c r="S94" s="3"/>
      <c r="T94" s="2"/>
      <c r="U94" s="2"/>
      <c r="V94" s="2"/>
      <c r="W94" s="2"/>
      <c r="X94" s="2"/>
      <c r="Y94" s="2"/>
      <c r="Z94" s="2"/>
    </row>
    <row r="95" spans="1:26" ht="14.25" customHeight="1" x14ac:dyDescent="0.2">
      <c r="A95" s="2"/>
      <c r="B95" s="2"/>
      <c r="C95" s="2"/>
      <c r="D95" s="2"/>
      <c r="E95" s="2"/>
      <c r="F95" s="2"/>
      <c r="G95" s="2"/>
      <c r="J95" s="3"/>
      <c r="M95" s="3"/>
      <c r="N95" s="2"/>
      <c r="O95" s="2"/>
      <c r="P95" s="3"/>
      <c r="Q95" s="2"/>
      <c r="R95" s="2"/>
      <c r="S95" s="3"/>
      <c r="T95" s="2"/>
      <c r="U95" s="2"/>
      <c r="V95" s="2"/>
      <c r="W95" s="2"/>
      <c r="X95" s="2"/>
      <c r="Y95" s="2"/>
      <c r="Z95" s="2"/>
    </row>
    <row r="96" spans="1:26" ht="14.25" customHeight="1" x14ac:dyDescent="0.2">
      <c r="A96" s="2"/>
      <c r="B96" s="2"/>
      <c r="C96" s="2"/>
      <c r="D96" s="2"/>
      <c r="E96" s="2"/>
      <c r="F96" s="2"/>
      <c r="G96" s="2"/>
      <c r="J96" s="3"/>
      <c r="M96" s="3"/>
      <c r="N96" s="2"/>
      <c r="O96" s="2"/>
      <c r="P96" s="3"/>
      <c r="Q96" s="2"/>
      <c r="R96" s="2"/>
      <c r="S96" s="3"/>
      <c r="T96" s="2"/>
      <c r="U96" s="2"/>
      <c r="V96" s="2"/>
      <c r="W96" s="2"/>
      <c r="X96" s="2"/>
      <c r="Y96" s="2"/>
      <c r="Z96" s="2"/>
    </row>
    <row r="97" spans="1:26" ht="14.25" customHeight="1" x14ac:dyDescent="0.2">
      <c r="A97" s="2"/>
      <c r="B97" s="2"/>
      <c r="C97" s="2"/>
      <c r="D97" s="2"/>
      <c r="E97" s="2"/>
      <c r="F97" s="2"/>
      <c r="G97" s="2"/>
      <c r="J97" s="3"/>
      <c r="M97" s="3"/>
      <c r="N97" s="2"/>
      <c r="O97" s="2"/>
      <c r="P97" s="3"/>
      <c r="Q97" s="2"/>
      <c r="R97" s="2"/>
      <c r="S97" s="3"/>
      <c r="T97" s="2"/>
      <c r="U97" s="2"/>
      <c r="V97" s="2"/>
      <c r="W97" s="2"/>
      <c r="X97" s="2"/>
      <c r="Y97" s="2"/>
      <c r="Z97" s="2"/>
    </row>
    <row r="98" spans="1:26" ht="14.25" customHeight="1" x14ac:dyDescent="0.2">
      <c r="A98" s="2"/>
      <c r="B98" s="2"/>
      <c r="C98" s="2"/>
      <c r="D98" s="2"/>
      <c r="E98" s="2"/>
      <c r="F98" s="2"/>
      <c r="G98" s="2"/>
      <c r="J98" s="3"/>
      <c r="M98" s="3"/>
      <c r="N98" s="2"/>
      <c r="O98" s="2"/>
      <c r="P98" s="3"/>
      <c r="Q98" s="2"/>
      <c r="R98" s="2"/>
      <c r="S98" s="3"/>
      <c r="T98" s="2"/>
      <c r="U98" s="2"/>
      <c r="V98" s="2"/>
      <c r="W98" s="2"/>
      <c r="X98" s="2"/>
      <c r="Y98" s="2"/>
      <c r="Z98" s="2"/>
    </row>
    <row r="99" spans="1:26" ht="14.25" customHeight="1" x14ac:dyDescent="0.2">
      <c r="A99" s="2"/>
      <c r="B99" s="2"/>
      <c r="C99" s="2"/>
      <c r="D99" s="2"/>
      <c r="E99" s="2"/>
      <c r="F99" s="2"/>
      <c r="G99" s="2"/>
      <c r="J99" s="3"/>
      <c r="M99" s="3"/>
      <c r="N99" s="2"/>
      <c r="O99" s="2"/>
      <c r="P99" s="3"/>
      <c r="Q99" s="2"/>
      <c r="R99" s="2"/>
      <c r="S99" s="3"/>
      <c r="T99" s="2"/>
      <c r="U99" s="2"/>
      <c r="V99" s="2"/>
      <c r="W99" s="2"/>
      <c r="X99" s="2"/>
      <c r="Y99" s="2"/>
      <c r="Z99" s="2"/>
    </row>
    <row r="100" spans="1:26" ht="14.25" customHeight="1" x14ac:dyDescent="0.2">
      <c r="A100" s="2"/>
      <c r="B100" s="2"/>
      <c r="C100" s="2"/>
      <c r="D100" s="2"/>
      <c r="E100" s="2"/>
      <c r="F100" s="2"/>
      <c r="G100" s="2"/>
      <c r="J100" s="3"/>
      <c r="M100" s="3"/>
      <c r="N100" s="2"/>
      <c r="O100" s="2"/>
      <c r="P100" s="3"/>
      <c r="Q100" s="2"/>
      <c r="R100" s="2"/>
      <c r="S100" s="3"/>
      <c r="T100" s="2"/>
      <c r="U100" s="2"/>
      <c r="V100" s="2"/>
      <c r="W100" s="2"/>
      <c r="X100" s="2"/>
      <c r="Y100" s="2"/>
      <c r="Z100" s="2"/>
    </row>
    <row r="101" spans="1:26" ht="14.25" customHeight="1" x14ac:dyDescent="0.2">
      <c r="A101" s="2"/>
      <c r="B101" s="2"/>
      <c r="C101" s="2"/>
      <c r="D101" s="2"/>
      <c r="E101" s="2"/>
      <c r="F101" s="2"/>
      <c r="G101" s="2"/>
      <c r="J101" s="3"/>
      <c r="M101" s="3"/>
      <c r="N101" s="2"/>
      <c r="O101" s="2"/>
      <c r="P101" s="3"/>
      <c r="Q101" s="2"/>
      <c r="R101" s="2"/>
      <c r="S101" s="3"/>
      <c r="T101" s="2"/>
      <c r="U101" s="2"/>
      <c r="V101" s="2"/>
      <c r="W101" s="2"/>
      <c r="X101" s="2"/>
      <c r="Y101" s="2"/>
      <c r="Z101" s="2"/>
    </row>
    <row r="102" spans="1:26" ht="14.25" customHeight="1" x14ac:dyDescent="0.2">
      <c r="A102" s="2"/>
      <c r="B102" s="2"/>
      <c r="C102" s="2"/>
      <c r="D102" s="2"/>
      <c r="E102" s="2"/>
      <c r="F102" s="2"/>
      <c r="G102" s="2"/>
      <c r="J102" s="3"/>
      <c r="M102" s="3"/>
      <c r="N102" s="2"/>
      <c r="O102" s="2"/>
      <c r="P102" s="3"/>
      <c r="Q102" s="2"/>
      <c r="R102" s="2"/>
      <c r="S102" s="3"/>
      <c r="T102" s="2"/>
      <c r="U102" s="2"/>
      <c r="V102" s="2"/>
      <c r="W102" s="2"/>
      <c r="X102" s="2"/>
      <c r="Y102" s="2"/>
      <c r="Z102" s="2"/>
    </row>
    <row r="103" spans="1:26" ht="14.25" customHeight="1" x14ac:dyDescent="0.2">
      <c r="A103" s="2"/>
      <c r="B103" s="2"/>
      <c r="C103" s="2"/>
      <c r="D103" s="2"/>
      <c r="E103" s="2"/>
      <c r="F103" s="2"/>
      <c r="G103" s="2"/>
      <c r="J103" s="3"/>
      <c r="M103" s="3"/>
      <c r="N103" s="2"/>
      <c r="O103" s="2"/>
      <c r="P103" s="3"/>
      <c r="Q103" s="2"/>
      <c r="R103" s="2"/>
      <c r="S103" s="3"/>
      <c r="T103" s="2"/>
      <c r="U103" s="2"/>
      <c r="V103" s="2"/>
      <c r="W103" s="2"/>
      <c r="X103" s="2"/>
      <c r="Y103" s="2"/>
      <c r="Z103" s="2"/>
    </row>
    <row r="104" spans="1:26" ht="14.25" customHeight="1" x14ac:dyDescent="0.2">
      <c r="A104" s="2"/>
      <c r="B104" s="2"/>
      <c r="C104" s="2"/>
      <c r="D104" s="2"/>
      <c r="E104" s="2"/>
      <c r="F104" s="2"/>
      <c r="G104" s="2"/>
      <c r="J104" s="3"/>
      <c r="M104" s="3"/>
      <c r="N104" s="2"/>
      <c r="O104" s="2"/>
      <c r="P104" s="3"/>
      <c r="Q104" s="2"/>
      <c r="R104" s="2"/>
      <c r="S104" s="3"/>
      <c r="T104" s="2"/>
      <c r="U104" s="2"/>
      <c r="V104" s="2"/>
      <c r="W104" s="2"/>
      <c r="X104" s="2"/>
      <c r="Y104" s="2"/>
      <c r="Z104" s="2"/>
    </row>
    <row r="105" spans="1:26" ht="14.25" customHeight="1" x14ac:dyDescent="0.2">
      <c r="A105" s="2"/>
      <c r="B105" s="2"/>
      <c r="C105" s="2"/>
      <c r="D105" s="2"/>
      <c r="E105" s="2"/>
      <c r="F105" s="2"/>
      <c r="G105" s="2"/>
      <c r="J105" s="3"/>
      <c r="M105" s="3"/>
      <c r="N105" s="2"/>
      <c r="O105" s="2"/>
      <c r="P105" s="3"/>
      <c r="Q105" s="2"/>
      <c r="R105" s="2"/>
      <c r="S105" s="3"/>
      <c r="T105" s="2"/>
      <c r="U105" s="2"/>
      <c r="V105" s="2"/>
      <c r="W105" s="2"/>
      <c r="X105" s="2"/>
      <c r="Y105" s="2"/>
      <c r="Z105" s="2"/>
    </row>
    <row r="106" spans="1:26" ht="14.25" customHeight="1" x14ac:dyDescent="0.2">
      <c r="A106" s="2"/>
      <c r="B106" s="2"/>
      <c r="C106" s="2"/>
      <c r="D106" s="2"/>
      <c r="E106" s="2"/>
      <c r="F106" s="2"/>
      <c r="G106" s="2"/>
      <c r="J106" s="3"/>
      <c r="M106" s="3"/>
      <c r="N106" s="2"/>
      <c r="O106" s="2"/>
      <c r="P106" s="3"/>
      <c r="Q106" s="2"/>
      <c r="R106" s="2"/>
      <c r="S106" s="3"/>
      <c r="T106" s="2"/>
      <c r="U106" s="2"/>
      <c r="V106" s="2"/>
      <c r="W106" s="2"/>
      <c r="X106" s="2"/>
      <c r="Y106" s="2"/>
      <c r="Z106" s="2"/>
    </row>
    <row r="107" spans="1:26" ht="14.25" customHeight="1" x14ac:dyDescent="0.2">
      <c r="A107" s="2"/>
      <c r="B107" s="2"/>
      <c r="C107" s="2"/>
      <c r="D107" s="2"/>
      <c r="E107" s="2"/>
      <c r="F107" s="2"/>
      <c r="G107" s="2"/>
      <c r="J107" s="3"/>
      <c r="M107" s="3"/>
      <c r="N107" s="2"/>
      <c r="O107" s="2"/>
      <c r="P107" s="3"/>
      <c r="Q107" s="2"/>
      <c r="R107" s="2"/>
      <c r="S107" s="3"/>
      <c r="T107" s="2"/>
      <c r="U107" s="2"/>
      <c r="V107" s="2"/>
      <c r="W107" s="2"/>
      <c r="X107" s="2"/>
      <c r="Y107" s="2"/>
      <c r="Z107" s="2"/>
    </row>
    <row r="108" spans="1:26" ht="14.25" customHeight="1" x14ac:dyDescent="0.2">
      <c r="A108" s="2"/>
      <c r="B108" s="2"/>
      <c r="C108" s="2"/>
      <c r="D108" s="2"/>
      <c r="E108" s="2"/>
      <c r="F108" s="2"/>
      <c r="G108" s="2"/>
      <c r="J108" s="3"/>
      <c r="M108" s="3"/>
      <c r="N108" s="2"/>
      <c r="O108" s="2"/>
      <c r="P108" s="3"/>
      <c r="Q108" s="2"/>
      <c r="R108" s="2"/>
      <c r="S108" s="3"/>
      <c r="T108" s="2"/>
      <c r="U108" s="2"/>
      <c r="V108" s="2"/>
      <c r="W108" s="2"/>
      <c r="X108" s="2"/>
      <c r="Y108" s="2"/>
      <c r="Z108" s="2"/>
    </row>
    <row r="109" spans="1:26" ht="14.25" customHeight="1" x14ac:dyDescent="0.2">
      <c r="A109" s="2"/>
      <c r="B109" s="2"/>
      <c r="C109" s="2"/>
      <c r="D109" s="2"/>
      <c r="E109" s="2"/>
      <c r="F109" s="2"/>
      <c r="G109" s="2"/>
      <c r="J109" s="3"/>
      <c r="M109" s="3"/>
      <c r="N109" s="2"/>
      <c r="O109" s="2"/>
      <c r="P109" s="3"/>
      <c r="Q109" s="2"/>
      <c r="R109" s="2"/>
      <c r="S109" s="3"/>
      <c r="T109" s="2"/>
      <c r="U109" s="2"/>
      <c r="V109" s="2"/>
      <c r="W109" s="2"/>
      <c r="X109" s="2"/>
      <c r="Y109" s="2"/>
      <c r="Z109" s="2"/>
    </row>
    <row r="110" spans="1:26" ht="14.25" customHeight="1" x14ac:dyDescent="0.2">
      <c r="A110" s="2"/>
      <c r="B110" s="2"/>
      <c r="C110" s="2"/>
      <c r="D110" s="2"/>
      <c r="E110" s="2"/>
      <c r="F110" s="2"/>
      <c r="G110" s="2"/>
      <c r="J110" s="3"/>
      <c r="M110" s="3"/>
      <c r="N110" s="2"/>
      <c r="O110" s="2"/>
      <c r="P110" s="3"/>
      <c r="Q110" s="2"/>
      <c r="R110" s="2"/>
      <c r="S110" s="3"/>
      <c r="T110" s="2"/>
      <c r="U110" s="2"/>
      <c r="V110" s="2"/>
      <c r="W110" s="2"/>
      <c r="X110" s="2"/>
      <c r="Y110" s="2"/>
      <c r="Z110" s="2"/>
    </row>
    <row r="111" spans="1:26" ht="14.25" customHeight="1" x14ac:dyDescent="0.2">
      <c r="A111" s="2"/>
      <c r="B111" s="2"/>
      <c r="C111" s="2"/>
      <c r="D111" s="2"/>
      <c r="E111" s="2"/>
      <c r="F111" s="2"/>
      <c r="G111" s="2"/>
      <c r="J111" s="3"/>
      <c r="M111" s="3"/>
      <c r="N111" s="2"/>
      <c r="O111" s="2"/>
      <c r="P111" s="3"/>
      <c r="Q111" s="2"/>
      <c r="R111" s="2"/>
      <c r="S111" s="3"/>
      <c r="T111" s="2"/>
      <c r="U111" s="2"/>
      <c r="V111" s="2"/>
      <c r="W111" s="2"/>
      <c r="X111" s="2"/>
      <c r="Y111" s="2"/>
      <c r="Z111" s="2"/>
    </row>
    <row r="112" spans="1:26" ht="14.25" customHeight="1" x14ac:dyDescent="0.2">
      <c r="A112" s="2"/>
      <c r="B112" s="2"/>
      <c r="C112" s="2"/>
      <c r="D112" s="2"/>
      <c r="E112" s="2"/>
      <c r="F112" s="2"/>
      <c r="G112" s="2"/>
      <c r="J112" s="3"/>
      <c r="M112" s="3"/>
      <c r="N112" s="2"/>
      <c r="O112" s="2"/>
      <c r="P112" s="3"/>
      <c r="Q112" s="2"/>
      <c r="R112" s="2"/>
      <c r="S112" s="3"/>
      <c r="T112" s="2"/>
      <c r="U112" s="2"/>
      <c r="V112" s="2"/>
      <c r="W112" s="2"/>
      <c r="X112" s="2"/>
      <c r="Y112" s="2"/>
      <c r="Z112" s="2"/>
    </row>
    <row r="113" spans="1:26" ht="14.25" customHeight="1" x14ac:dyDescent="0.2">
      <c r="A113" s="2"/>
      <c r="B113" s="2"/>
      <c r="C113" s="2"/>
      <c r="D113" s="2"/>
      <c r="E113" s="2"/>
      <c r="F113" s="2"/>
      <c r="G113" s="2"/>
      <c r="J113" s="3"/>
      <c r="M113" s="3"/>
      <c r="N113" s="2"/>
      <c r="O113" s="2"/>
      <c r="P113" s="3"/>
      <c r="Q113" s="2"/>
      <c r="R113" s="2"/>
      <c r="S113" s="3"/>
      <c r="T113" s="2"/>
      <c r="U113" s="2"/>
      <c r="V113" s="2"/>
      <c r="W113" s="2"/>
      <c r="X113" s="2"/>
      <c r="Y113" s="2"/>
      <c r="Z113" s="2"/>
    </row>
    <row r="114" spans="1:26" ht="14.25" customHeight="1" x14ac:dyDescent="0.2">
      <c r="A114" s="2"/>
      <c r="B114" s="2"/>
      <c r="C114" s="2"/>
      <c r="D114" s="2"/>
      <c r="E114" s="2"/>
      <c r="F114" s="2"/>
      <c r="G114" s="2"/>
      <c r="J114" s="3"/>
      <c r="M114" s="3"/>
      <c r="N114" s="2"/>
      <c r="O114" s="2"/>
      <c r="P114" s="3"/>
      <c r="Q114" s="2"/>
      <c r="R114" s="2"/>
      <c r="S114" s="3"/>
      <c r="T114" s="2"/>
      <c r="U114" s="2"/>
      <c r="V114" s="2"/>
      <c r="W114" s="2"/>
      <c r="X114" s="2"/>
      <c r="Y114" s="2"/>
      <c r="Z114" s="2"/>
    </row>
    <row r="115" spans="1:26" ht="14.25" customHeight="1" x14ac:dyDescent="0.2">
      <c r="A115" s="2"/>
      <c r="B115" s="2"/>
      <c r="C115" s="2"/>
      <c r="D115" s="2"/>
      <c r="E115" s="2"/>
      <c r="F115" s="2"/>
      <c r="G115" s="2"/>
      <c r="J115" s="3"/>
      <c r="M115" s="3"/>
      <c r="N115" s="2"/>
      <c r="O115" s="2"/>
      <c r="P115" s="3"/>
      <c r="Q115" s="2"/>
      <c r="R115" s="2"/>
      <c r="S115" s="3"/>
      <c r="T115" s="2"/>
      <c r="U115" s="2"/>
      <c r="V115" s="2"/>
      <c r="W115" s="2"/>
      <c r="X115" s="2"/>
      <c r="Y115" s="2"/>
      <c r="Z115" s="2"/>
    </row>
    <row r="116" spans="1:26" ht="14.25" customHeight="1" x14ac:dyDescent="0.2">
      <c r="A116" s="2"/>
      <c r="B116" s="2"/>
      <c r="C116" s="2"/>
      <c r="D116" s="2"/>
      <c r="E116" s="2"/>
      <c r="F116" s="2"/>
      <c r="G116" s="2"/>
      <c r="J116" s="3"/>
      <c r="M116" s="3"/>
      <c r="N116" s="2"/>
      <c r="O116" s="2"/>
      <c r="P116" s="3"/>
      <c r="Q116" s="2"/>
      <c r="R116" s="2"/>
      <c r="S116" s="3"/>
      <c r="T116" s="2"/>
      <c r="U116" s="2"/>
      <c r="V116" s="2"/>
      <c r="W116" s="2"/>
      <c r="X116" s="2"/>
      <c r="Y116" s="2"/>
      <c r="Z116" s="2"/>
    </row>
    <row r="117" spans="1:26" ht="14.25" customHeight="1" x14ac:dyDescent="0.2">
      <c r="A117" s="2"/>
      <c r="B117" s="2"/>
      <c r="C117" s="2"/>
      <c r="D117" s="2"/>
      <c r="E117" s="2"/>
      <c r="F117" s="2"/>
      <c r="G117" s="2"/>
      <c r="J117" s="3"/>
      <c r="M117" s="3"/>
      <c r="N117" s="2"/>
      <c r="O117" s="2"/>
      <c r="P117" s="3"/>
      <c r="Q117" s="2"/>
      <c r="R117" s="2"/>
      <c r="S117" s="3"/>
      <c r="T117" s="2"/>
      <c r="U117" s="2"/>
      <c r="V117" s="2"/>
      <c r="W117" s="2"/>
      <c r="X117" s="2"/>
      <c r="Y117" s="2"/>
      <c r="Z117" s="2"/>
    </row>
    <row r="118" spans="1:26" ht="14.25" customHeight="1" x14ac:dyDescent="0.2">
      <c r="A118" s="2"/>
      <c r="B118" s="2"/>
      <c r="C118" s="2"/>
      <c r="D118" s="2"/>
      <c r="E118" s="2"/>
      <c r="F118" s="2"/>
      <c r="G118" s="2"/>
      <c r="J118" s="3"/>
      <c r="M118" s="3"/>
      <c r="N118" s="2"/>
      <c r="O118" s="2"/>
      <c r="P118" s="3"/>
      <c r="Q118" s="2"/>
      <c r="R118" s="2"/>
      <c r="S118" s="3"/>
      <c r="T118" s="2"/>
      <c r="U118" s="2"/>
      <c r="V118" s="2"/>
      <c r="W118" s="2"/>
      <c r="X118" s="2"/>
      <c r="Y118" s="2"/>
      <c r="Z118" s="2"/>
    </row>
    <row r="119" spans="1:26" ht="14.25" customHeight="1" x14ac:dyDescent="0.2">
      <c r="A119" s="2"/>
      <c r="B119" s="2"/>
      <c r="C119" s="2"/>
      <c r="D119" s="2"/>
      <c r="E119" s="2"/>
      <c r="F119" s="2"/>
      <c r="G119" s="2"/>
      <c r="J119" s="3"/>
      <c r="M119" s="3"/>
      <c r="N119" s="2"/>
      <c r="O119" s="2"/>
      <c r="P119" s="3"/>
      <c r="Q119" s="2"/>
      <c r="R119" s="2"/>
      <c r="S119" s="3"/>
      <c r="T119" s="2"/>
      <c r="U119" s="2"/>
      <c r="V119" s="2"/>
      <c r="W119" s="2"/>
      <c r="X119" s="2"/>
      <c r="Y119" s="2"/>
      <c r="Z119" s="2"/>
    </row>
    <row r="120" spans="1:26" ht="14.25" customHeight="1" x14ac:dyDescent="0.2">
      <c r="A120" s="2"/>
      <c r="B120" s="2"/>
      <c r="C120" s="2"/>
      <c r="D120" s="2"/>
      <c r="E120" s="2"/>
      <c r="F120" s="2"/>
      <c r="G120" s="2"/>
      <c r="J120" s="3"/>
      <c r="M120" s="3"/>
      <c r="N120" s="2"/>
      <c r="O120" s="2"/>
      <c r="P120" s="3"/>
      <c r="Q120" s="2"/>
      <c r="R120" s="2"/>
      <c r="S120" s="3"/>
      <c r="T120" s="2"/>
      <c r="U120" s="2"/>
      <c r="V120" s="2"/>
      <c r="W120" s="2"/>
      <c r="X120" s="2"/>
      <c r="Y120" s="2"/>
      <c r="Z120" s="2"/>
    </row>
    <row r="121" spans="1:26" ht="14.25" customHeight="1" x14ac:dyDescent="0.2">
      <c r="A121" s="2"/>
      <c r="B121" s="2"/>
      <c r="C121" s="2"/>
      <c r="D121" s="2"/>
      <c r="E121" s="2"/>
      <c r="F121" s="2"/>
      <c r="G121" s="2"/>
      <c r="J121" s="3"/>
      <c r="M121" s="3"/>
      <c r="N121" s="2"/>
      <c r="O121" s="2"/>
      <c r="P121" s="3"/>
      <c r="Q121" s="2"/>
      <c r="R121" s="2"/>
      <c r="S121" s="3"/>
      <c r="T121" s="2"/>
      <c r="U121" s="2"/>
      <c r="V121" s="2"/>
      <c r="W121" s="2"/>
      <c r="X121" s="2"/>
      <c r="Y121" s="2"/>
      <c r="Z121" s="2"/>
    </row>
    <row r="122" spans="1:26" ht="14.25" customHeight="1" x14ac:dyDescent="0.2">
      <c r="A122" s="2"/>
      <c r="B122" s="2"/>
      <c r="C122" s="2"/>
      <c r="D122" s="2"/>
      <c r="E122" s="2"/>
      <c r="F122" s="2"/>
      <c r="G122" s="2"/>
      <c r="J122" s="3"/>
      <c r="M122" s="3"/>
      <c r="N122" s="2"/>
      <c r="O122" s="2"/>
      <c r="P122" s="3"/>
      <c r="Q122" s="2"/>
      <c r="R122" s="2"/>
      <c r="S122" s="3"/>
      <c r="T122" s="2"/>
      <c r="U122" s="2"/>
      <c r="V122" s="2"/>
      <c r="W122" s="2"/>
      <c r="X122" s="2"/>
      <c r="Y122" s="2"/>
      <c r="Z122" s="2"/>
    </row>
    <row r="123" spans="1:26" ht="14.25" customHeight="1" x14ac:dyDescent="0.2">
      <c r="A123" s="2"/>
      <c r="B123" s="2"/>
      <c r="C123" s="2"/>
      <c r="D123" s="2"/>
      <c r="E123" s="2"/>
      <c r="F123" s="2"/>
      <c r="G123" s="2"/>
      <c r="J123" s="3"/>
      <c r="M123" s="3"/>
      <c r="N123" s="2"/>
      <c r="O123" s="2"/>
      <c r="P123" s="3"/>
      <c r="Q123" s="2"/>
      <c r="R123" s="2"/>
      <c r="S123" s="3"/>
      <c r="T123" s="2"/>
      <c r="U123" s="2"/>
      <c r="V123" s="2"/>
      <c r="W123" s="2"/>
      <c r="X123" s="2"/>
      <c r="Y123" s="2"/>
      <c r="Z123" s="2"/>
    </row>
    <row r="124" spans="1:26" ht="14.25" customHeight="1" x14ac:dyDescent="0.2">
      <c r="A124" s="2"/>
      <c r="B124" s="2"/>
      <c r="C124" s="2"/>
      <c r="D124" s="2"/>
      <c r="E124" s="2"/>
      <c r="F124" s="2"/>
      <c r="G124" s="2"/>
      <c r="J124" s="3"/>
      <c r="M124" s="3"/>
      <c r="N124" s="2"/>
      <c r="O124" s="2"/>
      <c r="P124" s="3"/>
      <c r="Q124" s="2"/>
      <c r="R124" s="2"/>
      <c r="S124" s="3"/>
      <c r="T124" s="2"/>
      <c r="U124" s="2"/>
      <c r="V124" s="2"/>
      <c r="W124" s="2"/>
      <c r="X124" s="2"/>
      <c r="Y124" s="2"/>
      <c r="Z124" s="2"/>
    </row>
    <row r="125" spans="1:26" ht="14.25" customHeight="1" x14ac:dyDescent="0.2">
      <c r="A125" s="2"/>
      <c r="B125" s="2"/>
      <c r="C125" s="2"/>
      <c r="D125" s="2"/>
      <c r="E125" s="2"/>
      <c r="F125" s="2"/>
      <c r="G125" s="2"/>
      <c r="J125" s="3"/>
      <c r="M125" s="3"/>
      <c r="N125" s="2"/>
      <c r="O125" s="2"/>
      <c r="P125" s="3"/>
      <c r="Q125" s="2"/>
      <c r="R125" s="2"/>
      <c r="S125" s="3"/>
      <c r="T125" s="2"/>
      <c r="U125" s="2"/>
      <c r="V125" s="2"/>
      <c r="W125" s="2"/>
      <c r="X125" s="2"/>
      <c r="Y125" s="2"/>
      <c r="Z125" s="2"/>
    </row>
    <row r="126" spans="1:26" ht="14.25" customHeight="1" x14ac:dyDescent="0.2">
      <c r="A126" s="2"/>
      <c r="B126" s="2"/>
      <c r="C126" s="2"/>
      <c r="D126" s="2"/>
      <c r="E126" s="2"/>
      <c r="F126" s="2"/>
      <c r="G126" s="2"/>
      <c r="J126" s="3"/>
      <c r="M126" s="3"/>
      <c r="N126" s="2"/>
      <c r="O126" s="2"/>
      <c r="P126" s="3"/>
      <c r="Q126" s="2"/>
      <c r="R126" s="2"/>
      <c r="S126" s="3"/>
      <c r="T126" s="2"/>
      <c r="U126" s="2"/>
      <c r="V126" s="2"/>
      <c r="W126" s="2"/>
      <c r="X126" s="2"/>
      <c r="Y126" s="2"/>
      <c r="Z126" s="2"/>
    </row>
    <row r="127" spans="1:26" ht="14.25" customHeight="1" x14ac:dyDescent="0.2">
      <c r="A127" s="2"/>
      <c r="B127" s="2"/>
      <c r="C127" s="2"/>
      <c r="D127" s="2"/>
      <c r="E127" s="2"/>
      <c r="F127" s="2"/>
      <c r="G127" s="2"/>
      <c r="J127" s="3"/>
      <c r="M127" s="3"/>
      <c r="N127" s="2"/>
      <c r="O127" s="2"/>
      <c r="P127" s="3"/>
      <c r="Q127" s="2"/>
      <c r="R127" s="2"/>
      <c r="S127" s="3"/>
      <c r="T127" s="2"/>
      <c r="U127" s="2"/>
      <c r="V127" s="2"/>
      <c r="W127" s="2"/>
      <c r="X127" s="2"/>
      <c r="Y127" s="2"/>
      <c r="Z127" s="2"/>
    </row>
    <row r="128" spans="1:26" ht="14.25" customHeight="1" x14ac:dyDescent="0.2">
      <c r="A128" s="2"/>
      <c r="B128" s="2"/>
      <c r="C128" s="2"/>
      <c r="D128" s="2"/>
      <c r="E128" s="2"/>
      <c r="F128" s="2"/>
      <c r="G128" s="2"/>
      <c r="J128" s="3"/>
      <c r="M128" s="3"/>
      <c r="N128" s="2"/>
      <c r="O128" s="2"/>
      <c r="P128" s="3"/>
      <c r="Q128" s="2"/>
      <c r="R128" s="2"/>
      <c r="S128" s="3"/>
      <c r="T128" s="2"/>
      <c r="U128" s="2"/>
      <c r="V128" s="2"/>
      <c r="W128" s="2"/>
      <c r="X128" s="2"/>
      <c r="Y128" s="2"/>
      <c r="Z128" s="2"/>
    </row>
    <row r="129" spans="1:26" ht="14.25" customHeight="1" x14ac:dyDescent="0.2">
      <c r="A129" s="2"/>
      <c r="B129" s="2"/>
      <c r="C129" s="2"/>
      <c r="D129" s="2"/>
      <c r="E129" s="2"/>
      <c r="F129" s="2"/>
      <c r="G129" s="2"/>
      <c r="J129" s="3"/>
      <c r="M129" s="3"/>
      <c r="N129" s="2"/>
      <c r="O129" s="2"/>
      <c r="P129" s="3"/>
      <c r="Q129" s="2"/>
      <c r="R129" s="2"/>
      <c r="S129" s="3"/>
      <c r="T129" s="2"/>
      <c r="U129" s="2"/>
      <c r="V129" s="2"/>
      <c r="W129" s="2"/>
      <c r="X129" s="2"/>
      <c r="Y129" s="2"/>
      <c r="Z129" s="2"/>
    </row>
    <row r="130" spans="1:26" ht="14.25" customHeight="1" x14ac:dyDescent="0.2">
      <c r="A130" s="2"/>
      <c r="B130" s="2"/>
      <c r="C130" s="2"/>
      <c r="D130" s="2"/>
      <c r="E130" s="2"/>
      <c r="F130" s="2"/>
      <c r="G130" s="2"/>
      <c r="J130" s="3"/>
      <c r="M130" s="3"/>
      <c r="N130" s="2"/>
      <c r="O130" s="2"/>
      <c r="P130" s="3"/>
      <c r="Q130" s="2"/>
      <c r="R130" s="2"/>
      <c r="S130" s="3"/>
      <c r="T130" s="2"/>
      <c r="U130" s="2"/>
      <c r="V130" s="2"/>
      <c r="W130" s="2"/>
      <c r="X130" s="2"/>
      <c r="Y130" s="2"/>
      <c r="Z130" s="2"/>
    </row>
    <row r="131" spans="1:26" ht="14.25" customHeight="1" x14ac:dyDescent="0.2">
      <c r="A131" s="2"/>
      <c r="B131" s="2"/>
      <c r="C131" s="2"/>
      <c r="D131" s="2"/>
      <c r="E131" s="2"/>
      <c r="F131" s="2"/>
      <c r="G131" s="2"/>
      <c r="J131" s="3"/>
      <c r="M131" s="3"/>
      <c r="N131" s="2"/>
      <c r="O131" s="2"/>
      <c r="P131" s="3"/>
      <c r="Q131" s="2"/>
      <c r="R131" s="2"/>
      <c r="S131" s="3"/>
      <c r="T131" s="2"/>
      <c r="U131" s="2"/>
      <c r="V131" s="2"/>
      <c r="W131" s="2"/>
      <c r="X131" s="2"/>
      <c r="Y131" s="2"/>
      <c r="Z131" s="2"/>
    </row>
    <row r="132" spans="1:26" ht="14.25" customHeight="1" x14ac:dyDescent="0.2">
      <c r="A132" s="2"/>
      <c r="B132" s="2"/>
      <c r="C132" s="2"/>
      <c r="D132" s="2"/>
      <c r="E132" s="2"/>
      <c r="F132" s="2"/>
      <c r="G132" s="2"/>
      <c r="J132" s="3"/>
      <c r="M132" s="3"/>
      <c r="N132" s="2"/>
      <c r="O132" s="2"/>
      <c r="P132" s="3"/>
      <c r="Q132" s="2"/>
      <c r="R132" s="2"/>
      <c r="S132" s="3"/>
      <c r="T132" s="2"/>
      <c r="U132" s="2"/>
      <c r="V132" s="2"/>
      <c r="W132" s="2"/>
      <c r="X132" s="2"/>
      <c r="Y132" s="2"/>
      <c r="Z132" s="2"/>
    </row>
    <row r="133" spans="1:26" ht="14.25" customHeight="1" x14ac:dyDescent="0.2">
      <c r="A133" s="2"/>
      <c r="B133" s="2"/>
      <c r="C133" s="2"/>
      <c r="D133" s="2"/>
      <c r="E133" s="2"/>
      <c r="F133" s="2"/>
      <c r="G133" s="2"/>
      <c r="J133" s="3"/>
      <c r="M133" s="3"/>
      <c r="N133" s="2"/>
      <c r="O133" s="2"/>
      <c r="P133" s="3"/>
      <c r="Q133" s="2"/>
      <c r="R133" s="2"/>
      <c r="S133" s="3"/>
      <c r="T133" s="2"/>
      <c r="U133" s="2"/>
      <c r="V133" s="2"/>
      <c r="W133" s="2"/>
      <c r="X133" s="2"/>
      <c r="Y133" s="2"/>
      <c r="Z133" s="2"/>
    </row>
    <row r="134" spans="1:26" ht="14.25" customHeight="1" x14ac:dyDescent="0.2">
      <c r="A134" s="2"/>
      <c r="B134" s="2"/>
      <c r="C134" s="2"/>
      <c r="D134" s="2"/>
      <c r="E134" s="2"/>
      <c r="F134" s="2"/>
      <c r="G134" s="2"/>
      <c r="J134" s="3"/>
      <c r="M134" s="3"/>
      <c r="N134" s="2"/>
      <c r="O134" s="2"/>
      <c r="P134" s="3"/>
      <c r="Q134" s="2"/>
      <c r="R134" s="2"/>
      <c r="S134" s="3"/>
      <c r="T134" s="2"/>
      <c r="U134" s="2"/>
      <c r="V134" s="2"/>
      <c r="W134" s="2"/>
      <c r="X134" s="2"/>
      <c r="Y134" s="2"/>
      <c r="Z134" s="2"/>
    </row>
    <row r="135" spans="1:26" ht="14.25" customHeight="1" x14ac:dyDescent="0.2">
      <c r="A135" s="2"/>
      <c r="B135" s="2"/>
      <c r="C135" s="2"/>
      <c r="D135" s="2"/>
      <c r="E135" s="2"/>
      <c r="F135" s="2"/>
      <c r="G135" s="2"/>
      <c r="J135" s="3"/>
      <c r="M135" s="3"/>
      <c r="N135" s="2"/>
      <c r="O135" s="2"/>
      <c r="P135" s="3"/>
      <c r="Q135" s="2"/>
      <c r="R135" s="2"/>
      <c r="S135" s="3"/>
      <c r="T135" s="2"/>
      <c r="U135" s="2"/>
      <c r="V135" s="2"/>
      <c r="W135" s="2"/>
      <c r="X135" s="2"/>
      <c r="Y135" s="2"/>
      <c r="Z135" s="2"/>
    </row>
    <row r="136" spans="1:26" ht="14.25" customHeight="1" x14ac:dyDescent="0.2">
      <c r="A136" s="2"/>
      <c r="B136" s="2"/>
      <c r="C136" s="2"/>
      <c r="D136" s="2"/>
      <c r="E136" s="2"/>
      <c r="F136" s="2"/>
      <c r="G136" s="2"/>
      <c r="J136" s="3"/>
      <c r="M136" s="3"/>
      <c r="N136" s="2"/>
      <c r="O136" s="2"/>
      <c r="P136" s="3"/>
      <c r="Q136" s="2"/>
      <c r="R136" s="2"/>
      <c r="S136" s="3"/>
      <c r="T136" s="2"/>
      <c r="U136" s="2"/>
      <c r="V136" s="2"/>
      <c r="W136" s="2"/>
      <c r="X136" s="2"/>
      <c r="Y136" s="2"/>
      <c r="Z136" s="2"/>
    </row>
    <row r="137" spans="1:26" ht="14.25" customHeight="1" x14ac:dyDescent="0.2">
      <c r="A137" s="2"/>
      <c r="B137" s="2"/>
      <c r="C137" s="2"/>
      <c r="D137" s="2"/>
      <c r="E137" s="2"/>
      <c r="F137" s="2"/>
      <c r="G137" s="2"/>
      <c r="J137" s="3"/>
      <c r="M137" s="3"/>
      <c r="N137" s="2"/>
      <c r="O137" s="2"/>
      <c r="P137" s="3"/>
      <c r="Q137" s="2"/>
      <c r="R137" s="2"/>
      <c r="S137" s="3"/>
      <c r="T137" s="2"/>
      <c r="U137" s="2"/>
      <c r="V137" s="2"/>
      <c r="W137" s="2"/>
      <c r="X137" s="2"/>
      <c r="Y137" s="2"/>
      <c r="Z137" s="2"/>
    </row>
    <row r="138" spans="1:26" ht="14.25" customHeight="1" x14ac:dyDescent="0.2">
      <c r="A138" s="2"/>
      <c r="B138" s="2"/>
      <c r="C138" s="2"/>
      <c r="D138" s="2"/>
      <c r="E138" s="2"/>
      <c r="F138" s="2"/>
      <c r="G138" s="2"/>
      <c r="J138" s="3"/>
      <c r="M138" s="3"/>
      <c r="N138" s="2"/>
      <c r="O138" s="2"/>
      <c r="P138" s="3"/>
      <c r="Q138" s="2"/>
      <c r="R138" s="2"/>
      <c r="S138" s="3"/>
      <c r="T138" s="2"/>
      <c r="U138" s="2"/>
      <c r="V138" s="2"/>
      <c r="W138" s="2"/>
      <c r="X138" s="2"/>
      <c r="Y138" s="2"/>
      <c r="Z138" s="2"/>
    </row>
    <row r="139" spans="1:26" ht="14.25" customHeight="1" x14ac:dyDescent="0.2">
      <c r="A139" s="2"/>
      <c r="B139" s="2"/>
      <c r="C139" s="2"/>
      <c r="D139" s="2"/>
      <c r="E139" s="2"/>
      <c r="F139" s="2"/>
      <c r="G139" s="2"/>
      <c r="J139" s="3"/>
      <c r="M139" s="3"/>
      <c r="N139" s="2"/>
      <c r="O139" s="2"/>
      <c r="P139" s="3"/>
      <c r="Q139" s="2"/>
      <c r="R139" s="2"/>
      <c r="S139" s="3"/>
      <c r="T139" s="2"/>
      <c r="U139" s="2"/>
      <c r="V139" s="2"/>
      <c r="W139" s="2"/>
      <c r="X139" s="2"/>
      <c r="Y139" s="2"/>
      <c r="Z139" s="2"/>
    </row>
    <row r="140" spans="1:26" ht="14.25" customHeight="1" x14ac:dyDescent="0.2">
      <c r="A140" s="2"/>
      <c r="B140" s="2"/>
      <c r="C140" s="2"/>
      <c r="D140" s="2"/>
      <c r="E140" s="2"/>
      <c r="F140" s="2"/>
      <c r="G140" s="2"/>
      <c r="J140" s="3"/>
      <c r="M140" s="3"/>
      <c r="N140" s="2"/>
      <c r="O140" s="2"/>
      <c r="P140" s="3"/>
      <c r="Q140" s="2"/>
      <c r="R140" s="2"/>
      <c r="S140" s="3"/>
      <c r="T140" s="2"/>
      <c r="U140" s="2"/>
      <c r="V140" s="2"/>
      <c r="W140" s="2"/>
      <c r="X140" s="2"/>
      <c r="Y140" s="2"/>
      <c r="Z140" s="2"/>
    </row>
    <row r="141" spans="1:26" ht="14.25" customHeight="1" x14ac:dyDescent="0.2">
      <c r="A141" s="2"/>
      <c r="B141" s="2"/>
      <c r="C141" s="2"/>
      <c r="D141" s="2"/>
      <c r="E141" s="2"/>
      <c r="F141" s="2"/>
      <c r="G141" s="2"/>
      <c r="J141" s="3"/>
      <c r="M141" s="3"/>
      <c r="N141" s="2"/>
      <c r="O141" s="2"/>
      <c r="P141" s="3"/>
      <c r="Q141" s="2"/>
      <c r="R141" s="2"/>
      <c r="S141" s="3"/>
      <c r="T141" s="2"/>
      <c r="U141" s="2"/>
      <c r="V141" s="2"/>
      <c r="W141" s="2"/>
      <c r="X141" s="2"/>
      <c r="Y141" s="2"/>
      <c r="Z141" s="2"/>
    </row>
    <row r="142" spans="1:26" ht="14.25" customHeight="1" x14ac:dyDescent="0.2">
      <c r="A142" s="2"/>
      <c r="B142" s="2"/>
      <c r="C142" s="2"/>
      <c r="D142" s="2"/>
      <c r="E142" s="2"/>
      <c r="F142" s="2"/>
      <c r="G142" s="2"/>
      <c r="J142" s="3"/>
      <c r="M142" s="3"/>
      <c r="N142" s="2"/>
      <c r="O142" s="2"/>
      <c r="P142" s="3"/>
      <c r="Q142" s="2"/>
      <c r="R142" s="2"/>
      <c r="S142" s="3"/>
      <c r="T142" s="2"/>
      <c r="U142" s="2"/>
      <c r="V142" s="2"/>
      <c r="W142" s="2"/>
      <c r="X142" s="2"/>
      <c r="Y142" s="2"/>
      <c r="Z142" s="2"/>
    </row>
    <row r="143" spans="1:26" ht="14.25" customHeight="1" x14ac:dyDescent="0.2">
      <c r="A143" s="2"/>
      <c r="B143" s="2"/>
      <c r="C143" s="2"/>
      <c r="D143" s="2"/>
      <c r="E143" s="2"/>
      <c r="F143" s="2"/>
      <c r="G143" s="2"/>
      <c r="J143" s="3"/>
      <c r="M143" s="3"/>
      <c r="N143" s="2"/>
      <c r="O143" s="2"/>
      <c r="P143" s="3"/>
      <c r="Q143" s="2"/>
      <c r="R143" s="2"/>
      <c r="S143" s="3"/>
      <c r="T143" s="2"/>
      <c r="U143" s="2"/>
      <c r="V143" s="2"/>
      <c r="W143" s="2"/>
      <c r="X143" s="2"/>
      <c r="Y143" s="2"/>
      <c r="Z143" s="2"/>
    </row>
    <row r="144" spans="1:26" ht="14.25" customHeight="1" x14ac:dyDescent="0.2">
      <c r="A144" s="2"/>
      <c r="B144" s="2"/>
      <c r="C144" s="2"/>
      <c r="D144" s="2"/>
      <c r="E144" s="2"/>
      <c r="F144" s="2"/>
      <c r="G144" s="2"/>
      <c r="J144" s="3"/>
      <c r="M144" s="3"/>
      <c r="N144" s="2"/>
      <c r="O144" s="2"/>
      <c r="P144" s="3"/>
      <c r="Q144" s="2"/>
      <c r="R144" s="2"/>
      <c r="S144" s="3"/>
      <c r="T144" s="2"/>
      <c r="U144" s="2"/>
      <c r="V144" s="2"/>
      <c r="W144" s="2"/>
      <c r="X144" s="2"/>
      <c r="Y144" s="2"/>
      <c r="Z144" s="2"/>
    </row>
    <row r="145" spans="1:26" ht="14.25" customHeight="1" x14ac:dyDescent="0.2">
      <c r="A145" s="2"/>
      <c r="B145" s="2"/>
      <c r="C145" s="2"/>
      <c r="D145" s="2"/>
      <c r="E145" s="2"/>
      <c r="F145" s="2"/>
      <c r="G145" s="2"/>
      <c r="J145" s="3"/>
      <c r="M145" s="3"/>
      <c r="N145" s="2"/>
      <c r="O145" s="2"/>
      <c r="P145" s="3"/>
      <c r="Q145" s="2"/>
      <c r="R145" s="2"/>
      <c r="S145" s="3"/>
      <c r="T145" s="2"/>
      <c r="U145" s="2"/>
      <c r="V145" s="2"/>
      <c r="W145" s="2"/>
      <c r="X145" s="2"/>
      <c r="Y145" s="2"/>
      <c r="Z145" s="2"/>
    </row>
    <row r="146" spans="1:26" ht="14.25" customHeight="1" x14ac:dyDescent="0.2">
      <c r="A146" s="2"/>
      <c r="B146" s="2"/>
      <c r="C146" s="2"/>
      <c r="D146" s="2"/>
      <c r="E146" s="2"/>
      <c r="F146" s="2"/>
      <c r="G146" s="2"/>
      <c r="J146" s="3"/>
      <c r="M146" s="3"/>
      <c r="N146" s="2"/>
      <c r="O146" s="2"/>
      <c r="P146" s="3"/>
      <c r="Q146" s="2"/>
      <c r="R146" s="2"/>
      <c r="S146" s="3"/>
      <c r="T146" s="2"/>
      <c r="U146" s="2"/>
      <c r="V146" s="2"/>
      <c r="W146" s="2"/>
      <c r="X146" s="2"/>
      <c r="Y146" s="2"/>
      <c r="Z146" s="2"/>
    </row>
    <row r="147" spans="1:26" ht="14.25" customHeight="1" x14ac:dyDescent="0.2">
      <c r="A147" s="2"/>
      <c r="B147" s="2"/>
      <c r="C147" s="2"/>
      <c r="D147" s="2"/>
      <c r="E147" s="2"/>
      <c r="F147" s="2"/>
      <c r="G147" s="2"/>
      <c r="J147" s="3"/>
      <c r="M147" s="3"/>
      <c r="N147" s="2"/>
      <c r="O147" s="2"/>
      <c r="P147" s="3"/>
      <c r="Q147" s="2"/>
      <c r="R147" s="2"/>
      <c r="S147" s="3"/>
      <c r="T147" s="2"/>
      <c r="U147" s="2"/>
      <c r="V147" s="2"/>
      <c r="W147" s="2"/>
      <c r="X147" s="2"/>
      <c r="Y147" s="2"/>
      <c r="Z147" s="2"/>
    </row>
    <row r="148" spans="1:26" ht="14.25" customHeight="1" x14ac:dyDescent="0.2">
      <c r="A148" s="2"/>
      <c r="B148" s="2"/>
      <c r="C148" s="2"/>
      <c r="D148" s="2"/>
      <c r="E148" s="2"/>
      <c r="F148" s="2"/>
      <c r="G148" s="2"/>
      <c r="J148" s="3"/>
      <c r="M148" s="3"/>
      <c r="N148" s="2"/>
      <c r="O148" s="2"/>
      <c r="P148" s="3"/>
      <c r="Q148" s="2"/>
      <c r="R148" s="2"/>
      <c r="S148" s="3"/>
      <c r="T148" s="2"/>
      <c r="U148" s="2"/>
      <c r="V148" s="2"/>
      <c r="W148" s="2"/>
      <c r="X148" s="2"/>
      <c r="Y148" s="2"/>
      <c r="Z148" s="2"/>
    </row>
    <row r="149" spans="1:26" ht="14.25" customHeight="1" x14ac:dyDescent="0.2">
      <c r="A149" s="2"/>
      <c r="B149" s="2"/>
      <c r="C149" s="2"/>
      <c r="D149" s="2"/>
      <c r="E149" s="2"/>
      <c r="F149" s="2"/>
      <c r="G149" s="2"/>
      <c r="J149" s="3"/>
      <c r="M149" s="3"/>
      <c r="N149" s="2"/>
      <c r="O149" s="2"/>
      <c r="P149" s="3"/>
      <c r="Q149" s="2"/>
      <c r="R149" s="2"/>
      <c r="S149" s="3"/>
      <c r="T149" s="2"/>
      <c r="U149" s="2"/>
      <c r="V149" s="2"/>
      <c r="W149" s="2"/>
      <c r="X149" s="2"/>
      <c r="Y149" s="2"/>
      <c r="Z149" s="2"/>
    </row>
    <row r="150" spans="1:26" ht="14.25" customHeight="1" x14ac:dyDescent="0.2">
      <c r="A150" s="2"/>
      <c r="B150" s="2"/>
      <c r="C150" s="2"/>
      <c r="D150" s="2"/>
      <c r="E150" s="2"/>
      <c r="F150" s="2"/>
      <c r="G150" s="2"/>
      <c r="J150" s="3"/>
      <c r="M150" s="3"/>
      <c r="N150" s="2"/>
      <c r="O150" s="2"/>
      <c r="P150" s="3"/>
      <c r="Q150" s="2"/>
      <c r="R150" s="2"/>
      <c r="S150" s="3"/>
      <c r="T150" s="2"/>
      <c r="U150" s="2"/>
      <c r="V150" s="2"/>
      <c r="W150" s="2"/>
      <c r="X150" s="2"/>
      <c r="Y150" s="2"/>
      <c r="Z150" s="2"/>
    </row>
    <row r="151" spans="1:26" ht="14.25" customHeight="1" x14ac:dyDescent="0.2">
      <c r="A151" s="2"/>
      <c r="B151" s="2"/>
      <c r="C151" s="2"/>
      <c r="D151" s="2"/>
      <c r="E151" s="2"/>
      <c r="F151" s="2"/>
      <c r="G151" s="2"/>
      <c r="J151" s="3"/>
      <c r="M151" s="3"/>
      <c r="N151" s="2"/>
      <c r="O151" s="2"/>
      <c r="P151" s="3"/>
      <c r="Q151" s="2"/>
      <c r="R151" s="2"/>
      <c r="S151" s="3"/>
      <c r="T151" s="2"/>
      <c r="U151" s="2"/>
      <c r="V151" s="2"/>
      <c r="W151" s="2"/>
      <c r="X151" s="2"/>
      <c r="Y151" s="2"/>
      <c r="Z151" s="2"/>
    </row>
    <row r="152" spans="1:26" ht="14.25" customHeight="1" x14ac:dyDescent="0.2">
      <c r="A152" s="2"/>
      <c r="B152" s="2"/>
      <c r="C152" s="2"/>
      <c r="D152" s="2"/>
      <c r="E152" s="2"/>
      <c r="F152" s="2"/>
      <c r="G152" s="2"/>
      <c r="J152" s="3"/>
      <c r="M152" s="3"/>
      <c r="N152" s="2"/>
      <c r="O152" s="2"/>
      <c r="P152" s="3"/>
      <c r="Q152" s="2"/>
      <c r="R152" s="2"/>
      <c r="S152" s="3"/>
      <c r="T152" s="2"/>
      <c r="U152" s="2"/>
      <c r="V152" s="2"/>
      <c r="W152" s="2"/>
      <c r="X152" s="2"/>
      <c r="Y152" s="2"/>
      <c r="Z152" s="2"/>
    </row>
    <row r="153" spans="1:26" ht="14.25" customHeight="1" x14ac:dyDescent="0.2">
      <c r="A153" s="2"/>
      <c r="B153" s="2"/>
      <c r="C153" s="2"/>
      <c r="D153" s="2"/>
      <c r="E153" s="2"/>
      <c r="F153" s="2"/>
      <c r="G153" s="2"/>
      <c r="J153" s="3"/>
      <c r="M153" s="3"/>
      <c r="N153" s="2"/>
      <c r="O153" s="2"/>
      <c r="P153" s="3"/>
      <c r="Q153" s="2"/>
      <c r="R153" s="2"/>
      <c r="S153" s="3"/>
      <c r="T153" s="2"/>
      <c r="U153" s="2"/>
      <c r="V153" s="2"/>
      <c r="W153" s="2"/>
      <c r="X153" s="2"/>
      <c r="Y153" s="2"/>
      <c r="Z153" s="2"/>
    </row>
    <row r="154" spans="1:26" ht="14.25" customHeight="1" x14ac:dyDescent="0.2">
      <c r="A154" s="2"/>
      <c r="B154" s="2"/>
      <c r="C154" s="2"/>
      <c r="D154" s="2"/>
      <c r="E154" s="2"/>
      <c r="F154" s="2"/>
      <c r="G154" s="2"/>
      <c r="J154" s="3"/>
      <c r="M154" s="3"/>
      <c r="N154" s="2"/>
      <c r="O154" s="2"/>
      <c r="P154" s="3"/>
      <c r="Q154" s="2"/>
      <c r="R154" s="2"/>
      <c r="S154" s="3"/>
      <c r="T154" s="2"/>
      <c r="U154" s="2"/>
      <c r="V154" s="2"/>
      <c r="W154" s="2"/>
      <c r="X154" s="2"/>
      <c r="Y154" s="2"/>
      <c r="Z154" s="2"/>
    </row>
    <row r="155" spans="1:26" ht="14.25" customHeight="1" x14ac:dyDescent="0.2">
      <c r="A155" s="2"/>
      <c r="B155" s="2"/>
      <c r="C155" s="2"/>
      <c r="D155" s="2"/>
      <c r="E155" s="2"/>
      <c r="F155" s="2"/>
      <c r="G155" s="2"/>
      <c r="J155" s="3"/>
      <c r="M155" s="3"/>
      <c r="N155" s="2"/>
      <c r="O155" s="2"/>
      <c r="P155" s="3"/>
      <c r="Q155" s="2"/>
      <c r="R155" s="2"/>
      <c r="S155" s="3"/>
      <c r="T155" s="2"/>
      <c r="U155" s="2"/>
      <c r="V155" s="2"/>
      <c r="W155" s="2"/>
      <c r="X155" s="2"/>
      <c r="Y155" s="2"/>
      <c r="Z155" s="2"/>
    </row>
    <row r="156" spans="1:26" ht="14.25" customHeight="1" x14ac:dyDescent="0.2">
      <c r="A156" s="2"/>
      <c r="B156" s="2"/>
      <c r="C156" s="2"/>
      <c r="D156" s="2"/>
      <c r="E156" s="2"/>
      <c r="F156" s="2"/>
      <c r="G156" s="2"/>
      <c r="J156" s="3"/>
      <c r="M156" s="3"/>
      <c r="N156" s="2"/>
      <c r="O156" s="2"/>
      <c r="P156" s="3"/>
      <c r="Q156" s="2"/>
      <c r="R156" s="2"/>
      <c r="S156" s="3"/>
      <c r="T156" s="2"/>
      <c r="U156" s="2"/>
      <c r="V156" s="2"/>
      <c r="W156" s="2"/>
      <c r="X156" s="2"/>
      <c r="Y156" s="2"/>
      <c r="Z156" s="2"/>
    </row>
    <row r="157" spans="1:26" ht="14.25" customHeight="1" x14ac:dyDescent="0.2">
      <c r="A157" s="2"/>
      <c r="B157" s="2"/>
      <c r="C157" s="2"/>
      <c r="D157" s="2"/>
      <c r="E157" s="2"/>
      <c r="F157" s="2"/>
      <c r="G157" s="2"/>
      <c r="J157" s="3"/>
      <c r="M157" s="3"/>
      <c r="N157" s="2"/>
      <c r="O157" s="2"/>
      <c r="P157" s="3"/>
      <c r="Q157" s="2"/>
      <c r="R157" s="2"/>
      <c r="S157" s="3"/>
      <c r="T157" s="2"/>
      <c r="U157" s="2"/>
      <c r="V157" s="2"/>
      <c r="W157" s="2"/>
      <c r="X157" s="2"/>
      <c r="Y157" s="2"/>
      <c r="Z157" s="2"/>
    </row>
    <row r="158" spans="1:26" ht="14.25" customHeight="1" x14ac:dyDescent="0.2">
      <c r="A158" s="2"/>
      <c r="B158" s="2"/>
      <c r="C158" s="2"/>
      <c r="D158" s="2"/>
      <c r="E158" s="2"/>
      <c r="F158" s="2"/>
      <c r="G158" s="2"/>
      <c r="J158" s="3"/>
      <c r="M158" s="3"/>
      <c r="N158" s="2"/>
      <c r="O158" s="2"/>
      <c r="P158" s="3"/>
      <c r="Q158" s="2"/>
      <c r="R158" s="2"/>
      <c r="S158" s="3"/>
      <c r="T158" s="2"/>
      <c r="U158" s="2"/>
      <c r="V158" s="2"/>
      <c r="W158" s="2"/>
      <c r="X158" s="2"/>
      <c r="Y158" s="2"/>
      <c r="Z158" s="2"/>
    </row>
    <row r="159" spans="1:26" ht="14.25" customHeight="1" x14ac:dyDescent="0.2">
      <c r="A159" s="2"/>
      <c r="B159" s="2"/>
      <c r="C159" s="2"/>
      <c r="D159" s="2"/>
      <c r="E159" s="2"/>
      <c r="F159" s="2"/>
      <c r="G159" s="2"/>
      <c r="J159" s="3"/>
      <c r="M159" s="3"/>
      <c r="N159" s="2"/>
      <c r="O159" s="2"/>
      <c r="P159" s="3"/>
      <c r="Q159" s="2"/>
      <c r="R159" s="2"/>
      <c r="S159" s="3"/>
      <c r="T159" s="2"/>
      <c r="U159" s="2"/>
      <c r="V159" s="2"/>
      <c r="W159" s="2"/>
      <c r="X159" s="2"/>
      <c r="Y159" s="2"/>
      <c r="Z159" s="2"/>
    </row>
    <row r="160" spans="1:26" ht="14.25" customHeight="1" x14ac:dyDescent="0.2">
      <c r="A160" s="2"/>
      <c r="B160" s="2"/>
      <c r="C160" s="2"/>
      <c r="D160" s="2"/>
      <c r="E160" s="2"/>
      <c r="F160" s="2"/>
      <c r="G160" s="2"/>
      <c r="J160" s="3"/>
      <c r="M160" s="3"/>
      <c r="N160" s="2"/>
      <c r="O160" s="2"/>
      <c r="P160" s="3"/>
      <c r="Q160" s="2"/>
      <c r="R160" s="2"/>
      <c r="S160" s="3"/>
      <c r="T160" s="2"/>
      <c r="U160" s="2"/>
      <c r="V160" s="2"/>
      <c r="W160" s="2"/>
      <c r="X160" s="2"/>
      <c r="Y160" s="2"/>
      <c r="Z160" s="2"/>
    </row>
    <row r="161" spans="1:26" ht="14.25" customHeight="1" x14ac:dyDescent="0.2">
      <c r="A161" s="2"/>
      <c r="B161" s="2"/>
      <c r="C161" s="2"/>
      <c r="D161" s="2"/>
      <c r="E161" s="2"/>
      <c r="F161" s="2"/>
      <c r="G161" s="2"/>
      <c r="J161" s="3"/>
      <c r="M161" s="3"/>
      <c r="N161" s="2"/>
      <c r="O161" s="2"/>
      <c r="P161" s="3"/>
      <c r="Q161" s="2"/>
      <c r="R161" s="2"/>
      <c r="S161" s="3"/>
      <c r="T161" s="2"/>
      <c r="U161" s="2"/>
      <c r="V161" s="2"/>
      <c r="W161" s="2"/>
      <c r="X161" s="2"/>
      <c r="Y161" s="2"/>
      <c r="Z161" s="2"/>
    </row>
    <row r="162" spans="1:26" ht="14.25" customHeight="1" x14ac:dyDescent="0.2">
      <c r="A162" s="2"/>
      <c r="B162" s="2"/>
      <c r="C162" s="2"/>
      <c r="D162" s="2"/>
      <c r="E162" s="2"/>
      <c r="F162" s="2"/>
      <c r="G162" s="2"/>
      <c r="J162" s="3"/>
      <c r="M162" s="3"/>
      <c r="N162" s="2"/>
      <c r="O162" s="2"/>
      <c r="P162" s="3"/>
      <c r="Q162" s="2"/>
      <c r="R162" s="2"/>
      <c r="S162" s="3"/>
      <c r="T162" s="2"/>
      <c r="U162" s="2"/>
      <c r="V162" s="2"/>
      <c r="W162" s="2"/>
      <c r="X162" s="2"/>
      <c r="Y162" s="2"/>
      <c r="Z162" s="2"/>
    </row>
    <row r="163" spans="1:26" ht="14.25" customHeight="1" x14ac:dyDescent="0.2">
      <c r="A163" s="2"/>
      <c r="B163" s="2"/>
      <c r="C163" s="2"/>
      <c r="D163" s="2"/>
      <c r="E163" s="2"/>
      <c r="F163" s="2"/>
      <c r="G163" s="2"/>
      <c r="J163" s="3"/>
      <c r="M163" s="3"/>
      <c r="N163" s="2"/>
      <c r="O163" s="2"/>
      <c r="P163" s="3"/>
      <c r="Q163" s="2"/>
      <c r="R163" s="2"/>
      <c r="S163" s="3"/>
      <c r="T163" s="2"/>
      <c r="U163" s="2"/>
      <c r="V163" s="2"/>
      <c r="W163" s="2"/>
      <c r="X163" s="2"/>
      <c r="Y163" s="2"/>
      <c r="Z163" s="2"/>
    </row>
    <row r="164" spans="1:26" ht="14.25" customHeight="1" x14ac:dyDescent="0.2">
      <c r="A164" s="2"/>
      <c r="B164" s="2"/>
      <c r="C164" s="2"/>
      <c r="D164" s="2"/>
      <c r="E164" s="2"/>
      <c r="F164" s="2"/>
      <c r="G164" s="2"/>
      <c r="J164" s="3"/>
      <c r="M164" s="3"/>
      <c r="N164" s="2"/>
      <c r="O164" s="2"/>
      <c r="P164" s="3"/>
      <c r="Q164" s="2"/>
      <c r="R164" s="2"/>
      <c r="S164" s="3"/>
      <c r="T164" s="2"/>
      <c r="U164" s="2"/>
      <c r="V164" s="2"/>
      <c r="W164" s="2"/>
      <c r="X164" s="2"/>
      <c r="Y164" s="2"/>
      <c r="Z164" s="2"/>
    </row>
    <row r="165" spans="1:26" ht="14.25" customHeight="1" x14ac:dyDescent="0.2">
      <c r="A165" s="2"/>
      <c r="B165" s="2"/>
      <c r="C165" s="2"/>
      <c r="D165" s="2"/>
      <c r="E165" s="2"/>
      <c r="F165" s="2"/>
      <c r="G165" s="2"/>
      <c r="J165" s="3"/>
      <c r="M165" s="3"/>
      <c r="N165" s="2"/>
      <c r="O165" s="2"/>
      <c r="P165" s="3"/>
      <c r="Q165" s="2"/>
      <c r="R165" s="2"/>
      <c r="S165" s="3"/>
      <c r="T165" s="2"/>
      <c r="U165" s="2"/>
      <c r="V165" s="2"/>
      <c r="W165" s="2"/>
      <c r="X165" s="2"/>
      <c r="Y165" s="2"/>
      <c r="Z165" s="2"/>
    </row>
    <row r="166" spans="1:26" ht="14.25" customHeight="1" x14ac:dyDescent="0.2">
      <c r="A166" s="2"/>
      <c r="B166" s="2"/>
      <c r="C166" s="2"/>
      <c r="D166" s="2"/>
      <c r="E166" s="2"/>
      <c r="F166" s="2"/>
      <c r="G166" s="2"/>
      <c r="J166" s="3"/>
      <c r="M166" s="3"/>
      <c r="N166" s="2"/>
      <c r="O166" s="2"/>
      <c r="P166" s="3"/>
      <c r="Q166" s="2"/>
      <c r="R166" s="2"/>
      <c r="S166" s="3"/>
      <c r="T166" s="2"/>
      <c r="U166" s="2"/>
      <c r="V166" s="2"/>
      <c r="W166" s="2"/>
      <c r="X166" s="2"/>
      <c r="Y166" s="2"/>
      <c r="Z166" s="2"/>
    </row>
    <row r="167" spans="1:26" ht="14.25" customHeight="1" x14ac:dyDescent="0.2">
      <c r="A167" s="2"/>
      <c r="B167" s="2"/>
      <c r="C167" s="2"/>
      <c r="D167" s="2"/>
      <c r="E167" s="2"/>
      <c r="F167" s="2"/>
      <c r="G167" s="2"/>
      <c r="J167" s="3"/>
      <c r="M167" s="3"/>
      <c r="N167" s="2"/>
      <c r="O167" s="2"/>
      <c r="P167" s="3"/>
      <c r="Q167" s="2"/>
      <c r="R167" s="2"/>
      <c r="S167" s="3"/>
      <c r="T167" s="2"/>
      <c r="U167" s="2"/>
      <c r="V167" s="2"/>
      <c r="W167" s="2"/>
      <c r="X167" s="2"/>
      <c r="Y167" s="2"/>
      <c r="Z167" s="2"/>
    </row>
    <row r="168" spans="1:26" ht="14.25" customHeight="1" x14ac:dyDescent="0.2">
      <c r="A168" s="2"/>
      <c r="B168" s="2"/>
      <c r="C168" s="2"/>
      <c r="D168" s="2"/>
      <c r="E168" s="2"/>
      <c r="F168" s="2"/>
      <c r="G168" s="2"/>
      <c r="J168" s="3"/>
      <c r="M168" s="3"/>
      <c r="N168" s="2"/>
      <c r="O168" s="2"/>
      <c r="P168" s="3"/>
      <c r="Q168" s="2"/>
      <c r="R168" s="2"/>
      <c r="S168" s="3"/>
      <c r="T168" s="2"/>
      <c r="U168" s="2"/>
      <c r="V168" s="2"/>
      <c r="W168" s="2"/>
      <c r="X168" s="2"/>
      <c r="Y168" s="2"/>
      <c r="Z168" s="2"/>
    </row>
    <row r="169" spans="1:26" ht="14.25" customHeight="1" x14ac:dyDescent="0.2">
      <c r="A169" s="2"/>
      <c r="B169" s="2"/>
      <c r="C169" s="2"/>
      <c r="D169" s="2"/>
      <c r="E169" s="2"/>
      <c r="F169" s="2"/>
      <c r="G169" s="2"/>
      <c r="J169" s="3"/>
      <c r="M169" s="3"/>
      <c r="N169" s="2"/>
      <c r="O169" s="2"/>
      <c r="P169" s="3"/>
      <c r="Q169" s="2"/>
      <c r="R169" s="2"/>
      <c r="S169" s="3"/>
      <c r="T169" s="2"/>
      <c r="U169" s="2"/>
      <c r="V169" s="2"/>
      <c r="W169" s="2"/>
      <c r="X169" s="2"/>
      <c r="Y169" s="2"/>
      <c r="Z169" s="2"/>
    </row>
    <row r="170" spans="1:26" ht="14.25" customHeight="1" x14ac:dyDescent="0.2">
      <c r="A170" s="2"/>
      <c r="B170" s="2"/>
      <c r="C170" s="2"/>
      <c r="D170" s="2"/>
      <c r="E170" s="2"/>
      <c r="F170" s="2"/>
      <c r="G170" s="2"/>
      <c r="J170" s="3"/>
      <c r="M170" s="3"/>
      <c r="N170" s="2"/>
      <c r="O170" s="2"/>
      <c r="P170" s="3"/>
      <c r="Q170" s="2"/>
      <c r="R170" s="2"/>
      <c r="S170" s="3"/>
      <c r="T170" s="2"/>
      <c r="U170" s="2"/>
      <c r="V170" s="2"/>
      <c r="W170" s="2"/>
      <c r="X170" s="2"/>
      <c r="Y170" s="2"/>
      <c r="Z170" s="2"/>
    </row>
    <row r="171" spans="1:26" ht="14.25" customHeight="1" x14ac:dyDescent="0.2">
      <c r="A171" s="2"/>
      <c r="B171" s="2"/>
      <c r="C171" s="2"/>
      <c r="D171" s="2"/>
      <c r="E171" s="2"/>
      <c r="F171" s="2"/>
      <c r="G171" s="2"/>
      <c r="J171" s="3"/>
      <c r="M171" s="3"/>
      <c r="N171" s="2"/>
      <c r="O171" s="2"/>
      <c r="P171" s="3"/>
      <c r="Q171" s="2"/>
      <c r="R171" s="2"/>
      <c r="S171" s="3"/>
      <c r="T171" s="2"/>
      <c r="U171" s="2"/>
      <c r="V171" s="2"/>
      <c r="W171" s="2"/>
      <c r="X171" s="2"/>
      <c r="Y171" s="2"/>
      <c r="Z171" s="2"/>
    </row>
    <row r="172" spans="1:26" ht="14.25" customHeight="1" x14ac:dyDescent="0.2">
      <c r="A172" s="2"/>
      <c r="B172" s="2"/>
      <c r="C172" s="2"/>
      <c r="D172" s="2"/>
      <c r="E172" s="2"/>
      <c r="F172" s="2"/>
      <c r="G172" s="2"/>
      <c r="J172" s="3"/>
      <c r="M172" s="3"/>
      <c r="N172" s="2"/>
      <c r="O172" s="2"/>
      <c r="P172" s="3"/>
      <c r="Q172" s="2"/>
      <c r="R172" s="2"/>
      <c r="S172" s="3"/>
      <c r="T172" s="2"/>
      <c r="U172" s="2"/>
      <c r="V172" s="2"/>
      <c r="W172" s="2"/>
      <c r="X172" s="2"/>
      <c r="Y172" s="2"/>
      <c r="Z172" s="2"/>
    </row>
    <row r="173" spans="1:26" ht="14.25" customHeight="1" x14ac:dyDescent="0.2">
      <c r="A173" s="2"/>
      <c r="B173" s="2"/>
      <c r="C173" s="2"/>
      <c r="D173" s="2"/>
      <c r="E173" s="2"/>
      <c r="F173" s="2"/>
      <c r="G173" s="2"/>
      <c r="J173" s="3"/>
      <c r="M173" s="3"/>
      <c r="N173" s="2"/>
      <c r="O173" s="2"/>
      <c r="P173" s="3"/>
      <c r="Q173" s="2"/>
      <c r="R173" s="2"/>
      <c r="S173" s="3"/>
      <c r="T173" s="2"/>
      <c r="U173" s="2"/>
      <c r="V173" s="2"/>
      <c r="W173" s="2"/>
      <c r="X173" s="2"/>
      <c r="Y173" s="2"/>
      <c r="Z173" s="2"/>
    </row>
    <row r="174" spans="1:26" ht="14.25" customHeight="1" x14ac:dyDescent="0.2">
      <c r="A174" s="2"/>
      <c r="B174" s="2"/>
      <c r="C174" s="2"/>
      <c r="D174" s="2"/>
      <c r="E174" s="2"/>
      <c r="F174" s="2"/>
      <c r="G174" s="2"/>
      <c r="J174" s="3"/>
      <c r="M174" s="3"/>
      <c r="N174" s="2"/>
      <c r="O174" s="2"/>
      <c r="P174" s="3"/>
      <c r="Q174" s="2"/>
      <c r="R174" s="2"/>
      <c r="S174" s="3"/>
      <c r="T174" s="2"/>
      <c r="U174" s="2"/>
      <c r="V174" s="2"/>
      <c r="W174" s="2"/>
      <c r="X174" s="2"/>
      <c r="Y174" s="2"/>
      <c r="Z174" s="2"/>
    </row>
    <row r="175" spans="1:26" ht="14.25" customHeight="1" x14ac:dyDescent="0.2">
      <c r="A175" s="2"/>
      <c r="B175" s="2"/>
      <c r="C175" s="2"/>
      <c r="D175" s="2"/>
      <c r="E175" s="2"/>
      <c r="F175" s="2"/>
      <c r="G175" s="2"/>
      <c r="J175" s="3"/>
      <c r="M175" s="3"/>
      <c r="N175" s="2"/>
      <c r="O175" s="2"/>
      <c r="P175" s="3"/>
      <c r="Q175" s="2"/>
      <c r="R175" s="2"/>
      <c r="S175" s="3"/>
      <c r="T175" s="2"/>
      <c r="U175" s="2"/>
      <c r="V175" s="2"/>
      <c r="W175" s="2"/>
      <c r="X175" s="2"/>
      <c r="Y175" s="2"/>
      <c r="Z175" s="2"/>
    </row>
    <row r="176" spans="1:26" ht="14.25" customHeight="1" x14ac:dyDescent="0.2">
      <c r="A176" s="2"/>
      <c r="B176" s="2"/>
      <c r="C176" s="2"/>
      <c r="D176" s="2"/>
      <c r="E176" s="2"/>
      <c r="F176" s="2"/>
      <c r="G176" s="2"/>
      <c r="J176" s="3"/>
      <c r="M176" s="3"/>
      <c r="N176" s="2"/>
      <c r="O176" s="2"/>
      <c r="P176" s="3"/>
      <c r="Q176" s="2"/>
      <c r="R176" s="2"/>
      <c r="S176" s="3"/>
      <c r="T176" s="2"/>
      <c r="U176" s="2"/>
      <c r="V176" s="2"/>
      <c r="W176" s="2"/>
      <c r="X176" s="2"/>
      <c r="Y176" s="2"/>
      <c r="Z176" s="2"/>
    </row>
    <row r="177" spans="1:26" ht="14.25" customHeight="1" x14ac:dyDescent="0.2">
      <c r="A177" s="2"/>
      <c r="B177" s="2"/>
      <c r="C177" s="2"/>
      <c r="D177" s="2"/>
      <c r="E177" s="2"/>
      <c r="F177" s="2"/>
      <c r="G177" s="2"/>
      <c r="J177" s="3"/>
      <c r="M177" s="3"/>
      <c r="N177" s="2"/>
      <c r="O177" s="2"/>
      <c r="P177" s="3"/>
      <c r="Q177" s="2"/>
      <c r="R177" s="2"/>
      <c r="S177" s="3"/>
      <c r="T177" s="2"/>
      <c r="U177" s="2"/>
      <c r="V177" s="2"/>
      <c r="W177" s="2"/>
      <c r="X177" s="2"/>
      <c r="Y177" s="2"/>
      <c r="Z177" s="2"/>
    </row>
    <row r="178" spans="1:26" ht="14.25" customHeight="1" x14ac:dyDescent="0.2">
      <c r="A178" s="2"/>
      <c r="B178" s="2"/>
      <c r="C178" s="2"/>
      <c r="D178" s="2"/>
      <c r="E178" s="2"/>
      <c r="F178" s="2"/>
      <c r="G178" s="2"/>
      <c r="J178" s="3"/>
      <c r="M178" s="3"/>
      <c r="N178" s="2"/>
      <c r="O178" s="2"/>
      <c r="P178" s="3"/>
      <c r="Q178" s="2"/>
      <c r="R178" s="2"/>
      <c r="S178" s="3"/>
      <c r="T178" s="2"/>
      <c r="U178" s="2"/>
      <c r="V178" s="2"/>
      <c r="W178" s="2"/>
      <c r="X178" s="2"/>
      <c r="Y178" s="2"/>
      <c r="Z178" s="2"/>
    </row>
    <row r="179" spans="1:26" ht="14.25" customHeight="1" x14ac:dyDescent="0.2">
      <c r="A179" s="2"/>
      <c r="B179" s="2"/>
      <c r="C179" s="2"/>
      <c r="D179" s="2"/>
      <c r="E179" s="2"/>
      <c r="F179" s="2"/>
      <c r="G179" s="2"/>
      <c r="J179" s="3"/>
      <c r="M179" s="3"/>
      <c r="N179" s="2"/>
      <c r="O179" s="2"/>
      <c r="P179" s="3"/>
      <c r="Q179" s="2"/>
      <c r="R179" s="2"/>
      <c r="S179" s="3"/>
      <c r="T179" s="2"/>
      <c r="U179" s="2"/>
      <c r="V179" s="2"/>
      <c r="W179" s="2"/>
      <c r="X179" s="2"/>
      <c r="Y179" s="2"/>
      <c r="Z179" s="2"/>
    </row>
    <row r="180" spans="1:26" ht="14.25" customHeight="1" x14ac:dyDescent="0.2">
      <c r="A180" s="2"/>
      <c r="B180" s="2"/>
      <c r="C180" s="2"/>
      <c r="D180" s="2"/>
      <c r="E180" s="2"/>
      <c r="F180" s="2"/>
      <c r="G180" s="2"/>
      <c r="J180" s="3"/>
      <c r="M180" s="3"/>
      <c r="N180" s="2"/>
      <c r="O180" s="2"/>
      <c r="P180" s="3"/>
      <c r="Q180" s="2"/>
      <c r="R180" s="2"/>
      <c r="S180" s="3"/>
      <c r="T180" s="2"/>
      <c r="U180" s="2"/>
      <c r="V180" s="2"/>
      <c r="W180" s="2"/>
      <c r="X180" s="2"/>
      <c r="Y180" s="2"/>
      <c r="Z180" s="2"/>
    </row>
    <row r="181" spans="1:26" ht="14.25" customHeight="1" x14ac:dyDescent="0.2">
      <c r="A181" s="2"/>
      <c r="B181" s="2"/>
      <c r="C181" s="2"/>
      <c r="D181" s="2"/>
      <c r="E181" s="2"/>
      <c r="F181" s="2"/>
      <c r="G181" s="2"/>
      <c r="J181" s="3"/>
      <c r="M181" s="3"/>
      <c r="N181" s="2"/>
      <c r="O181" s="2"/>
      <c r="P181" s="3"/>
      <c r="Q181" s="2"/>
      <c r="R181" s="2"/>
      <c r="S181" s="3"/>
      <c r="T181" s="2"/>
      <c r="U181" s="2"/>
      <c r="V181" s="2"/>
      <c r="W181" s="2"/>
      <c r="X181" s="2"/>
      <c r="Y181" s="2"/>
      <c r="Z181" s="2"/>
    </row>
    <row r="182" spans="1:26" ht="14.25" customHeight="1" x14ac:dyDescent="0.2">
      <c r="A182" s="2"/>
      <c r="B182" s="2"/>
      <c r="C182" s="2"/>
      <c r="D182" s="2"/>
      <c r="E182" s="2"/>
      <c r="F182" s="2"/>
      <c r="G182" s="2"/>
      <c r="J182" s="3"/>
      <c r="M182" s="3"/>
      <c r="N182" s="2"/>
      <c r="O182" s="2"/>
      <c r="P182" s="3"/>
      <c r="Q182" s="2"/>
      <c r="R182" s="2"/>
      <c r="S182" s="3"/>
      <c r="T182" s="2"/>
      <c r="U182" s="2"/>
      <c r="V182" s="2"/>
      <c r="W182" s="2"/>
      <c r="X182" s="2"/>
      <c r="Y182" s="2"/>
      <c r="Z182" s="2"/>
    </row>
    <row r="183" spans="1:26" ht="14.25" customHeight="1" x14ac:dyDescent="0.2">
      <c r="A183" s="2"/>
      <c r="B183" s="2"/>
      <c r="C183" s="2"/>
      <c r="D183" s="2"/>
      <c r="E183" s="2"/>
      <c r="F183" s="2"/>
      <c r="G183" s="2"/>
      <c r="J183" s="3"/>
      <c r="M183" s="3"/>
      <c r="N183" s="2"/>
      <c r="O183" s="2"/>
      <c r="P183" s="3"/>
      <c r="Q183" s="2"/>
      <c r="R183" s="2"/>
      <c r="S183" s="3"/>
      <c r="T183" s="2"/>
      <c r="U183" s="2"/>
      <c r="V183" s="2"/>
      <c r="W183" s="2"/>
      <c r="X183" s="2"/>
      <c r="Y183" s="2"/>
      <c r="Z183" s="2"/>
    </row>
    <row r="184" spans="1:26" ht="14.25" customHeight="1" x14ac:dyDescent="0.2">
      <c r="A184" s="2"/>
      <c r="B184" s="2"/>
      <c r="C184" s="2"/>
      <c r="D184" s="2"/>
      <c r="E184" s="2"/>
      <c r="F184" s="2"/>
      <c r="G184" s="2"/>
      <c r="J184" s="3"/>
      <c r="M184" s="3"/>
      <c r="N184" s="2"/>
      <c r="O184" s="2"/>
      <c r="P184" s="3"/>
      <c r="Q184" s="2"/>
      <c r="R184" s="2"/>
      <c r="S184" s="3"/>
      <c r="T184" s="2"/>
      <c r="U184" s="2"/>
      <c r="V184" s="2"/>
      <c r="W184" s="2"/>
      <c r="X184" s="2"/>
      <c r="Y184" s="2"/>
      <c r="Z184" s="2"/>
    </row>
    <row r="185" spans="1:26" ht="14.25" customHeight="1" x14ac:dyDescent="0.2">
      <c r="A185" s="2"/>
      <c r="B185" s="2"/>
      <c r="C185" s="2"/>
      <c r="D185" s="2"/>
      <c r="E185" s="2"/>
      <c r="F185" s="2"/>
      <c r="G185" s="2"/>
      <c r="J185" s="3"/>
      <c r="M185" s="3"/>
      <c r="N185" s="2"/>
      <c r="O185" s="2"/>
      <c r="P185" s="3"/>
      <c r="Q185" s="2"/>
      <c r="R185" s="2"/>
      <c r="S185" s="3"/>
      <c r="T185" s="2"/>
      <c r="U185" s="2"/>
      <c r="V185" s="2"/>
      <c r="W185" s="2"/>
      <c r="X185" s="2"/>
      <c r="Y185" s="2"/>
      <c r="Z185" s="2"/>
    </row>
    <row r="186" spans="1:26" ht="14.25" customHeight="1" x14ac:dyDescent="0.2">
      <c r="A186" s="2"/>
      <c r="B186" s="2"/>
      <c r="C186" s="2"/>
      <c r="D186" s="2"/>
      <c r="E186" s="2"/>
      <c r="F186" s="2"/>
      <c r="G186" s="2"/>
      <c r="J186" s="3"/>
      <c r="M186" s="3"/>
      <c r="N186" s="2"/>
      <c r="O186" s="2"/>
      <c r="P186" s="3"/>
      <c r="Q186" s="2"/>
      <c r="R186" s="2"/>
      <c r="S186" s="3"/>
      <c r="T186" s="2"/>
      <c r="U186" s="2"/>
      <c r="V186" s="2"/>
      <c r="W186" s="2"/>
      <c r="X186" s="2"/>
      <c r="Y186" s="2"/>
      <c r="Z186" s="2"/>
    </row>
    <row r="187" spans="1:26" ht="14.25" customHeight="1" x14ac:dyDescent="0.2">
      <c r="A187" s="2"/>
      <c r="B187" s="2"/>
      <c r="C187" s="2"/>
      <c r="D187" s="2"/>
      <c r="E187" s="2"/>
      <c r="F187" s="2"/>
      <c r="G187" s="2"/>
      <c r="J187" s="3"/>
      <c r="M187" s="3"/>
      <c r="N187" s="2"/>
      <c r="O187" s="2"/>
      <c r="P187" s="3"/>
      <c r="Q187" s="2"/>
      <c r="R187" s="2"/>
      <c r="S187" s="3"/>
      <c r="T187" s="2"/>
      <c r="U187" s="2"/>
      <c r="V187" s="2"/>
      <c r="W187" s="2"/>
      <c r="X187" s="2"/>
      <c r="Y187" s="2"/>
      <c r="Z187" s="2"/>
    </row>
    <row r="188" spans="1:26" ht="14.25" customHeight="1" x14ac:dyDescent="0.2">
      <c r="A188" s="2"/>
      <c r="B188" s="2"/>
      <c r="C188" s="2"/>
      <c r="D188" s="2"/>
      <c r="E188" s="2"/>
      <c r="F188" s="2"/>
      <c r="G188" s="2"/>
      <c r="J188" s="3"/>
      <c r="M188" s="3"/>
      <c r="N188" s="2"/>
      <c r="O188" s="2"/>
      <c r="P188" s="3"/>
      <c r="Q188" s="2"/>
      <c r="R188" s="2"/>
      <c r="S188" s="3"/>
      <c r="T188" s="2"/>
      <c r="U188" s="2"/>
      <c r="V188" s="2"/>
      <c r="W188" s="2"/>
      <c r="X188" s="2"/>
      <c r="Y188" s="2"/>
      <c r="Z188" s="2"/>
    </row>
    <row r="189" spans="1:26" ht="14.25" customHeight="1" x14ac:dyDescent="0.2">
      <c r="A189" s="2"/>
      <c r="B189" s="2"/>
      <c r="C189" s="2"/>
      <c r="D189" s="2"/>
      <c r="E189" s="2"/>
      <c r="F189" s="2"/>
      <c r="G189" s="2"/>
      <c r="J189" s="3"/>
      <c r="M189" s="3"/>
      <c r="N189" s="2"/>
      <c r="O189" s="2"/>
      <c r="P189" s="3"/>
      <c r="Q189" s="2"/>
      <c r="R189" s="2"/>
      <c r="S189" s="3"/>
      <c r="T189" s="2"/>
      <c r="U189" s="2"/>
      <c r="V189" s="2"/>
      <c r="W189" s="2"/>
      <c r="X189" s="2"/>
      <c r="Y189" s="2"/>
      <c r="Z189" s="2"/>
    </row>
    <row r="190" spans="1:26" ht="14.25" customHeight="1" x14ac:dyDescent="0.2">
      <c r="A190" s="2"/>
      <c r="B190" s="2"/>
      <c r="C190" s="2"/>
      <c r="D190" s="2"/>
      <c r="E190" s="2"/>
      <c r="F190" s="2"/>
      <c r="G190" s="2"/>
      <c r="J190" s="3"/>
      <c r="M190" s="3"/>
      <c r="N190" s="2"/>
      <c r="O190" s="2"/>
      <c r="P190" s="3"/>
      <c r="Q190" s="2"/>
      <c r="R190" s="2"/>
      <c r="S190" s="3"/>
      <c r="T190" s="2"/>
      <c r="U190" s="2"/>
      <c r="V190" s="2"/>
      <c r="W190" s="2"/>
      <c r="X190" s="2"/>
      <c r="Y190" s="2"/>
      <c r="Z190" s="2"/>
    </row>
    <row r="191" spans="1:26" ht="14.25" customHeight="1" x14ac:dyDescent="0.2">
      <c r="A191" s="2"/>
      <c r="B191" s="2"/>
      <c r="C191" s="2"/>
      <c r="D191" s="2"/>
      <c r="E191" s="2"/>
      <c r="F191" s="2"/>
      <c r="G191" s="2"/>
      <c r="J191" s="3"/>
      <c r="M191" s="3"/>
      <c r="N191" s="2"/>
      <c r="O191" s="2"/>
      <c r="P191" s="3"/>
      <c r="Q191" s="2"/>
      <c r="R191" s="2"/>
      <c r="S191" s="3"/>
      <c r="T191" s="2"/>
      <c r="U191" s="2"/>
      <c r="V191" s="2"/>
      <c r="W191" s="2"/>
      <c r="X191" s="2"/>
      <c r="Y191" s="2"/>
      <c r="Z191" s="2"/>
    </row>
    <row r="192" spans="1:26" ht="14.25" customHeight="1" x14ac:dyDescent="0.2">
      <c r="A192" s="2"/>
      <c r="B192" s="2"/>
      <c r="C192" s="2"/>
      <c r="D192" s="2"/>
      <c r="E192" s="2"/>
      <c r="F192" s="2"/>
      <c r="G192" s="2"/>
      <c r="J192" s="3"/>
      <c r="M192" s="3"/>
      <c r="N192" s="2"/>
      <c r="O192" s="2"/>
      <c r="P192" s="3"/>
      <c r="Q192" s="2"/>
      <c r="R192" s="2"/>
      <c r="S192" s="3"/>
      <c r="T192" s="2"/>
      <c r="U192" s="2"/>
      <c r="V192" s="2"/>
      <c r="W192" s="2"/>
      <c r="X192" s="2"/>
      <c r="Y192" s="2"/>
      <c r="Z192" s="2"/>
    </row>
    <row r="193" spans="1:26" ht="14.25" customHeight="1" x14ac:dyDescent="0.2">
      <c r="A193" s="2"/>
      <c r="B193" s="2"/>
      <c r="C193" s="2"/>
      <c r="D193" s="2"/>
      <c r="E193" s="2"/>
      <c r="F193" s="2"/>
      <c r="G193" s="2"/>
      <c r="J193" s="3"/>
      <c r="M193" s="3"/>
      <c r="N193" s="2"/>
      <c r="O193" s="2"/>
      <c r="P193" s="3"/>
      <c r="Q193" s="2"/>
      <c r="R193" s="2"/>
      <c r="S193" s="3"/>
      <c r="T193" s="2"/>
      <c r="U193" s="2"/>
      <c r="V193" s="2"/>
      <c r="W193" s="2"/>
      <c r="X193" s="2"/>
      <c r="Y193" s="2"/>
      <c r="Z193" s="2"/>
    </row>
    <row r="194" spans="1:26" ht="14.25" customHeight="1" x14ac:dyDescent="0.2">
      <c r="A194" s="2"/>
      <c r="B194" s="2"/>
      <c r="C194" s="2"/>
      <c r="D194" s="2"/>
      <c r="E194" s="2"/>
      <c r="F194" s="2"/>
      <c r="G194" s="2"/>
      <c r="J194" s="3"/>
      <c r="M194" s="3"/>
      <c r="N194" s="2"/>
      <c r="O194" s="2"/>
      <c r="P194" s="3"/>
      <c r="Q194" s="2"/>
      <c r="R194" s="2"/>
      <c r="S194" s="3"/>
      <c r="T194" s="2"/>
      <c r="U194" s="2"/>
      <c r="V194" s="2"/>
      <c r="W194" s="2"/>
      <c r="X194" s="2"/>
      <c r="Y194" s="2"/>
      <c r="Z194" s="2"/>
    </row>
    <row r="195" spans="1:26" ht="14.25" customHeight="1" x14ac:dyDescent="0.2">
      <c r="A195" s="2"/>
      <c r="B195" s="2"/>
      <c r="C195" s="2"/>
      <c r="D195" s="2"/>
      <c r="E195" s="2"/>
      <c r="F195" s="2"/>
      <c r="G195" s="2"/>
      <c r="J195" s="3"/>
      <c r="M195" s="3"/>
      <c r="N195" s="2"/>
      <c r="O195" s="2"/>
      <c r="P195" s="3"/>
      <c r="Q195" s="2"/>
      <c r="R195" s="2"/>
      <c r="S195" s="3"/>
      <c r="T195" s="2"/>
      <c r="U195" s="2"/>
      <c r="V195" s="2"/>
      <c r="W195" s="2"/>
      <c r="X195" s="2"/>
      <c r="Y195" s="2"/>
      <c r="Z195" s="2"/>
    </row>
    <row r="196" spans="1:26" ht="14.25" customHeight="1" x14ac:dyDescent="0.2">
      <c r="A196" s="2"/>
      <c r="B196" s="2"/>
      <c r="C196" s="2"/>
      <c r="D196" s="2"/>
      <c r="E196" s="2"/>
      <c r="F196" s="2"/>
      <c r="G196" s="2"/>
      <c r="J196" s="3"/>
      <c r="M196" s="3"/>
      <c r="N196" s="2"/>
      <c r="O196" s="2"/>
      <c r="P196" s="3"/>
      <c r="Q196" s="2"/>
      <c r="R196" s="2"/>
      <c r="S196" s="3"/>
      <c r="T196" s="2"/>
      <c r="U196" s="2"/>
      <c r="V196" s="2"/>
      <c r="W196" s="2"/>
      <c r="X196" s="2"/>
      <c r="Y196" s="2"/>
      <c r="Z196" s="2"/>
    </row>
    <row r="197" spans="1:26" ht="14.25" customHeight="1" x14ac:dyDescent="0.2">
      <c r="A197" s="2"/>
      <c r="B197" s="2"/>
      <c r="C197" s="2"/>
      <c r="D197" s="2"/>
      <c r="E197" s="2"/>
      <c r="F197" s="2"/>
      <c r="G197" s="2"/>
      <c r="J197" s="3"/>
      <c r="M197" s="3"/>
      <c r="N197" s="2"/>
      <c r="O197" s="2"/>
      <c r="P197" s="3"/>
      <c r="Q197" s="2"/>
      <c r="R197" s="2"/>
      <c r="S197" s="3"/>
      <c r="T197" s="2"/>
      <c r="U197" s="2"/>
      <c r="V197" s="2"/>
      <c r="W197" s="2"/>
      <c r="X197" s="2"/>
      <c r="Y197" s="2"/>
      <c r="Z197" s="2"/>
    </row>
    <row r="198" spans="1:26" ht="14.25" customHeight="1" x14ac:dyDescent="0.2">
      <c r="A198" s="2"/>
      <c r="B198" s="2"/>
      <c r="C198" s="2"/>
      <c r="D198" s="2"/>
      <c r="E198" s="2"/>
      <c r="F198" s="2"/>
      <c r="G198" s="2"/>
      <c r="J198" s="3"/>
      <c r="M198" s="3"/>
      <c r="N198" s="2"/>
      <c r="O198" s="2"/>
      <c r="P198" s="3"/>
      <c r="Q198" s="2"/>
      <c r="R198" s="2"/>
      <c r="S198" s="3"/>
      <c r="T198" s="2"/>
      <c r="U198" s="2"/>
      <c r="V198" s="2"/>
      <c r="W198" s="2"/>
      <c r="X198" s="2"/>
      <c r="Y198" s="2"/>
      <c r="Z198" s="2"/>
    </row>
    <row r="199" spans="1:26" ht="14.25" customHeight="1" x14ac:dyDescent="0.2">
      <c r="A199" s="2"/>
      <c r="B199" s="2"/>
      <c r="C199" s="2"/>
      <c r="D199" s="2"/>
      <c r="E199" s="2"/>
      <c r="F199" s="2"/>
      <c r="G199" s="2"/>
      <c r="J199" s="3"/>
      <c r="M199" s="3"/>
      <c r="N199" s="2"/>
      <c r="O199" s="2"/>
      <c r="P199" s="3"/>
      <c r="Q199" s="2"/>
      <c r="R199" s="2"/>
      <c r="S199" s="3"/>
      <c r="T199" s="2"/>
      <c r="U199" s="2"/>
      <c r="V199" s="2"/>
      <c r="W199" s="2"/>
      <c r="X199" s="2"/>
      <c r="Y199" s="2"/>
      <c r="Z199" s="2"/>
    </row>
    <row r="200" spans="1:26" ht="14.25" customHeight="1" x14ac:dyDescent="0.2">
      <c r="A200" s="2"/>
      <c r="B200" s="2"/>
      <c r="C200" s="2"/>
      <c r="D200" s="2"/>
      <c r="E200" s="2"/>
      <c r="F200" s="2"/>
      <c r="G200" s="2"/>
      <c r="J200" s="3"/>
      <c r="M200" s="3"/>
      <c r="N200" s="2"/>
      <c r="O200" s="2"/>
      <c r="P200" s="3"/>
      <c r="Q200" s="2"/>
      <c r="R200" s="2"/>
      <c r="S200" s="3"/>
      <c r="T200" s="2"/>
      <c r="U200" s="2"/>
      <c r="V200" s="2"/>
      <c r="W200" s="2"/>
      <c r="X200" s="2"/>
      <c r="Y200" s="2"/>
      <c r="Z200" s="2"/>
    </row>
    <row r="201" spans="1:26" ht="14.25" customHeight="1" x14ac:dyDescent="0.2">
      <c r="A201" s="2"/>
      <c r="B201" s="2"/>
      <c r="C201" s="2"/>
      <c r="D201" s="2"/>
      <c r="E201" s="2"/>
      <c r="F201" s="2"/>
      <c r="G201" s="2"/>
      <c r="J201" s="3"/>
      <c r="M201" s="3"/>
      <c r="N201" s="2"/>
      <c r="O201" s="2"/>
      <c r="P201" s="3"/>
      <c r="Q201" s="2"/>
      <c r="R201" s="2"/>
      <c r="S201" s="3"/>
      <c r="T201" s="2"/>
      <c r="U201" s="2"/>
      <c r="V201" s="2"/>
      <c r="W201" s="2"/>
      <c r="X201" s="2"/>
      <c r="Y201" s="2"/>
      <c r="Z201" s="2"/>
    </row>
    <row r="202" spans="1:26" ht="14.25" customHeight="1" x14ac:dyDescent="0.2">
      <c r="A202" s="2"/>
      <c r="B202" s="2"/>
      <c r="C202" s="2"/>
      <c r="D202" s="2"/>
      <c r="E202" s="2"/>
      <c r="F202" s="2"/>
      <c r="G202" s="2"/>
      <c r="J202" s="3"/>
      <c r="M202" s="3"/>
      <c r="N202" s="2"/>
      <c r="O202" s="2"/>
      <c r="P202" s="3"/>
      <c r="Q202" s="2"/>
      <c r="R202" s="2"/>
      <c r="S202" s="3"/>
      <c r="T202" s="2"/>
      <c r="U202" s="2"/>
      <c r="V202" s="2"/>
      <c r="W202" s="2"/>
      <c r="X202" s="2"/>
      <c r="Y202" s="2"/>
      <c r="Z202" s="2"/>
    </row>
    <row r="203" spans="1:26" ht="14.25" customHeight="1" x14ac:dyDescent="0.2">
      <c r="A203" s="2"/>
      <c r="B203" s="2"/>
      <c r="C203" s="2"/>
      <c r="D203" s="2"/>
      <c r="E203" s="2"/>
      <c r="F203" s="2"/>
      <c r="G203" s="2"/>
      <c r="J203" s="3"/>
      <c r="M203" s="3"/>
      <c r="N203" s="2"/>
      <c r="O203" s="2"/>
      <c r="P203" s="3"/>
      <c r="Q203" s="2"/>
      <c r="R203" s="2"/>
      <c r="S203" s="3"/>
      <c r="T203" s="2"/>
      <c r="U203" s="2"/>
      <c r="V203" s="2"/>
      <c r="W203" s="2"/>
      <c r="X203" s="2"/>
      <c r="Y203" s="2"/>
      <c r="Z203" s="2"/>
    </row>
    <row r="204" spans="1:26" ht="14.25" customHeight="1" x14ac:dyDescent="0.2">
      <c r="A204" s="2"/>
      <c r="B204" s="2"/>
      <c r="C204" s="2"/>
      <c r="D204" s="2"/>
      <c r="E204" s="2"/>
      <c r="F204" s="2"/>
      <c r="G204" s="2"/>
      <c r="J204" s="3"/>
      <c r="M204" s="3"/>
      <c r="N204" s="2"/>
      <c r="O204" s="2"/>
      <c r="P204" s="3"/>
      <c r="Q204" s="2"/>
      <c r="R204" s="2"/>
      <c r="S204" s="3"/>
      <c r="T204" s="2"/>
      <c r="U204" s="2"/>
      <c r="V204" s="2"/>
      <c r="W204" s="2"/>
      <c r="X204" s="2"/>
      <c r="Y204" s="2"/>
      <c r="Z204" s="2"/>
    </row>
    <row r="205" spans="1:26" ht="14.25" customHeight="1" x14ac:dyDescent="0.2">
      <c r="A205" s="2"/>
      <c r="B205" s="2"/>
      <c r="C205" s="2"/>
      <c r="D205" s="2"/>
      <c r="E205" s="2"/>
      <c r="F205" s="2"/>
      <c r="G205" s="2"/>
      <c r="J205" s="3"/>
      <c r="M205" s="3"/>
      <c r="N205" s="2"/>
      <c r="O205" s="2"/>
      <c r="P205" s="3"/>
      <c r="Q205" s="2"/>
      <c r="R205" s="2"/>
      <c r="S205" s="3"/>
      <c r="T205" s="2"/>
      <c r="U205" s="2"/>
      <c r="V205" s="2"/>
      <c r="W205" s="2"/>
      <c r="X205" s="2"/>
      <c r="Y205" s="2"/>
      <c r="Z205" s="2"/>
    </row>
    <row r="206" spans="1:26" ht="14.25" customHeight="1" x14ac:dyDescent="0.2">
      <c r="A206" s="2"/>
      <c r="B206" s="2"/>
      <c r="C206" s="2"/>
      <c r="D206" s="2"/>
      <c r="E206" s="2"/>
      <c r="F206" s="2"/>
      <c r="G206" s="2"/>
      <c r="J206" s="3"/>
      <c r="M206" s="3"/>
      <c r="N206" s="2"/>
      <c r="O206" s="2"/>
      <c r="P206" s="3"/>
      <c r="Q206" s="2"/>
      <c r="R206" s="2"/>
      <c r="S206" s="3"/>
      <c r="T206" s="2"/>
      <c r="U206" s="2"/>
      <c r="V206" s="2"/>
      <c r="W206" s="2"/>
      <c r="X206" s="2"/>
      <c r="Y206" s="2"/>
      <c r="Z206" s="2"/>
    </row>
    <row r="207" spans="1:26" ht="14.25" customHeight="1" x14ac:dyDescent="0.2">
      <c r="A207" s="2"/>
      <c r="B207" s="2"/>
      <c r="C207" s="2"/>
      <c r="D207" s="2"/>
      <c r="E207" s="2"/>
      <c r="F207" s="2"/>
      <c r="G207" s="2"/>
      <c r="J207" s="3"/>
      <c r="M207" s="3"/>
      <c r="N207" s="2"/>
      <c r="O207" s="2"/>
      <c r="P207" s="3"/>
      <c r="Q207" s="2"/>
      <c r="R207" s="2"/>
      <c r="S207" s="3"/>
      <c r="T207" s="2"/>
      <c r="U207" s="2"/>
      <c r="V207" s="2"/>
      <c r="W207" s="2"/>
      <c r="X207" s="2"/>
      <c r="Y207" s="2"/>
      <c r="Z207" s="2"/>
    </row>
    <row r="208" spans="1:26" ht="14.25" customHeight="1" x14ac:dyDescent="0.2">
      <c r="A208" s="2"/>
      <c r="B208" s="2"/>
      <c r="C208" s="2"/>
      <c r="D208" s="2"/>
      <c r="E208" s="2"/>
      <c r="F208" s="2"/>
      <c r="G208" s="2"/>
      <c r="J208" s="3"/>
      <c r="M208" s="3"/>
      <c r="N208" s="2"/>
      <c r="O208" s="2"/>
      <c r="P208" s="3"/>
      <c r="Q208" s="2"/>
      <c r="R208" s="2"/>
      <c r="S208" s="3"/>
      <c r="T208" s="2"/>
      <c r="U208" s="2"/>
      <c r="V208" s="2"/>
      <c r="W208" s="2"/>
      <c r="X208" s="2"/>
      <c r="Y208" s="2"/>
      <c r="Z208" s="2"/>
    </row>
    <row r="209" spans="1:26" ht="14.25" customHeight="1" x14ac:dyDescent="0.2">
      <c r="A209" s="2"/>
      <c r="B209" s="2"/>
      <c r="C209" s="2"/>
      <c r="D209" s="2"/>
      <c r="E209" s="2"/>
      <c r="F209" s="2"/>
      <c r="G209" s="2"/>
      <c r="J209" s="3"/>
      <c r="M209" s="3"/>
      <c r="N209" s="2"/>
      <c r="O209" s="2"/>
      <c r="P209" s="3"/>
      <c r="Q209" s="2"/>
      <c r="R209" s="2"/>
      <c r="S209" s="3"/>
      <c r="T209" s="2"/>
      <c r="U209" s="2"/>
      <c r="V209" s="2"/>
      <c r="W209" s="2"/>
      <c r="X209" s="2"/>
      <c r="Y209" s="2"/>
      <c r="Z209" s="2"/>
    </row>
    <row r="210" spans="1:26" ht="14.25" customHeight="1" x14ac:dyDescent="0.2">
      <c r="A210" s="2"/>
      <c r="B210" s="2"/>
      <c r="C210" s="2"/>
      <c r="D210" s="2"/>
      <c r="E210" s="2"/>
      <c r="F210" s="2"/>
      <c r="G210" s="2"/>
      <c r="J210" s="3"/>
      <c r="M210" s="3"/>
      <c r="N210" s="2"/>
      <c r="O210" s="2"/>
      <c r="P210" s="3"/>
      <c r="Q210" s="2"/>
      <c r="R210" s="2"/>
      <c r="S210" s="3"/>
      <c r="T210" s="2"/>
      <c r="U210" s="2"/>
      <c r="V210" s="2"/>
      <c r="W210" s="2"/>
      <c r="X210" s="2"/>
      <c r="Y210" s="2"/>
      <c r="Z210" s="2"/>
    </row>
    <row r="211" spans="1:26" ht="14.25" customHeight="1" x14ac:dyDescent="0.2">
      <c r="A211" s="2"/>
      <c r="B211" s="2"/>
      <c r="C211" s="2"/>
      <c r="D211" s="2"/>
      <c r="E211" s="2"/>
      <c r="F211" s="2"/>
      <c r="G211" s="2"/>
      <c r="J211" s="3"/>
      <c r="M211" s="3"/>
      <c r="N211" s="2"/>
      <c r="O211" s="2"/>
      <c r="P211" s="3"/>
      <c r="Q211" s="2"/>
      <c r="R211" s="2"/>
      <c r="S211" s="3"/>
      <c r="T211" s="2"/>
      <c r="U211" s="2"/>
      <c r="V211" s="2"/>
      <c r="W211" s="2"/>
      <c r="X211" s="2"/>
      <c r="Y211" s="2"/>
      <c r="Z211" s="2"/>
    </row>
    <row r="212" spans="1:26" ht="14.25" customHeight="1" x14ac:dyDescent="0.2">
      <c r="A212" s="2"/>
      <c r="B212" s="2"/>
      <c r="C212" s="2"/>
      <c r="D212" s="2"/>
      <c r="E212" s="2"/>
      <c r="F212" s="2"/>
      <c r="G212" s="2"/>
      <c r="J212" s="3"/>
      <c r="M212" s="3"/>
      <c r="N212" s="2"/>
      <c r="O212" s="2"/>
      <c r="P212" s="3"/>
      <c r="Q212" s="2"/>
      <c r="R212" s="2"/>
      <c r="S212" s="3"/>
      <c r="T212" s="2"/>
      <c r="U212" s="2"/>
      <c r="V212" s="2"/>
      <c r="W212" s="2"/>
      <c r="X212" s="2"/>
      <c r="Y212" s="2"/>
      <c r="Z212" s="2"/>
    </row>
    <row r="213" spans="1:26" ht="14.25" customHeight="1" x14ac:dyDescent="0.2">
      <c r="A213" s="2"/>
      <c r="B213" s="2"/>
      <c r="C213" s="2"/>
      <c r="D213" s="2"/>
      <c r="E213" s="2"/>
      <c r="F213" s="2"/>
      <c r="G213" s="2"/>
      <c r="J213" s="3"/>
      <c r="M213" s="3"/>
      <c r="N213" s="2"/>
      <c r="O213" s="2"/>
      <c r="P213" s="3"/>
      <c r="Q213" s="2"/>
      <c r="R213" s="2"/>
      <c r="S213" s="3"/>
      <c r="T213" s="2"/>
      <c r="U213" s="2"/>
      <c r="V213" s="2"/>
      <c r="W213" s="2"/>
      <c r="X213" s="2"/>
      <c r="Y213" s="2"/>
      <c r="Z213" s="2"/>
    </row>
    <row r="214" spans="1:26" ht="14.25" customHeight="1" x14ac:dyDescent="0.2">
      <c r="A214" s="2"/>
      <c r="B214" s="2"/>
      <c r="C214" s="2"/>
      <c r="D214" s="2"/>
      <c r="E214" s="2"/>
      <c r="F214" s="2"/>
      <c r="G214" s="2"/>
      <c r="J214" s="3"/>
      <c r="M214" s="3"/>
      <c r="N214" s="2"/>
      <c r="O214" s="2"/>
      <c r="P214" s="3"/>
      <c r="Q214" s="2"/>
      <c r="R214" s="2"/>
      <c r="S214" s="3"/>
      <c r="T214" s="2"/>
      <c r="U214" s="2"/>
      <c r="V214" s="2"/>
      <c r="W214" s="2"/>
      <c r="X214" s="2"/>
      <c r="Y214" s="2"/>
      <c r="Z214" s="2"/>
    </row>
    <row r="215" spans="1:26" ht="14.25" customHeight="1" x14ac:dyDescent="0.2">
      <c r="A215" s="2"/>
      <c r="B215" s="2"/>
      <c r="C215" s="2"/>
      <c r="D215" s="2"/>
      <c r="E215" s="2"/>
      <c r="F215" s="2"/>
      <c r="G215" s="2"/>
      <c r="J215" s="3"/>
      <c r="M215" s="3"/>
      <c r="N215" s="2"/>
      <c r="O215" s="2"/>
      <c r="P215" s="3"/>
      <c r="Q215" s="2"/>
      <c r="R215" s="2"/>
      <c r="S215" s="3"/>
      <c r="T215" s="2"/>
      <c r="U215" s="2"/>
      <c r="V215" s="2"/>
      <c r="W215" s="2"/>
      <c r="X215" s="2"/>
      <c r="Y215" s="2"/>
      <c r="Z215" s="2"/>
    </row>
    <row r="216" spans="1:26" ht="14.25" customHeight="1" x14ac:dyDescent="0.2">
      <c r="A216" s="2"/>
      <c r="B216" s="2"/>
      <c r="C216" s="2"/>
      <c r="D216" s="2"/>
      <c r="E216" s="2"/>
      <c r="F216" s="2"/>
      <c r="G216" s="2"/>
      <c r="J216" s="3"/>
      <c r="M216" s="3"/>
      <c r="N216" s="2"/>
      <c r="O216" s="2"/>
      <c r="P216" s="3"/>
      <c r="Q216" s="2"/>
      <c r="R216" s="2"/>
      <c r="S216" s="3"/>
      <c r="T216" s="2"/>
      <c r="U216" s="2"/>
      <c r="V216" s="2"/>
      <c r="W216" s="2"/>
      <c r="X216" s="2"/>
      <c r="Y216" s="2"/>
      <c r="Z216" s="2"/>
    </row>
    <row r="217" spans="1:26" ht="14.25" customHeight="1" x14ac:dyDescent="0.2">
      <c r="A217" s="2"/>
      <c r="B217" s="2"/>
      <c r="C217" s="2"/>
      <c r="D217" s="2"/>
      <c r="E217" s="2"/>
      <c r="F217" s="2"/>
      <c r="G217" s="2"/>
      <c r="J217" s="3"/>
      <c r="M217" s="3"/>
      <c r="N217" s="2"/>
      <c r="O217" s="2"/>
      <c r="P217" s="3"/>
      <c r="Q217" s="2"/>
      <c r="R217" s="2"/>
      <c r="S217" s="3"/>
      <c r="T217" s="2"/>
      <c r="U217" s="2"/>
      <c r="V217" s="2"/>
      <c r="W217" s="2"/>
      <c r="X217" s="2"/>
      <c r="Y217" s="2"/>
      <c r="Z217" s="2"/>
    </row>
    <row r="218" spans="1:26" ht="14.25" customHeight="1" x14ac:dyDescent="0.2">
      <c r="A218" s="2"/>
      <c r="B218" s="2"/>
      <c r="C218" s="2"/>
      <c r="D218" s="2"/>
      <c r="E218" s="2"/>
      <c r="F218" s="2"/>
      <c r="G218" s="2"/>
      <c r="J218" s="3"/>
      <c r="M218" s="3"/>
      <c r="N218" s="2"/>
      <c r="O218" s="2"/>
      <c r="P218" s="3"/>
      <c r="Q218" s="2"/>
      <c r="R218" s="2"/>
      <c r="S218" s="3"/>
      <c r="T218" s="2"/>
      <c r="U218" s="2"/>
      <c r="V218" s="2"/>
      <c r="W218" s="2"/>
      <c r="X218" s="2"/>
      <c r="Y218" s="2"/>
      <c r="Z218" s="2"/>
    </row>
    <row r="219" spans="1:26" ht="14.25" customHeight="1" x14ac:dyDescent="0.2">
      <c r="A219" s="2"/>
      <c r="B219" s="2"/>
      <c r="C219" s="2"/>
      <c r="D219" s="2"/>
      <c r="E219" s="2"/>
      <c r="F219" s="2"/>
      <c r="G219" s="2"/>
      <c r="J219" s="3"/>
      <c r="M219" s="3"/>
      <c r="N219" s="2"/>
      <c r="O219" s="2"/>
      <c r="P219" s="3"/>
      <c r="Q219" s="2"/>
      <c r="R219" s="2"/>
      <c r="S219" s="3"/>
      <c r="T219" s="2"/>
      <c r="U219" s="2"/>
      <c r="V219" s="2"/>
      <c r="W219" s="2"/>
      <c r="X219" s="2"/>
      <c r="Y219" s="2"/>
      <c r="Z219" s="2"/>
    </row>
    <row r="220" spans="1:26" ht="14.25" customHeight="1" x14ac:dyDescent="0.2">
      <c r="A220" s="2"/>
      <c r="B220" s="2"/>
      <c r="C220" s="2"/>
      <c r="D220" s="2"/>
      <c r="E220" s="2"/>
      <c r="F220" s="2"/>
      <c r="G220" s="2"/>
      <c r="J220" s="3"/>
      <c r="M220" s="3"/>
      <c r="N220" s="2"/>
      <c r="O220" s="2"/>
      <c r="P220" s="3"/>
      <c r="Q220" s="2"/>
      <c r="R220" s="2"/>
      <c r="S220" s="3"/>
      <c r="T220" s="2"/>
      <c r="U220" s="2"/>
      <c r="V220" s="2"/>
      <c r="W220" s="2"/>
      <c r="X220" s="2"/>
      <c r="Y220" s="2"/>
      <c r="Z220" s="2"/>
    </row>
    <row r="221" spans="1:26" ht="14.25" customHeight="1" x14ac:dyDescent="0.2">
      <c r="A221" s="2"/>
      <c r="B221" s="2"/>
      <c r="C221" s="2"/>
      <c r="D221" s="2"/>
      <c r="E221" s="2"/>
      <c r="F221" s="2"/>
      <c r="G221" s="2"/>
      <c r="J221" s="3"/>
      <c r="M221" s="3"/>
      <c r="N221" s="2"/>
      <c r="O221" s="2"/>
      <c r="P221" s="3"/>
      <c r="Q221" s="2"/>
      <c r="R221" s="2"/>
      <c r="S221" s="3"/>
      <c r="T221" s="2"/>
      <c r="U221" s="2"/>
      <c r="V221" s="2"/>
      <c r="W221" s="2"/>
      <c r="X221" s="2"/>
      <c r="Y221" s="2"/>
      <c r="Z221" s="2"/>
    </row>
    <row r="222" spans="1:26" ht="14.25" customHeight="1" x14ac:dyDescent="0.2">
      <c r="A222" s="2"/>
      <c r="B222" s="2"/>
      <c r="C222" s="2"/>
      <c r="D222" s="2"/>
      <c r="E222" s="2"/>
      <c r="F222" s="2"/>
      <c r="G222" s="2"/>
      <c r="J222" s="3"/>
      <c r="M222" s="3"/>
      <c r="N222" s="2"/>
      <c r="O222" s="2"/>
      <c r="P222" s="3"/>
      <c r="Q222" s="2"/>
      <c r="R222" s="2"/>
      <c r="S222" s="3"/>
      <c r="T222" s="2"/>
      <c r="U222" s="2"/>
      <c r="V222" s="2"/>
      <c r="W222" s="2"/>
      <c r="X222" s="2"/>
      <c r="Y222" s="2"/>
      <c r="Z222" s="2"/>
    </row>
    <row r="223" spans="1:26" ht="14.25" customHeight="1" x14ac:dyDescent="0.2">
      <c r="A223" s="2"/>
      <c r="B223" s="2"/>
      <c r="C223" s="2"/>
      <c r="D223" s="2"/>
      <c r="E223" s="2"/>
      <c r="F223" s="2"/>
      <c r="G223" s="2"/>
      <c r="J223" s="3"/>
      <c r="M223" s="3"/>
      <c r="N223" s="2"/>
      <c r="O223" s="2"/>
      <c r="P223" s="3"/>
      <c r="Q223" s="2"/>
      <c r="R223" s="2"/>
      <c r="S223" s="3"/>
      <c r="T223" s="2"/>
      <c r="U223" s="2"/>
      <c r="V223" s="2"/>
      <c r="W223" s="2"/>
      <c r="X223" s="2"/>
      <c r="Y223" s="2"/>
      <c r="Z223" s="2"/>
    </row>
    <row r="224" spans="1:26" ht="14.25" customHeight="1" x14ac:dyDescent="0.2">
      <c r="A224" s="2"/>
      <c r="B224" s="2"/>
      <c r="C224" s="2"/>
      <c r="D224" s="2"/>
      <c r="E224" s="2"/>
      <c r="F224" s="2"/>
      <c r="G224" s="2"/>
      <c r="J224" s="3"/>
      <c r="M224" s="3"/>
      <c r="N224" s="2"/>
      <c r="O224" s="2"/>
      <c r="P224" s="3"/>
      <c r="Q224" s="2"/>
      <c r="R224" s="2"/>
      <c r="S224" s="3"/>
      <c r="T224" s="2"/>
      <c r="U224" s="2"/>
      <c r="V224" s="2"/>
      <c r="W224" s="2"/>
      <c r="X224" s="2"/>
      <c r="Y224" s="2"/>
      <c r="Z224" s="2"/>
    </row>
    <row r="225" spans="1:26" ht="14.25" customHeight="1" x14ac:dyDescent="0.2">
      <c r="A225" s="2"/>
      <c r="B225" s="2"/>
      <c r="C225" s="2"/>
      <c r="D225" s="2"/>
      <c r="E225" s="2"/>
      <c r="F225" s="2"/>
      <c r="G225" s="2"/>
      <c r="J225" s="3"/>
      <c r="M225" s="3"/>
      <c r="N225" s="2"/>
      <c r="O225" s="2"/>
      <c r="P225" s="3"/>
      <c r="Q225" s="2"/>
      <c r="R225" s="2"/>
      <c r="S225" s="3"/>
      <c r="T225" s="2"/>
      <c r="U225" s="2"/>
      <c r="V225" s="2"/>
      <c r="W225" s="2"/>
      <c r="X225" s="2"/>
      <c r="Y225" s="2"/>
      <c r="Z225" s="2"/>
    </row>
    <row r="226" spans="1:26" ht="14.25" customHeight="1" x14ac:dyDescent="0.2">
      <c r="A226" s="2"/>
      <c r="B226" s="2"/>
      <c r="C226" s="2"/>
      <c r="D226" s="2"/>
      <c r="E226" s="2"/>
      <c r="F226" s="2"/>
      <c r="G226" s="2"/>
      <c r="J226" s="3"/>
      <c r="M226" s="3"/>
      <c r="N226" s="2"/>
      <c r="O226" s="2"/>
      <c r="P226" s="3"/>
      <c r="Q226" s="2"/>
      <c r="R226" s="2"/>
      <c r="S226" s="3"/>
      <c r="T226" s="2"/>
      <c r="U226" s="2"/>
      <c r="V226" s="2"/>
      <c r="W226" s="2"/>
      <c r="X226" s="2"/>
      <c r="Y226" s="2"/>
      <c r="Z226" s="2"/>
    </row>
    <row r="227" spans="1:26" ht="14.25" customHeight="1" x14ac:dyDescent="0.2">
      <c r="A227" s="2"/>
      <c r="B227" s="2"/>
      <c r="C227" s="2"/>
      <c r="D227" s="2"/>
      <c r="E227" s="2"/>
      <c r="F227" s="2"/>
      <c r="G227" s="2"/>
      <c r="J227" s="3"/>
      <c r="M227" s="3"/>
      <c r="N227" s="2"/>
      <c r="O227" s="2"/>
      <c r="P227" s="3"/>
      <c r="Q227" s="2"/>
      <c r="R227" s="2"/>
      <c r="S227" s="3"/>
      <c r="T227" s="2"/>
      <c r="U227" s="2"/>
      <c r="V227" s="2"/>
      <c r="W227" s="2"/>
      <c r="X227" s="2"/>
      <c r="Y227" s="2"/>
      <c r="Z227" s="2"/>
    </row>
    <row r="228" spans="1:26" ht="14.25" customHeight="1" x14ac:dyDescent="0.2">
      <c r="A228" s="2"/>
      <c r="B228" s="2"/>
      <c r="C228" s="2"/>
      <c r="D228" s="2"/>
      <c r="E228" s="2"/>
      <c r="F228" s="2"/>
      <c r="G228" s="2"/>
      <c r="J228" s="3"/>
      <c r="M228" s="3"/>
      <c r="N228" s="2"/>
      <c r="O228" s="2"/>
      <c r="P228" s="3"/>
      <c r="Q228" s="2"/>
      <c r="R228" s="2"/>
      <c r="S228" s="3"/>
      <c r="T228" s="2"/>
      <c r="U228" s="2"/>
      <c r="V228" s="2"/>
      <c r="W228" s="2"/>
      <c r="X228" s="2"/>
      <c r="Y228" s="2"/>
      <c r="Z228" s="2"/>
    </row>
    <row r="229" spans="1:26" ht="14.25" customHeight="1" x14ac:dyDescent="0.2">
      <c r="A229" s="2"/>
      <c r="B229" s="2"/>
      <c r="C229" s="2"/>
      <c r="D229" s="2"/>
      <c r="E229" s="2"/>
      <c r="F229" s="2"/>
      <c r="G229" s="2"/>
      <c r="J229" s="3"/>
      <c r="M229" s="3"/>
      <c r="N229" s="2"/>
      <c r="O229" s="2"/>
      <c r="P229" s="3"/>
      <c r="Q229" s="2"/>
      <c r="R229" s="2"/>
      <c r="S229" s="3"/>
      <c r="T229" s="2"/>
      <c r="U229" s="2"/>
      <c r="V229" s="2"/>
      <c r="W229" s="2"/>
      <c r="X229" s="2"/>
      <c r="Y229" s="2"/>
      <c r="Z229" s="2"/>
    </row>
    <row r="230" spans="1:26" ht="14.25" customHeight="1" x14ac:dyDescent="0.2">
      <c r="A230" s="2"/>
      <c r="B230" s="2"/>
      <c r="C230" s="2"/>
      <c r="D230" s="2"/>
      <c r="E230" s="2"/>
      <c r="F230" s="2"/>
      <c r="G230" s="2"/>
      <c r="J230" s="3"/>
      <c r="M230" s="3"/>
      <c r="N230" s="2"/>
      <c r="O230" s="2"/>
      <c r="P230" s="3"/>
      <c r="Q230" s="2"/>
      <c r="R230" s="2"/>
      <c r="S230" s="3"/>
      <c r="T230" s="2"/>
      <c r="U230" s="2"/>
      <c r="V230" s="2"/>
      <c r="W230" s="2"/>
      <c r="X230" s="2"/>
      <c r="Y230" s="2"/>
      <c r="Z230" s="2"/>
    </row>
    <row r="231" spans="1:26" ht="14.25" customHeight="1" x14ac:dyDescent="0.2">
      <c r="A231" s="2"/>
      <c r="B231" s="2"/>
      <c r="C231" s="2"/>
      <c r="D231" s="2"/>
      <c r="E231" s="2"/>
      <c r="F231" s="2"/>
      <c r="G231" s="2"/>
      <c r="J231" s="3"/>
      <c r="M231" s="3"/>
      <c r="N231" s="2"/>
      <c r="O231" s="2"/>
      <c r="P231" s="3"/>
      <c r="Q231" s="2"/>
      <c r="R231" s="2"/>
      <c r="S231" s="3"/>
      <c r="T231" s="2"/>
      <c r="U231" s="2"/>
      <c r="V231" s="2"/>
      <c r="W231" s="2"/>
      <c r="X231" s="2"/>
      <c r="Y231" s="2"/>
      <c r="Z231" s="2"/>
    </row>
    <row r="232" spans="1:26" ht="14.25" customHeight="1" x14ac:dyDescent="0.2">
      <c r="A232" s="2"/>
      <c r="B232" s="2"/>
      <c r="C232" s="2"/>
      <c r="D232" s="2"/>
      <c r="E232" s="2"/>
      <c r="F232" s="2"/>
      <c r="G232" s="2"/>
      <c r="J232" s="3"/>
      <c r="M232" s="3"/>
      <c r="N232" s="2"/>
      <c r="O232" s="2"/>
      <c r="P232" s="3"/>
      <c r="Q232" s="2"/>
      <c r="R232" s="2"/>
      <c r="S232" s="3"/>
      <c r="T232" s="2"/>
      <c r="U232" s="2"/>
      <c r="V232" s="2"/>
      <c r="W232" s="2"/>
      <c r="X232" s="2"/>
      <c r="Y232" s="2"/>
      <c r="Z232" s="2"/>
    </row>
    <row r="233" spans="1:26" ht="14.25" customHeight="1" x14ac:dyDescent="0.2">
      <c r="A233" s="2"/>
      <c r="B233" s="2"/>
      <c r="C233" s="2"/>
      <c r="D233" s="2"/>
      <c r="E233" s="2"/>
      <c r="F233" s="2"/>
      <c r="G233" s="2"/>
      <c r="J233" s="3"/>
      <c r="M233" s="3"/>
      <c r="N233" s="2"/>
      <c r="O233" s="2"/>
      <c r="P233" s="3"/>
      <c r="Q233" s="2"/>
      <c r="R233" s="2"/>
      <c r="S233" s="3"/>
      <c r="T233" s="2"/>
      <c r="U233" s="2"/>
      <c r="V233" s="2"/>
      <c r="W233" s="2"/>
      <c r="X233" s="2"/>
      <c r="Y233" s="2"/>
      <c r="Z233" s="2"/>
    </row>
    <row r="234" spans="1:26" ht="14.25" customHeight="1" x14ac:dyDescent="0.2">
      <c r="A234" s="2"/>
      <c r="B234" s="2"/>
      <c r="C234" s="2"/>
      <c r="D234" s="2"/>
      <c r="E234" s="2"/>
      <c r="F234" s="2"/>
      <c r="G234" s="2"/>
      <c r="J234" s="3"/>
      <c r="M234" s="3"/>
      <c r="N234" s="2"/>
      <c r="O234" s="2"/>
      <c r="P234" s="3"/>
      <c r="Q234" s="2"/>
      <c r="R234" s="2"/>
      <c r="S234" s="3"/>
      <c r="T234" s="2"/>
      <c r="U234" s="2"/>
      <c r="V234" s="2"/>
      <c r="W234" s="2"/>
      <c r="X234" s="2"/>
      <c r="Y234" s="2"/>
      <c r="Z234" s="2"/>
    </row>
    <row r="235" spans="1:26" ht="14.25" customHeight="1" x14ac:dyDescent="0.2">
      <c r="A235" s="2"/>
      <c r="B235" s="2"/>
      <c r="C235" s="2"/>
      <c r="D235" s="2"/>
      <c r="E235" s="2"/>
      <c r="F235" s="2"/>
      <c r="G235" s="2"/>
      <c r="J235" s="3"/>
      <c r="M235" s="3"/>
      <c r="N235" s="2"/>
      <c r="O235" s="2"/>
      <c r="P235" s="3"/>
      <c r="Q235" s="2"/>
      <c r="R235" s="2"/>
      <c r="S235" s="3"/>
      <c r="T235" s="2"/>
      <c r="U235" s="2"/>
      <c r="V235" s="2"/>
      <c r="W235" s="2"/>
      <c r="X235" s="2"/>
      <c r="Y235" s="2"/>
      <c r="Z235" s="2"/>
    </row>
    <row r="236" spans="1:26" ht="14.25" customHeight="1" x14ac:dyDescent="0.2">
      <c r="A236" s="2"/>
      <c r="B236" s="2"/>
      <c r="C236" s="2"/>
      <c r="D236" s="2"/>
      <c r="E236" s="2"/>
      <c r="F236" s="2"/>
      <c r="G236" s="2"/>
      <c r="J236" s="3"/>
      <c r="M236" s="3"/>
      <c r="N236" s="2"/>
      <c r="O236" s="2"/>
      <c r="P236" s="3"/>
      <c r="Q236" s="2"/>
      <c r="R236" s="2"/>
      <c r="S236" s="3"/>
      <c r="T236" s="2"/>
      <c r="U236" s="2"/>
      <c r="V236" s="2"/>
      <c r="W236" s="2"/>
      <c r="X236" s="2"/>
      <c r="Y236" s="2"/>
      <c r="Z236" s="2"/>
    </row>
    <row r="237" spans="1:26" ht="14.25" customHeight="1" x14ac:dyDescent="0.2">
      <c r="A237" s="2"/>
      <c r="B237" s="2"/>
      <c r="C237" s="2"/>
      <c r="D237" s="2"/>
      <c r="E237" s="2"/>
      <c r="F237" s="2"/>
      <c r="G237" s="2"/>
      <c r="J237" s="3"/>
      <c r="M237" s="3"/>
      <c r="N237" s="2"/>
      <c r="O237" s="2"/>
      <c r="P237" s="3"/>
      <c r="Q237" s="2"/>
      <c r="R237" s="2"/>
      <c r="S237" s="3"/>
      <c r="T237" s="2"/>
      <c r="U237" s="2"/>
      <c r="V237" s="2"/>
      <c r="W237" s="2"/>
      <c r="X237" s="2"/>
      <c r="Y237" s="2"/>
      <c r="Z237" s="2"/>
    </row>
    <row r="238" spans="1:26" ht="14.25" customHeight="1" x14ac:dyDescent="0.2">
      <c r="A238" s="2"/>
      <c r="B238" s="2"/>
      <c r="C238" s="2"/>
      <c r="D238" s="2"/>
      <c r="E238" s="2"/>
      <c r="F238" s="2"/>
      <c r="G238" s="2"/>
      <c r="J238" s="3"/>
      <c r="M238" s="3"/>
      <c r="N238" s="2"/>
      <c r="O238" s="2"/>
      <c r="P238" s="3"/>
      <c r="Q238" s="2"/>
      <c r="R238" s="2"/>
      <c r="S238" s="3"/>
      <c r="T238" s="2"/>
      <c r="U238" s="2"/>
      <c r="V238" s="2"/>
      <c r="W238" s="2"/>
      <c r="X238" s="2"/>
      <c r="Y238" s="2"/>
      <c r="Z238" s="2"/>
    </row>
    <row r="239" spans="1:26" ht="14.25" customHeight="1" x14ac:dyDescent="0.2">
      <c r="A239" s="2"/>
      <c r="B239" s="2"/>
      <c r="C239" s="2"/>
      <c r="D239" s="2"/>
      <c r="E239" s="2"/>
      <c r="F239" s="2"/>
      <c r="G239" s="2"/>
      <c r="J239" s="3"/>
      <c r="M239" s="3"/>
      <c r="N239" s="2"/>
      <c r="O239" s="2"/>
      <c r="P239" s="3"/>
      <c r="Q239" s="2"/>
      <c r="R239" s="2"/>
      <c r="S239" s="3"/>
      <c r="T239" s="2"/>
      <c r="U239" s="2"/>
      <c r="V239" s="2"/>
      <c r="W239" s="2"/>
      <c r="X239" s="2"/>
      <c r="Y239" s="2"/>
      <c r="Z239" s="2"/>
    </row>
    <row r="240" spans="1:26" ht="14.25" customHeight="1" x14ac:dyDescent="0.2">
      <c r="A240" s="2"/>
      <c r="B240" s="2"/>
      <c r="C240" s="2"/>
      <c r="D240" s="2"/>
      <c r="E240" s="2"/>
      <c r="F240" s="2"/>
      <c r="G240" s="2"/>
      <c r="J240" s="3"/>
      <c r="M240" s="3"/>
      <c r="N240" s="2"/>
      <c r="O240" s="2"/>
      <c r="P240" s="3"/>
      <c r="Q240" s="2"/>
      <c r="R240" s="2"/>
      <c r="S240" s="3"/>
      <c r="T240" s="2"/>
      <c r="U240" s="2"/>
      <c r="V240" s="2"/>
      <c r="W240" s="2"/>
      <c r="X240" s="2"/>
      <c r="Y240" s="2"/>
      <c r="Z240" s="2"/>
    </row>
    <row r="241" spans="1:26" ht="14.25" customHeight="1" x14ac:dyDescent="0.2">
      <c r="A241" s="2"/>
      <c r="B241" s="2"/>
      <c r="C241" s="2"/>
      <c r="D241" s="2"/>
      <c r="E241" s="2"/>
      <c r="F241" s="2"/>
      <c r="G241" s="2"/>
      <c r="J241" s="3"/>
      <c r="M241" s="3"/>
      <c r="N241" s="2"/>
      <c r="O241" s="2"/>
      <c r="P241" s="3"/>
      <c r="Q241" s="2"/>
      <c r="R241" s="2"/>
      <c r="S241" s="3"/>
      <c r="T241" s="2"/>
      <c r="U241" s="2"/>
      <c r="V241" s="2"/>
      <c r="W241" s="2"/>
      <c r="X241" s="2"/>
      <c r="Y241" s="2"/>
      <c r="Z241" s="2"/>
    </row>
    <row r="242" spans="1:26" ht="14.25" customHeight="1" x14ac:dyDescent="0.2">
      <c r="A242" s="2"/>
      <c r="B242" s="2"/>
      <c r="C242" s="2"/>
      <c r="D242" s="2"/>
      <c r="E242" s="2"/>
      <c r="F242" s="2"/>
      <c r="G242" s="2"/>
      <c r="J242" s="3"/>
      <c r="M242" s="3"/>
      <c r="N242" s="2"/>
      <c r="O242" s="2"/>
      <c r="P242" s="3"/>
      <c r="Q242" s="2"/>
      <c r="R242" s="2"/>
      <c r="S242" s="3"/>
      <c r="T242" s="2"/>
      <c r="U242" s="2"/>
      <c r="V242" s="2"/>
      <c r="W242" s="2"/>
      <c r="X242" s="2"/>
      <c r="Y242" s="2"/>
      <c r="Z242" s="2"/>
    </row>
    <row r="243" spans="1:26" ht="14.25" customHeight="1" x14ac:dyDescent="0.2">
      <c r="A243" s="2"/>
      <c r="B243" s="2"/>
      <c r="C243" s="2"/>
      <c r="D243" s="2"/>
      <c r="E243" s="2"/>
      <c r="F243" s="2"/>
      <c r="G243" s="2"/>
      <c r="J243" s="3"/>
      <c r="M243" s="3"/>
      <c r="N243" s="2"/>
      <c r="O243" s="2"/>
      <c r="P243" s="3"/>
      <c r="Q243" s="2"/>
      <c r="R243" s="2"/>
      <c r="S243" s="3"/>
      <c r="T243" s="2"/>
      <c r="U243" s="2"/>
      <c r="V243" s="2"/>
      <c r="W243" s="2"/>
      <c r="X243" s="2"/>
      <c r="Y243" s="2"/>
      <c r="Z243" s="2"/>
    </row>
    <row r="244" spans="1:26" ht="14.25" customHeight="1" x14ac:dyDescent="0.2">
      <c r="A244" s="2"/>
      <c r="B244" s="2"/>
      <c r="C244" s="2"/>
      <c r="D244" s="2"/>
      <c r="E244" s="2"/>
      <c r="F244" s="2"/>
      <c r="G244" s="2"/>
      <c r="J244" s="3"/>
      <c r="M244" s="3"/>
      <c r="N244" s="2"/>
      <c r="O244" s="2"/>
      <c r="P244" s="3"/>
      <c r="Q244" s="2"/>
      <c r="R244" s="2"/>
      <c r="S244" s="3"/>
      <c r="T244" s="2"/>
      <c r="U244" s="2"/>
      <c r="V244" s="2"/>
      <c r="W244" s="2"/>
      <c r="X244" s="2"/>
      <c r="Y244" s="2"/>
      <c r="Z244" s="2"/>
    </row>
    <row r="245" spans="1:26" ht="14.25" customHeight="1" x14ac:dyDescent="0.2">
      <c r="A245" s="2"/>
      <c r="B245" s="2"/>
      <c r="C245" s="2"/>
      <c r="D245" s="2"/>
      <c r="E245" s="2"/>
      <c r="F245" s="2"/>
      <c r="G245" s="2"/>
      <c r="J245" s="3"/>
      <c r="M245" s="3"/>
      <c r="N245" s="2"/>
      <c r="O245" s="2"/>
      <c r="P245" s="3"/>
      <c r="Q245" s="2"/>
      <c r="R245" s="2"/>
      <c r="S245" s="3"/>
      <c r="T245" s="2"/>
      <c r="U245" s="2"/>
      <c r="V245" s="2"/>
      <c r="W245" s="2"/>
      <c r="X245" s="2"/>
      <c r="Y245" s="2"/>
      <c r="Z245" s="2"/>
    </row>
    <row r="246" spans="1:26" ht="14.25" customHeight="1" x14ac:dyDescent="0.2">
      <c r="A246" s="2"/>
      <c r="B246" s="2"/>
      <c r="C246" s="2"/>
      <c r="D246" s="2"/>
      <c r="E246" s="2"/>
      <c r="F246" s="2"/>
      <c r="G246" s="2"/>
      <c r="J246" s="3"/>
      <c r="M246" s="3"/>
      <c r="N246" s="2"/>
      <c r="O246" s="2"/>
      <c r="P246" s="3"/>
      <c r="Q246" s="2"/>
      <c r="R246" s="2"/>
      <c r="S246" s="3"/>
      <c r="T246" s="2"/>
      <c r="U246" s="2"/>
      <c r="V246" s="2"/>
      <c r="W246" s="2"/>
      <c r="X246" s="2"/>
      <c r="Y246" s="2"/>
      <c r="Z246" s="2"/>
    </row>
    <row r="247" spans="1:26" ht="14.25" customHeight="1" x14ac:dyDescent="0.2">
      <c r="A247" s="2"/>
      <c r="B247" s="2"/>
      <c r="C247" s="2"/>
      <c r="D247" s="2"/>
      <c r="E247" s="2"/>
      <c r="F247" s="2"/>
      <c r="G247" s="2"/>
      <c r="J247" s="3"/>
      <c r="M247" s="3"/>
      <c r="N247" s="2"/>
      <c r="O247" s="2"/>
      <c r="P247" s="3"/>
      <c r="Q247" s="2"/>
      <c r="R247" s="2"/>
      <c r="S247" s="3"/>
      <c r="T247" s="2"/>
      <c r="U247" s="2"/>
      <c r="V247" s="2"/>
      <c r="W247" s="2"/>
      <c r="X247" s="2"/>
      <c r="Y247" s="2"/>
      <c r="Z247" s="2"/>
    </row>
    <row r="248" spans="1:26" ht="14.25" customHeight="1" x14ac:dyDescent="0.2">
      <c r="A248" s="2"/>
      <c r="B248" s="2"/>
      <c r="C248" s="2"/>
      <c r="D248" s="2"/>
      <c r="E248" s="2"/>
      <c r="F248" s="2"/>
      <c r="G248" s="2"/>
      <c r="J248" s="3"/>
      <c r="M248" s="3"/>
      <c r="N248" s="2"/>
      <c r="O248" s="2"/>
      <c r="P248" s="3"/>
      <c r="Q248" s="2"/>
      <c r="R248" s="2"/>
      <c r="S248" s="3"/>
      <c r="T248" s="2"/>
      <c r="U248" s="2"/>
      <c r="V248" s="2"/>
      <c r="W248" s="2"/>
      <c r="X248" s="2"/>
      <c r="Y248" s="2"/>
      <c r="Z248" s="2"/>
    </row>
    <row r="249" spans="1:26" ht="14.25" customHeight="1" x14ac:dyDescent="0.2">
      <c r="A249" s="2"/>
      <c r="B249" s="2"/>
      <c r="C249" s="2"/>
      <c r="D249" s="2"/>
      <c r="E249" s="2"/>
      <c r="F249" s="2"/>
      <c r="G249" s="2"/>
      <c r="J249" s="3"/>
      <c r="M249" s="3"/>
      <c r="N249" s="2"/>
      <c r="O249" s="2"/>
      <c r="P249" s="3"/>
      <c r="Q249" s="2"/>
      <c r="R249" s="2"/>
      <c r="S249" s="3"/>
      <c r="T249" s="2"/>
      <c r="U249" s="2"/>
      <c r="V249" s="2"/>
      <c r="W249" s="2"/>
      <c r="X249" s="2"/>
      <c r="Y249" s="2"/>
      <c r="Z249" s="2"/>
    </row>
    <row r="250" spans="1:26" ht="14.25" customHeight="1" x14ac:dyDescent="0.2">
      <c r="A250" s="2"/>
      <c r="B250" s="2"/>
      <c r="C250" s="2"/>
      <c r="D250" s="2"/>
      <c r="E250" s="2"/>
      <c r="F250" s="2"/>
      <c r="G250" s="2"/>
      <c r="J250" s="3"/>
      <c r="M250" s="3"/>
      <c r="N250" s="2"/>
      <c r="O250" s="2"/>
      <c r="P250" s="3"/>
      <c r="Q250" s="2"/>
      <c r="R250" s="2"/>
      <c r="S250" s="3"/>
      <c r="T250" s="2"/>
      <c r="U250" s="2"/>
      <c r="V250" s="2"/>
      <c r="W250" s="2"/>
      <c r="X250" s="2"/>
      <c r="Y250" s="2"/>
      <c r="Z250" s="2"/>
    </row>
    <row r="251" spans="1:26" ht="14.25" customHeight="1" x14ac:dyDescent="0.2">
      <c r="A251" s="2"/>
      <c r="B251" s="2"/>
      <c r="C251" s="2"/>
      <c r="D251" s="2"/>
      <c r="E251" s="2"/>
      <c r="F251" s="2"/>
      <c r="G251" s="2"/>
      <c r="J251" s="3"/>
      <c r="M251" s="3"/>
      <c r="N251" s="2"/>
      <c r="O251" s="2"/>
      <c r="P251" s="3"/>
      <c r="Q251" s="2"/>
      <c r="R251" s="2"/>
      <c r="S251" s="3"/>
      <c r="T251" s="2"/>
      <c r="U251" s="2"/>
      <c r="V251" s="2"/>
      <c r="W251" s="2"/>
      <c r="X251" s="2"/>
      <c r="Y251" s="2"/>
      <c r="Z251" s="2"/>
    </row>
    <row r="252" spans="1:26" ht="14.25" customHeight="1" x14ac:dyDescent="0.2">
      <c r="A252" s="2"/>
      <c r="B252" s="2"/>
      <c r="C252" s="2"/>
      <c r="D252" s="2"/>
      <c r="E252" s="2"/>
      <c r="F252" s="2"/>
      <c r="G252" s="2"/>
      <c r="J252" s="3"/>
      <c r="M252" s="3"/>
      <c r="N252" s="2"/>
      <c r="O252" s="2"/>
      <c r="P252" s="3"/>
      <c r="Q252" s="2"/>
      <c r="R252" s="2"/>
      <c r="S252" s="3"/>
      <c r="T252" s="2"/>
      <c r="U252" s="2"/>
      <c r="V252" s="2"/>
      <c r="W252" s="2"/>
      <c r="X252" s="2"/>
      <c r="Y252" s="2"/>
      <c r="Z252" s="2"/>
    </row>
    <row r="253" spans="1:26" ht="14.25" customHeight="1" x14ac:dyDescent="0.2">
      <c r="A253" s="2"/>
      <c r="B253" s="2"/>
      <c r="C253" s="2"/>
      <c r="D253" s="2"/>
      <c r="E253" s="2"/>
      <c r="F253" s="2"/>
      <c r="G253" s="2"/>
      <c r="J253" s="3"/>
      <c r="M253" s="3"/>
      <c r="N253" s="2"/>
      <c r="O253" s="2"/>
      <c r="P253" s="3"/>
      <c r="Q253" s="2"/>
      <c r="R253" s="2"/>
      <c r="S253" s="3"/>
      <c r="T253" s="2"/>
      <c r="U253" s="2"/>
      <c r="V253" s="2"/>
      <c r="W253" s="2"/>
      <c r="X253" s="2"/>
      <c r="Y253" s="2"/>
      <c r="Z253" s="2"/>
    </row>
    <row r="254" spans="1:26" ht="14.25" customHeight="1" x14ac:dyDescent="0.2">
      <c r="A254" s="2"/>
      <c r="B254" s="2"/>
      <c r="C254" s="2"/>
      <c r="D254" s="2"/>
      <c r="E254" s="2"/>
      <c r="F254" s="2"/>
      <c r="G254" s="2"/>
      <c r="J254" s="3"/>
      <c r="M254" s="3"/>
      <c r="N254" s="2"/>
      <c r="O254" s="2"/>
      <c r="P254" s="3"/>
      <c r="Q254" s="2"/>
      <c r="R254" s="2"/>
      <c r="S254" s="3"/>
      <c r="T254" s="2"/>
      <c r="U254" s="2"/>
      <c r="V254" s="2"/>
      <c r="W254" s="2"/>
      <c r="X254" s="2"/>
      <c r="Y254" s="2"/>
      <c r="Z254" s="2"/>
    </row>
    <row r="255" spans="1:26" ht="14.25" customHeight="1" x14ac:dyDescent="0.2">
      <c r="A255" s="2"/>
      <c r="B255" s="2"/>
      <c r="C255" s="2"/>
      <c r="D255" s="2"/>
      <c r="E255" s="2"/>
      <c r="F255" s="2"/>
      <c r="G255" s="2"/>
      <c r="J255" s="3"/>
      <c r="M255" s="3"/>
      <c r="N255" s="2"/>
      <c r="O255" s="2"/>
      <c r="P255" s="3"/>
      <c r="Q255" s="2"/>
      <c r="R255" s="2"/>
      <c r="S255" s="3"/>
      <c r="T255" s="2"/>
      <c r="U255" s="2"/>
      <c r="V255" s="2"/>
      <c r="W255" s="2"/>
      <c r="X255" s="2"/>
      <c r="Y255" s="2"/>
      <c r="Z255" s="2"/>
    </row>
    <row r="256" spans="1:26" ht="14.25" customHeight="1" x14ac:dyDescent="0.2">
      <c r="A256" s="2"/>
      <c r="B256" s="2"/>
      <c r="C256" s="2"/>
      <c r="D256" s="2"/>
      <c r="E256" s="2"/>
      <c r="F256" s="2"/>
      <c r="G256" s="2"/>
      <c r="J256" s="3"/>
      <c r="M256" s="3"/>
      <c r="N256" s="2"/>
      <c r="O256" s="2"/>
      <c r="P256" s="3"/>
      <c r="Q256" s="2"/>
      <c r="R256" s="2"/>
      <c r="S256" s="3"/>
      <c r="T256" s="2"/>
      <c r="U256" s="2"/>
      <c r="V256" s="2"/>
      <c r="W256" s="2"/>
      <c r="X256" s="2"/>
      <c r="Y256" s="2"/>
      <c r="Z256" s="2"/>
    </row>
    <row r="257" spans="1:26" ht="14.25" customHeight="1" x14ac:dyDescent="0.2">
      <c r="A257" s="2"/>
      <c r="B257" s="2"/>
      <c r="C257" s="2"/>
      <c r="D257" s="2"/>
      <c r="E257" s="2"/>
      <c r="F257" s="2"/>
      <c r="G257" s="2"/>
      <c r="J257" s="3"/>
      <c r="M257" s="3"/>
      <c r="N257" s="2"/>
      <c r="O257" s="2"/>
      <c r="P257" s="3"/>
      <c r="Q257" s="2"/>
      <c r="R257" s="2"/>
      <c r="S257" s="3"/>
      <c r="T257" s="2"/>
      <c r="U257" s="2"/>
      <c r="V257" s="2"/>
      <c r="W257" s="2"/>
      <c r="X257" s="2"/>
      <c r="Y257" s="2"/>
      <c r="Z257" s="2"/>
    </row>
    <row r="258" spans="1:26" ht="14.25" customHeight="1" x14ac:dyDescent="0.2">
      <c r="A258" s="2"/>
      <c r="B258" s="2"/>
      <c r="C258" s="2"/>
      <c r="D258" s="2"/>
      <c r="E258" s="2"/>
      <c r="F258" s="2"/>
      <c r="G258" s="2"/>
      <c r="J258" s="3"/>
      <c r="M258" s="3"/>
      <c r="N258" s="2"/>
      <c r="O258" s="2"/>
      <c r="P258" s="3"/>
      <c r="Q258" s="2"/>
      <c r="R258" s="2"/>
      <c r="S258" s="3"/>
      <c r="T258" s="2"/>
      <c r="U258" s="2"/>
      <c r="V258" s="2"/>
      <c r="W258" s="2"/>
      <c r="X258" s="2"/>
      <c r="Y258" s="2"/>
      <c r="Z258" s="2"/>
    </row>
    <row r="259" spans="1:26" ht="14.25" customHeight="1" x14ac:dyDescent="0.2">
      <c r="A259" s="2"/>
      <c r="B259" s="2"/>
      <c r="C259" s="2"/>
      <c r="D259" s="2"/>
      <c r="E259" s="2"/>
      <c r="F259" s="2"/>
      <c r="G259" s="2"/>
      <c r="J259" s="3"/>
      <c r="M259" s="3"/>
      <c r="N259" s="2"/>
      <c r="O259" s="2"/>
      <c r="P259" s="3"/>
      <c r="Q259" s="2"/>
      <c r="R259" s="2"/>
      <c r="S259" s="3"/>
      <c r="T259" s="2"/>
      <c r="U259" s="2"/>
      <c r="V259" s="2"/>
      <c r="W259" s="2"/>
      <c r="X259" s="2"/>
      <c r="Y259" s="2"/>
      <c r="Z259" s="2"/>
    </row>
    <row r="260" spans="1:26" ht="14.25" customHeight="1" x14ac:dyDescent="0.2">
      <c r="A260" s="2"/>
      <c r="B260" s="2"/>
      <c r="C260" s="2"/>
      <c r="D260" s="2"/>
      <c r="E260" s="2"/>
      <c r="F260" s="2"/>
      <c r="G260" s="2"/>
      <c r="J260" s="3"/>
      <c r="M260" s="3"/>
      <c r="N260" s="2"/>
      <c r="O260" s="2"/>
      <c r="P260" s="3"/>
      <c r="Q260" s="2"/>
      <c r="R260" s="2"/>
      <c r="S260" s="3"/>
      <c r="T260" s="2"/>
      <c r="U260" s="2"/>
      <c r="V260" s="2"/>
      <c r="W260" s="2"/>
      <c r="X260" s="2"/>
      <c r="Y260" s="2"/>
      <c r="Z260" s="2"/>
    </row>
    <row r="261" spans="1:26" ht="14.25" customHeight="1" x14ac:dyDescent="0.2">
      <c r="A261" s="2"/>
      <c r="B261" s="2"/>
      <c r="C261" s="2"/>
      <c r="D261" s="2"/>
      <c r="E261" s="2"/>
      <c r="F261" s="2"/>
      <c r="G261" s="2"/>
      <c r="J261" s="3"/>
      <c r="M261" s="3"/>
      <c r="N261" s="2"/>
      <c r="O261" s="2"/>
      <c r="P261" s="3"/>
      <c r="Q261" s="2"/>
      <c r="R261" s="2"/>
      <c r="S261" s="3"/>
      <c r="T261" s="2"/>
      <c r="U261" s="2"/>
      <c r="V261" s="2"/>
      <c r="W261" s="2"/>
      <c r="X261" s="2"/>
      <c r="Y261" s="2"/>
      <c r="Z261" s="2"/>
    </row>
    <row r="262" spans="1:26" ht="14.25" customHeight="1" x14ac:dyDescent="0.2">
      <c r="A262" s="2"/>
      <c r="B262" s="2"/>
      <c r="C262" s="2"/>
      <c r="D262" s="2"/>
      <c r="E262" s="2"/>
      <c r="F262" s="2"/>
      <c r="G262" s="2"/>
      <c r="J262" s="3"/>
      <c r="M262" s="3"/>
      <c r="N262" s="2"/>
      <c r="O262" s="2"/>
      <c r="P262" s="3"/>
      <c r="Q262" s="2"/>
      <c r="R262" s="2"/>
      <c r="S262" s="3"/>
      <c r="T262" s="2"/>
      <c r="U262" s="2"/>
      <c r="V262" s="2"/>
      <c r="W262" s="2"/>
      <c r="X262" s="2"/>
      <c r="Y262" s="2"/>
      <c r="Z262" s="2"/>
    </row>
    <row r="263" spans="1:26" ht="14.25" customHeight="1" x14ac:dyDescent="0.2">
      <c r="A263" s="2"/>
      <c r="B263" s="2"/>
      <c r="C263" s="2"/>
      <c r="D263" s="2"/>
      <c r="E263" s="2"/>
      <c r="F263" s="2"/>
      <c r="G263" s="2"/>
      <c r="J263" s="3"/>
      <c r="M263" s="3"/>
      <c r="N263" s="2"/>
      <c r="O263" s="2"/>
      <c r="P263" s="3"/>
      <c r="Q263" s="2"/>
      <c r="R263" s="2"/>
      <c r="S263" s="3"/>
      <c r="T263" s="2"/>
      <c r="U263" s="2"/>
      <c r="V263" s="2"/>
      <c r="W263" s="2"/>
      <c r="X263" s="2"/>
      <c r="Y263" s="2"/>
      <c r="Z263" s="2"/>
    </row>
    <row r="264" spans="1:26" ht="14.25" customHeight="1" x14ac:dyDescent="0.2">
      <c r="A264" s="2"/>
      <c r="B264" s="2"/>
      <c r="C264" s="2"/>
      <c r="D264" s="2"/>
      <c r="E264" s="2"/>
      <c r="F264" s="2"/>
      <c r="G264" s="2"/>
      <c r="J264" s="3"/>
      <c r="M264" s="3"/>
      <c r="N264" s="2"/>
      <c r="O264" s="2"/>
      <c r="P264" s="3"/>
      <c r="Q264" s="2"/>
      <c r="R264" s="2"/>
      <c r="S264" s="3"/>
      <c r="T264" s="2"/>
      <c r="U264" s="2"/>
      <c r="V264" s="2"/>
      <c r="W264" s="2"/>
      <c r="X264" s="2"/>
      <c r="Y264" s="2"/>
      <c r="Z264" s="2"/>
    </row>
    <row r="265" spans="1:26" ht="14.25" customHeight="1" x14ac:dyDescent="0.2">
      <c r="A265" s="2"/>
      <c r="B265" s="2"/>
      <c r="C265" s="2"/>
      <c r="D265" s="2"/>
      <c r="E265" s="2"/>
      <c r="F265" s="2"/>
      <c r="G265" s="2"/>
      <c r="J265" s="3"/>
      <c r="M265" s="3"/>
      <c r="N265" s="2"/>
      <c r="O265" s="2"/>
      <c r="P265" s="3"/>
      <c r="Q265" s="2"/>
      <c r="R265" s="2"/>
      <c r="S265" s="3"/>
      <c r="T265" s="2"/>
      <c r="U265" s="2"/>
      <c r="V265" s="2"/>
      <c r="W265" s="2"/>
      <c r="X265" s="2"/>
      <c r="Y265" s="2"/>
      <c r="Z265" s="2"/>
    </row>
    <row r="266" spans="1:26" ht="14.25" customHeight="1" x14ac:dyDescent="0.2">
      <c r="A266" s="2"/>
      <c r="B266" s="2"/>
      <c r="C266" s="2"/>
      <c r="D266" s="2"/>
      <c r="E266" s="2"/>
      <c r="F266" s="2"/>
      <c r="G266" s="2"/>
      <c r="J266" s="3"/>
      <c r="M266" s="3"/>
      <c r="N266" s="2"/>
      <c r="O266" s="2"/>
      <c r="P266" s="3"/>
      <c r="Q266" s="2"/>
      <c r="R266" s="2"/>
      <c r="S266" s="3"/>
      <c r="T266" s="2"/>
      <c r="U266" s="2"/>
      <c r="V266" s="2"/>
      <c r="W266" s="2"/>
      <c r="X266" s="2"/>
      <c r="Y266" s="2"/>
      <c r="Z266" s="2"/>
    </row>
    <row r="267" spans="1:26" ht="14.25" customHeight="1" x14ac:dyDescent="0.2">
      <c r="A267" s="2"/>
      <c r="B267" s="2"/>
      <c r="C267" s="2"/>
      <c r="D267" s="2"/>
      <c r="E267" s="2"/>
      <c r="F267" s="2"/>
      <c r="G267" s="2"/>
      <c r="J267" s="3"/>
      <c r="M267" s="3"/>
      <c r="N267" s="2"/>
      <c r="O267" s="2"/>
      <c r="P267" s="3"/>
      <c r="Q267" s="2"/>
      <c r="R267" s="2"/>
      <c r="S267" s="3"/>
      <c r="T267" s="2"/>
      <c r="U267" s="2"/>
      <c r="V267" s="2"/>
      <c r="W267" s="2"/>
      <c r="X267" s="2"/>
      <c r="Y267" s="2"/>
      <c r="Z267" s="2"/>
    </row>
    <row r="268" spans="1:26" ht="14.25" customHeight="1" x14ac:dyDescent="0.2">
      <c r="A268" s="2"/>
      <c r="B268" s="2"/>
      <c r="C268" s="2"/>
      <c r="D268" s="2"/>
      <c r="E268" s="2"/>
      <c r="F268" s="2"/>
      <c r="G268" s="2"/>
      <c r="J268" s="3"/>
      <c r="M268" s="3"/>
      <c r="N268" s="2"/>
      <c r="O268" s="2"/>
      <c r="P268" s="3"/>
      <c r="Q268" s="2"/>
      <c r="R268" s="2"/>
      <c r="S268" s="3"/>
      <c r="T268" s="2"/>
      <c r="U268" s="2"/>
      <c r="V268" s="2"/>
      <c r="W268" s="2"/>
      <c r="X268" s="2"/>
      <c r="Y268" s="2"/>
      <c r="Z268" s="2"/>
    </row>
    <row r="269" spans="1:26" ht="14.25" customHeight="1" x14ac:dyDescent="0.2">
      <c r="A269" s="2"/>
      <c r="B269" s="2"/>
      <c r="C269" s="2"/>
      <c r="D269" s="2"/>
      <c r="E269" s="2"/>
      <c r="F269" s="2"/>
      <c r="G269" s="2"/>
      <c r="J269" s="3"/>
      <c r="M269" s="3"/>
      <c r="N269" s="2"/>
      <c r="O269" s="2"/>
      <c r="P269" s="3"/>
      <c r="Q269" s="2"/>
      <c r="R269" s="2"/>
      <c r="S269" s="3"/>
      <c r="T269" s="2"/>
      <c r="U269" s="2"/>
      <c r="V269" s="2"/>
      <c r="W269" s="2"/>
      <c r="X269" s="2"/>
      <c r="Y269" s="2"/>
      <c r="Z269" s="2"/>
    </row>
    <row r="270" spans="1:26" ht="14.25" customHeight="1" x14ac:dyDescent="0.2">
      <c r="A270" s="2"/>
      <c r="B270" s="2"/>
      <c r="C270" s="2"/>
      <c r="D270" s="2"/>
      <c r="E270" s="2"/>
      <c r="F270" s="2"/>
      <c r="G270" s="2"/>
      <c r="J270" s="3"/>
      <c r="M270" s="3"/>
      <c r="N270" s="2"/>
      <c r="O270" s="2"/>
      <c r="P270" s="3"/>
      <c r="Q270" s="2"/>
      <c r="R270" s="2"/>
      <c r="S270" s="3"/>
      <c r="T270" s="2"/>
      <c r="U270" s="2"/>
      <c r="V270" s="2"/>
      <c r="W270" s="2"/>
      <c r="X270" s="2"/>
      <c r="Y270" s="2"/>
      <c r="Z270" s="2"/>
    </row>
    <row r="271" spans="1:26" ht="14.25" customHeight="1" x14ac:dyDescent="0.2">
      <c r="A271" s="2"/>
      <c r="B271" s="2"/>
      <c r="C271" s="2"/>
      <c r="D271" s="2"/>
      <c r="E271" s="2"/>
      <c r="F271" s="2"/>
      <c r="G271" s="2"/>
      <c r="J271" s="3"/>
      <c r="M271" s="3"/>
      <c r="N271" s="2"/>
      <c r="O271" s="2"/>
      <c r="P271" s="3"/>
      <c r="Q271" s="2"/>
      <c r="R271" s="2"/>
      <c r="S271" s="3"/>
      <c r="T271" s="2"/>
      <c r="U271" s="2"/>
      <c r="V271" s="2"/>
      <c r="W271" s="2"/>
      <c r="X271" s="2"/>
      <c r="Y271" s="2"/>
      <c r="Z271" s="2"/>
    </row>
    <row r="272" spans="1:26" ht="14.25" customHeight="1" x14ac:dyDescent="0.2">
      <c r="A272" s="2"/>
      <c r="B272" s="2"/>
      <c r="C272" s="2"/>
      <c r="D272" s="2"/>
      <c r="E272" s="2"/>
      <c r="F272" s="2"/>
      <c r="G272" s="2"/>
      <c r="J272" s="3"/>
      <c r="M272" s="3"/>
      <c r="N272" s="2"/>
      <c r="O272" s="2"/>
      <c r="P272" s="3"/>
      <c r="Q272" s="2"/>
      <c r="R272" s="2"/>
      <c r="S272" s="3"/>
      <c r="T272" s="2"/>
      <c r="U272" s="2"/>
      <c r="V272" s="2"/>
      <c r="W272" s="2"/>
      <c r="X272" s="2"/>
      <c r="Y272" s="2"/>
      <c r="Z272" s="2"/>
    </row>
    <row r="273" spans="1:26" ht="14.25" customHeight="1" x14ac:dyDescent="0.2">
      <c r="A273" s="2"/>
      <c r="B273" s="2"/>
      <c r="C273" s="2"/>
      <c r="D273" s="2"/>
      <c r="E273" s="2"/>
      <c r="F273" s="2"/>
      <c r="G273" s="2"/>
      <c r="J273" s="3"/>
      <c r="M273" s="3"/>
      <c r="N273" s="2"/>
      <c r="O273" s="2"/>
      <c r="P273" s="3"/>
      <c r="Q273" s="2"/>
      <c r="R273" s="2"/>
      <c r="S273" s="3"/>
      <c r="T273" s="2"/>
      <c r="U273" s="2"/>
      <c r="V273" s="2"/>
      <c r="W273" s="2"/>
      <c r="X273" s="2"/>
      <c r="Y273" s="2"/>
      <c r="Z273" s="2"/>
    </row>
    <row r="274" spans="1:26" ht="14.25" customHeight="1" x14ac:dyDescent="0.2">
      <c r="A274" s="2"/>
      <c r="B274" s="2"/>
      <c r="C274" s="2"/>
      <c r="D274" s="2"/>
      <c r="E274" s="2"/>
      <c r="F274" s="2"/>
      <c r="G274" s="2"/>
      <c r="J274" s="3"/>
      <c r="M274" s="3"/>
      <c r="N274" s="2"/>
      <c r="O274" s="2"/>
      <c r="P274" s="3"/>
      <c r="Q274" s="2"/>
      <c r="R274" s="2"/>
      <c r="S274" s="3"/>
      <c r="T274" s="2"/>
      <c r="U274" s="2"/>
      <c r="V274" s="2"/>
      <c r="W274" s="2"/>
      <c r="X274" s="2"/>
      <c r="Y274" s="2"/>
      <c r="Z274" s="2"/>
    </row>
    <row r="275" spans="1:26" ht="14.25" customHeight="1" x14ac:dyDescent="0.2">
      <c r="A275" s="2"/>
      <c r="B275" s="2"/>
      <c r="C275" s="2"/>
      <c r="D275" s="2"/>
      <c r="E275" s="2"/>
      <c r="F275" s="2"/>
      <c r="G275" s="2"/>
      <c r="J275" s="3"/>
      <c r="M275" s="3"/>
      <c r="N275" s="2"/>
      <c r="O275" s="2"/>
      <c r="P275" s="3"/>
      <c r="Q275" s="2"/>
      <c r="R275" s="2"/>
      <c r="S275" s="3"/>
      <c r="T275" s="2"/>
      <c r="U275" s="2"/>
      <c r="V275" s="2"/>
      <c r="W275" s="2"/>
      <c r="X275" s="2"/>
      <c r="Y275" s="2"/>
      <c r="Z275" s="2"/>
    </row>
    <row r="276" spans="1:26" ht="14.25" customHeight="1" x14ac:dyDescent="0.2">
      <c r="A276" s="2"/>
      <c r="B276" s="2"/>
      <c r="C276" s="2"/>
      <c r="D276" s="2"/>
      <c r="E276" s="2"/>
      <c r="F276" s="2"/>
      <c r="G276" s="2"/>
      <c r="J276" s="3"/>
      <c r="M276" s="3"/>
      <c r="N276" s="2"/>
      <c r="O276" s="2"/>
      <c r="P276" s="3"/>
      <c r="Q276" s="2"/>
      <c r="R276" s="2"/>
      <c r="S276" s="3"/>
      <c r="T276" s="2"/>
      <c r="U276" s="2"/>
      <c r="V276" s="2"/>
      <c r="W276" s="2"/>
      <c r="X276" s="2"/>
      <c r="Y276" s="2"/>
      <c r="Z276" s="2"/>
    </row>
    <row r="277" spans="1:26" ht="14.25" customHeight="1" x14ac:dyDescent="0.2">
      <c r="A277" s="2"/>
      <c r="B277" s="2"/>
      <c r="C277" s="2"/>
      <c r="D277" s="2"/>
      <c r="E277" s="2"/>
      <c r="F277" s="2"/>
      <c r="G277" s="2"/>
      <c r="J277" s="3"/>
      <c r="M277" s="3"/>
      <c r="N277" s="2"/>
      <c r="O277" s="2"/>
      <c r="P277" s="3"/>
      <c r="Q277" s="2"/>
      <c r="R277" s="2"/>
      <c r="S277" s="3"/>
      <c r="T277" s="2"/>
      <c r="U277" s="2"/>
      <c r="V277" s="2"/>
      <c r="W277" s="2"/>
      <c r="X277" s="2"/>
      <c r="Y277" s="2"/>
      <c r="Z277" s="2"/>
    </row>
    <row r="278" spans="1:26" ht="14.25" customHeight="1" x14ac:dyDescent="0.2">
      <c r="A278" s="2"/>
      <c r="B278" s="2"/>
      <c r="C278" s="2"/>
      <c r="D278" s="2"/>
      <c r="E278" s="2"/>
      <c r="F278" s="2"/>
      <c r="G278" s="2"/>
      <c r="J278" s="3"/>
      <c r="M278" s="3"/>
      <c r="N278" s="2"/>
      <c r="O278" s="2"/>
      <c r="P278" s="3"/>
      <c r="Q278" s="2"/>
      <c r="R278" s="2"/>
      <c r="S278" s="3"/>
      <c r="T278" s="2"/>
      <c r="U278" s="2"/>
      <c r="V278" s="2"/>
      <c r="W278" s="2"/>
      <c r="X278" s="2"/>
      <c r="Y278" s="2"/>
      <c r="Z278" s="2"/>
    </row>
    <row r="279" spans="1:26" ht="14.25" customHeight="1" x14ac:dyDescent="0.2">
      <c r="A279" s="2"/>
      <c r="B279" s="2"/>
      <c r="C279" s="2"/>
      <c r="D279" s="2"/>
      <c r="E279" s="2"/>
      <c r="F279" s="2"/>
      <c r="G279" s="2"/>
      <c r="J279" s="3"/>
      <c r="M279" s="3"/>
      <c r="N279" s="2"/>
      <c r="O279" s="2"/>
      <c r="P279" s="3"/>
      <c r="Q279" s="2"/>
      <c r="R279" s="2"/>
      <c r="S279" s="3"/>
      <c r="T279" s="2"/>
      <c r="U279" s="2"/>
      <c r="V279" s="2"/>
      <c r="W279" s="2"/>
      <c r="X279" s="2"/>
      <c r="Y279" s="2"/>
      <c r="Z279" s="2"/>
    </row>
    <row r="280" spans="1:26" ht="14.25" customHeight="1" x14ac:dyDescent="0.2">
      <c r="A280" s="2"/>
      <c r="B280" s="2"/>
      <c r="C280" s="2"/>
      <c r="D280" s="2"/>
      <c r="E280" s="2"/>
      <c r="F280" s="2"/>
      <c r="G280" s="2"/>
      <c r="J280" s="3"/>
      <c r="M280" s="3"/>
      <c r="N280" s="2"/>
      <c r="O280" s="2"/>
      <c r="P280" s="3"/>
      <c r="Q280" s="2"/>
      <c r="R280" s="2"/>
      <c r="S280" s="3"/>
      <c r="T280" s="2"/>
      <c r="U280" s="2"/>
      <c r="V280" s="2"/>
      <c r="W280" s="2"/>
      <c r="X280" s="2"/>
      <c r="Y280" s="2"/>
      <c r="Z280" s="2"/>
    </row>
    <row r="281" spans="1:26" ht="14.25" customHeight="1" x14ac:dyDescent="0.2">
      <c r="A281" s="2"/>
      <c r="B281" s="2"/>
      <c r="C281" s="2"/>
      <c r="D281" s="2"/>
      <c r="E281" s="2"/>
      <c r="F281" s="2"/>
      <c r="G281" s="2"/>
      <c r="J281" s="3"/>
      <c r="M281" s="3"/>
      <c r="N281" s="2"/>
      <c r="O281" s="2"/>
      <c r="P281" s="3"/>
      <c r="Q281" s="2"/>
      <c r="R281" s="2"/>
      <c r="S281" s="3"/>
      <c r="T281" s="2"/>
      <c r="U281" s="2"/>
      <c r="V281" s="2"/>
      <c r="W281" s="2"/>
      <c r="X281" s="2"/>
      <c r="Y281" s="2"/>
      <c r="Z281" s="2"/>
    </row>
    <row r="282" spans="1:26" ht="14.25" customHeight="1" x14ac:dyDescent="0.2">
      <c r="A282" s="2"/>
      <c r="B282" s="2"/>
      <c r="C282" s="2"/>
      <c r="D282" s="2"/>
      <c r="E282" s="2"/>
      <c r="F282" s="2"/>
      <c r="G282" s="2"/>
      <c r="J282" s="3"/>
      <c r="M282" s="3"/>
      <c r="N282" s="2"/>
      <c r="O282" s="2"/>
      <c r="P282" s="3"/>
      <c r="Q282" s="2"/>
      <c r="R282" s="2"/>
      <c r="S282" s="3"/>
      <c r="T282" s="2"/>
      <c r="U282" s="2"/>
      <c r="V282" s="2"/>
      <c r="W282" s="2"/>
      <c r="X282" s="2"/>
      <c r="Y282" s="2"/>
      <c r="Z282" s="2"/>
    </row>
    <row r="283" spans="1:26" ht="14.25" customHeight="1" x14ac:dyDescent="0.2">
      <c r="A283" s="2"/>
      <c r="B283" s="2"/>
      <c r="C283" s="2"/>
      <c r="D283" s="2"/>
      <c r="E283" s="2"/>
      <c r="F283" s="2"/>
      <c r="G283" s="2"/>
      <c r="J283" s="3"/>
      <c r="M283" s="3"/>
      <c r="N283" s="2"/>
      <c r="O283" s="2"/>
      <c r="P283" s="3"/>
      <c r="Q283" s="2"/>
      <c r="R283" s="2"/>
      <c r="S283" s="3"/>
      <c r="T283" s="2"/>
      <c r="U283" s="2"/>
      <c r="V283" s="2"/>
      <c r="W283" s="2"/>
      <c r="X283" s="2"/>
      <c r="Y283" s="2"/>
      <c r="Z283" s="2"/>
    </row>
    <row r="284" spans="1:26" ht="14.25" customHeight="1" x14ac:dyDescent="0.2">
      <c r="A284" s="2"/>
      <c r="B284" s="2"/>
      <c r="C284" s="2"/>
      <c r="D284" s="2"/>
      <c r="E284" s="2"/>
      <c r="F284" s="2"/>
      <c r="G284" s="2"/>
      <c r="J284" s="3"/>
      <c r="M284" s="3"/>
      <c r="N284" s="2"/>
      <c r="O284" s="2"/>
      <c r="P284" s="3"/>
      <c r="Q284" s="2"/>
      <c r="R284" s="2"/>
      <c r="S284" s="3"/>
      <c r="T284" s="2"/>
      <c r="U284" s="2"/>
      <c r="V284" s="2"/>
      <c r="W284" s="2"/>
      <c r="X284" s="2"/>
      <c r="Y284" s="2"/>
      <c r="Z284" s="2"/>
    </row>
    <row r="285" spans="1:26" ht="14.25" customHeight="1" x14ac:dyDescent="0.2">
      <c r="A285" s="2"/>
      <c r="B285" s="2"/>
      <c r="C285" s="2"/>
      <c r="D285" s="2"/>
      <c r="E285" s="2"/>
      <c r="F285" s="2"/>
      <c r="G285" s="2"/>
      <c r="J285" s="3"/>
      <c r="M285" s="3"/>
      <c r="N285" s="2"/>
      <c r="O285" s="2"/>
      <c r="P285" s="3"/>
      <c r="Q285" s="2"/>
      <c r="R285" s="2"/>
      <c r="S285" s="3"/>
      <c r="T285" s="2"/>
      <c r="U285" s="2"/>
      <c r="V285" s="2"/>
      <c r="W285" s="2"/>
      <c r="X285" s="2"/>
      <c r="Y285" s="2"/>
      <c r="Z285" s="2"/>
    </row>
    <row r="286" spans="1:26" ht="14.25" customHeight="1" x14ac:dyDescent="0.2">
      <c r="A286" s="2"/>
      <c r="B286" s="2"/>
      <c r="C286" s="2"/>
      <c r="D286" s="2"/>
      <c r="E286" s="2"/>
      <c r="F286" s="2"/>
      <c r="G286" s="2"/>
      <c r="J286" s="3"/>
      <c r="M286" s="3"/>
      <c r="N286" s="2"/>
      <c r="O286" s="2"/>
      <c r="P286" s="3"/>
      <c r="Q286" s="2"/>
      <c r="R286" s="2"/>
      <c r="S286" s="3"/>
      <c r="T286" s="2"/>
      <c r="U286" s="2"/>
      <c r="V286" s="2"/>
      <c r="W286" s="2"/>
      <c r="X286" s="2"/>
      <c r="Y286" s="2"/>
      <c r="Z286" s="2"/>
    </row>
    <row r="287" spans="1:26" ht="14.25" customHeight="1" x14ac:dyDescent="0.2">
      <c r="A287" s="2"/>
      <c r="B287" s="2"/>
      <c r="C287" s="2"/>
      <c r="D287" s="2"/>
      <c r="E287" s="2"/>
      <c r="F287" s="2"/>
      <c r="G287" s="2"/>
      <c r="J287" s="3"/>
      <c r="M287" s="3"/>
      <c r="N287" s="2"/>
      <c r="O287" s="2"/>
      <c r="P287" s="3"/>
      <c r="Q287" s="2"/>
      <c r="R287" s="2"/>
      <c r="S287" s="3"/>
      <c r="T287" s="2"/>
      <c r="U287" s="2"/>
      <c r="V287" s="2"/>
      <c r="W287" s="2"/>
      <c r="X287" s="2"/>
      <c r="Y287" s="2"/>
      <c r="Z287" s="2"/>
    </row>
    <row r="288" spans="1:26" ht="14.25" customHeight="1" x14ac:dyDescent="0.2">
      <c r="A288" s="2"/>
      <c r="B288" s="2"/>
      <c r="C288" s="2"/>
      <c r="D288" s="2"/>
      <c r="E288" s="2"/>
      <c r="F288" s="2"/>
      <c r="G288" s="2"/>
      <c r="J288" s="3"/>
      <c r="M288" s="3"/>
      <c r="N288" s="2"/>
      <c r="O288" s="2"/>
      <c r="P288" s="3"/>
      <c r="Q288" s="2"/>
      <c r="R288" s="2"/>
      <c r="S288" s="3"/>
      <c r="T288" s="2"/>
      <c r="U288" s="2"/>
      <c r="V288" s="2"/>
      <c r="W288" s="2"/>
      <c r="X288" s="2"/>
      <c r="Y288" s="2"/>
      <c r="Z288" s="2"/>
    </row>
    <row r="289" spans="1:26" ht="14.25" customHeight="1" x14ac:dyDescent="0.2">
      <c r="A289" s="2"/>
      <c r="B289" s="2"/>
      <c r="C289" s="2"/>
      <c r="D289" s="2"/>
      <c r="E289" s="2"/>
      <c r="F289" s="2"/>
      <c r="G289" s="2"/>
      <c r="J289" s="3"/>
      <c r="M289" s="3"/>
      <c r="N289" s="2"/>
      <c r="O289" s="2"/>
      <c r="P289" s="3"/>
      <c r="Q289" s="2"/>
      <c r="R289" s="2"/>
      <c r="S289" s="3"/>
      <c r="T289" s="2"/>
      <c r="U289" s="2"/>
      <c r="V289" s="2"/>
      <c r="W289" s="2"/>
      <c r="X289" s="2"/>
      <c r="Y289" s="2"/>
      <c r="Z289" s="2"/>
    </row>
    <row r="290" spans="1:26" ht="14.25" customHeight="1" x14ac:dyDescent="0.2">
      <c r="A290" s="2"/>
      <c r="B290" s="2"/>
      <c r="C290" s="2"/>
      <c r="D290" s="2"/>
      <c r="E290" s="2"/>
      <c r="F290" s="2"/>
      <c r="G290" s="2"/>
      <c r="J290" s="3"/>
      <c r="M290" s="3"/>
      <c r="N290" s="2"/>
      <c r="O290" s="2"/>
      <c r="P290" s="3"/>
      <c r="Q290" s="2"/>
      <c r="R290" s="2"/>
      <c r="S290" s="3"/>
      <c r="T290" s="2"/>
      <c r="U290" s="2"/>
      <c r="V290" s="2"/>
      <c r="W290" s="2"/>
      <c r="X290" s="2"/>
      <c r="Y290" s="2"/>
      <c r="Z290" s="2"/>
    </row>
    <row r="291" spans="1:26" ht="14.25" customHeight="1" x14ac:dyDescent="0.2">
      <c r="A291" s="2"/>
      <c r="B291" s="2"/>
      <c r="C291" s="2"/>
      <c r="D291" s="2"/>
      <c r="E291" s="2"/>
      <c r="F291" s="2"/>
      <c r="G291" s="2"/>
      <c r="J291" s="3"/>
      <c r="M291" s="3"/>
      <c r="N291" s="2"/>
      <c r="O291" s="2"/>
      <c r="P291" s="3"/>
      <c r="Q291" s="2"/>
      <c r="R291" s="2"/>
      <c r="S291" s="3"/>
      <c r="T291" s="2"/>
      <c r="U291" s="2"/>
      <c r="V291" s="2"/>
      <c r="W291" s="2"/>
      <c r="X291" s="2"/>
      <c r="Y291" s="2"/>
      <c r="Z291" s="2"/>
    </row>
    <row r="292" spans="1:26" ht="14.25" customHeight="1" x14ac:dyDescent="0.2">
      <c r="A292" s="2"/>
      <c r="B292" s="2"/>
      <c r="C292" s="2"/>
      <c r="D292" s="2"/>
      <c r="E292" s="2"/>
      <c r="F292" s="2"/>
      <c r="G292" s="2"/>
      <c r="J292" s="3"/>
      <c r="M292" s="3"/>
      <c r="N292" s="2"/>
      <c r="O292" s="2"/>
      <c r="P292" s="3"/>
      <c r="Q292" s="2"/>
      <c r="R292" s="2"/>
      <c r="S292" s="3"/>
      <c r="T292" s="2"/>
      <c r="U292" s="2"/>
      <c r="V292" s="2"/>
      <c r="W292" s="2"/>
      <c r="X292" s="2"/>
      <c r="Y292" s="2"/>
      <c r="Z292" s="2"/>
    </row>
    <row r="293" spans="1:26" ht="14.25" customHeight="1" x14ac:dyDescent="0.2">
      <c r="A293" s="2"/>
      <c r="B293" s="2"/>
      <c r="C293" s="2"/>
      <c r="D293" s="2"/>
      <c r="E293" s="2"/>
      <c r="F293" s="2"/>
      <c r="G293" s="2"/>
      <c r="J293" s="3"/>
      <c r="M293" s="3"/>
      <c r="N293" s="2"/>
      <c r="O293" s="2"/>
      <c r="P293" s="3"/>
      <c r="Q293" s="2"/>
      <c r="R293" s="2"/>
      <c r="S293" s="3"/>
      <c r="T293" s="2"/>
      <c r="U293" s="2"/>
      <c r="V293" s="2"/>
      <c r="W293" s="2"/>
      <c r="X293" s="2"/>
      <c r="Y293" s="2"/>
      <c r="Z293" s="2"/>
    </row>
    <row r="294" spans="1:26" ht="14.25" customHeight="1" x14ac:dyDescent="0.2">
      <c r="A294" s="2"/>
      <c r="B294" s="2"/>
      <c r="C294" s="2"/>
      <c r="D294" s="2"/>
      <c r="E294" s="2"/>
      <c r="F294" s="2"/>
      <c r="G294" s="2"/>
      <c r="J294" s="3"/>
      <c r="M294" s="3"/>
      <c r="N294" s="2"/>
      <c r="O294" s="2"/>
      <c r="P294" s="3"/>
      <c r="Q294" s="2"/>
      <c r="R294" s="2"/>
      <c r="S294" s="3"/>
      <c r="T294" s="2"/>
      <c r="U294" s="2"/>
      <c r="V294" s="2"/>
      <c r="W294" s="2"/>
      <c r="X294" s="2"/>
      <c r="Y294" s="2"/>
      <c r="Z294" s="2"/>
    </row>
    <row r="295" spans="1:26" ht="14.25" customHeight="1" x14ac:dyDescent="0.2">
      <c r="A295" s="2"/>
      <c r="B295" s="2"/>
      <c r="C295" s="2"/>
      <c r="D295" s="2"/>
      <c r="E295" s="2"/>
      <c r="F295" s="2"/>
      <c r="G295" s="2"/>
      <c r="J295" s="3"/>
      <c r="M295" s="3"/>
      <c r="N295" s="2"/>
      <c r="O295" s="2"/>
      <c r="P295" s="3"/>
      <c r="Q295" s="2"/>
      <c r="R295" s="2"/>
      <c r="S295" s="3"/>
      <c r="T295" s="2"/>
      <c r="U295" s="2"/>
      <c r="V295" s="2"/>
      <c r="W295" s="2"/>
      <c r="X295" s="2"/>
      <c r="Y295" s="2"/>
      <c r="Z295" s="2"/>
    </row>
    <row r="296" spans="1:26" ht="14.25" customHeight="1" x14ac:dyDescent="0.2">
      <c r="A296" s="2"/>
      <c r="B296" s="2"/>
      <c r="C296" s="2"/>
      <c r="D296" s="2"/>
      <c r="E296" s="2"/>
      <c r="F296" s="2"/>
      <c r="G296" s="2"/>
      <c r="J296" s="3"/>
      <c r="M296" s="3"/>
      <c r="N296" s="2"/>
      <c r="O296" s="2"/>
      <c r="P296" s="3"/>
      <c r="Q296" s="2"/>
      <c r="R296" s="2"/>
      <c r="S296" s="3"/>
      <c r="T296" s="2"/>
      <c r="U296" s="2"/>
      <c r="V296" s="2"/>
      <c r="W296" s="2"/>
      <c r="X296" s="2"/>
      <c r="Y296" s="2"/>
      <c r="Z296" s="2"/>
    </row>
    <row r="297" spans="1:26" ht="14.25" customHeight="1" x14ac:dyDescent="0.2">
      <c r="A297" s="2"/>
      <c r="B297" s="2"/>
      <c r="C297" s="2"/>
      <c r="D297" s="2"/>
      <c r="E297" s="2"/>
      <c r="F297" s="2"/>
      <c r="G297" s="2"/>
      <c r="J297" s="3"/>
      <c r="M297" s="3"/>
      <c r="N297" s="2"/>
      <c r="O297" s="2"/>
      <c r="P297" s="3"/>
      <c r="Q297" s="2"/>
      <c r="R297" s="2"/>
      <c r="S297" s="3"/>
      <c r="T297" s="2"/>
      <c r="U297" s="2"/>
      <c r="V297" s="2"/>
      <c r="W297" s="2"/>
      <c r="X297" s="2"/>
      <c r="Y297" s="2"/>
      <c r="Z297" s="2"/>
    </row>
    <row r="298" spans="1:26" ht="14.25" customHeight="1" x14ac:dyDescent="0.2">
      <c r="A298" s="2"/>
      <c r="B298" s="2"/>
      <c r="C298" s="2"/>
      <c r="D298" s="2"/>
      <c r="E298" s="2"/>
      <c r="F298" s="2"/>
      <c r="G298" s="2"/>
      <c r="J298" s="3"/>
      <c r="M298" s="3"/>
      <c r="N298" s="2"/>
      <c r="O298" s="2"/>
      <c r="P298" s="3"/>
      <c r="Q298" s="2"/>
      <c r="R298" s="2"/>
      <c r="S298" s="3"/>
      <c r="T298" s="2"/>
      <c r="U298" s="2"/>
      <c r="V298" s="2"/>
      <c r="W298" s="2"/>
      <c r="X298" s="2"/>
      <c r="Y298" s="2"/>
      <c r="Z298" s="2"/>
    </row>
    <row r="299" spans="1:26" ht="14.25" customHeight="1" x14ac:dyDescent="0.2">
      <c r="A299" s="2"/>
      <c r="B299" s="2"/>
      <c r="C299" s="2"/>
      <c r="D299" s="2"/>
      <c r="E299" s="2"/>
      <c r="F299" s="2"/>
      <c r="G299" s="2"/>
      <c r="J299" s="3"/>
      <c r="M299" s="3"/>
      <c r="N299" s="2"/>
      <c r="O299" s="2"/>
      <c r="P299" s="3"/>
      <c r="Q299" s="2"/>
      <c r="R299" s="2"/>
      <c r="S299" s="3"/>
      <c r="T299" s="2"/>
      <c r="U299" s="2"/>
      <c r="V299" s="2"/>
      <c r="W299" s="2"/>
      <c r="X299" s="2"/>
      <c r="Y299" s="2"/>
      <c r="Z299" s="2"/>
    </row>
    <row r="300" spans="1:26" ht="14.25" customHeight="1" x14ac:dyDescent="0.2">
      <c r="A300" s="2"/>
      <c r="B300" s="2"/>
      <c r="C300" s="2"/>
      <c r="D300" s="2"/>
      <c r="E300" s="2"/>
      <c r="F300" s="2"/>
      <c r="G300" s="2"/>
      <c r="J300" s="3"/>
      <c r="M300" s="3"/>
      <c r="N300" s="2"/>
      <c r="O300" s="2"/>
      <c r="P300" s="3"/>
      <c r="Q300" s="2"/>
      <c r="R300" s="2"/>
      <c r="S300" s="3"/>
      <c r="T300" s="2"/>
      <c r="U300" s="2"/>
      <c r="V300" s="2"/>
      <c r="W300" s="2"/>
      <c r="X300" s="2"/>
      <c r="Y300" s="2"/>
      <c r="Z300" s="2"/>
    </row>
    <row r="301" spans="1:26" ht="14.25" customHeight="1" x14ac:dyDescent="0.2">
      <c r="A301" s="2"/>
      <c r="B301" s="2"/>
      <c r="C301" s="2"/>
      <c r="D301" s="2"/>
      <c r="E301" s="2"/>
      <c r="F301" s="2"/>
      <c r="G301" s="2"/>
      <c r="J301" s="3"/>
      <c r="M301" s="3"/>
      <c r="N301" s="2"/>
      <c r="O301" s="2"/>
      <c r="P301" s="3"/>
      <c r="Q301" s="2"/>
      <c r="R301" s="2"/>
      <c r="S301" s="3"/>
      <c r="T301" s="2"/>
      <c r="U301" s="2"/>
      <c r="V301" s="2"/>
      <c r="W301" s="2"/>
      <c r="X301" s="2"/>
      <c r="Y301" s="2"/>
      <c r="Z301" s="2"/>
    </row>
    <row r="302" spans="1:26" ht="14.25" customHeight="1" x14ac:dyDescent="0.2">
      <c r="A302" s="2"/>
      <c r="B302" s="2"/>
      <c r="C302" s="2"/>
      <c r="D302" s="2"/>
      <c r="E302" s="2"/>
      <c r="F302" s="2"/>
      <c r="G302" s="2"/>
      <c r="J302" s="3"/>
      <c r="M302" s="3"/>
      <c r="N302" s="2"/>
      <c r="O302" s="2"/>
      <c r="P302" s="3"/>
      <c r="Q302" s="2"/>
      <c r="R302" s="2"/>
      <c r="S302" s="3"/>
      <c r="T302" s="2"/>
      <c r="U302" s="2"/>
      <c r="V302" s="2"/>
      <c r="W302" s="2"/>
      <c r="X302" s="2"/>
      <c r="Y302" s="2"/>
      <c r="Z302" s="2"/>
    </row>
    <row r="303" spans="1:26" ht="14.25" customHeight="1" x14ac:dyDescent="0.2">
      <c r="A303" s="2"/>
      <c r="B303" s="2"/>
      <c r="C303" s="2"/>
      <c r="D303" s="2"/>
      <c r="E303" s="2"/>
      <c r="F303" s="2"/>
      <c r="G303" s="2"/>
      <c r="J303" s="3"/>
      <c r="M303" s="3"/>
      <c r="N303" s="2"/>
      <c r="O303" s="2"/>
      <c r="P303" s="3"/>
      <c r="Q303" s="2"/>
      <c r="R303" s="2"/>
      <c r="S303" s="3"/>
      <c r="T303" s="2"/>
      <c r="U303" s="2"/>
      <c r="V303" s="2"/>
      <c r="W303" s="2"/>
      <c r="X303" s="2"/>
      <c r="Y303" s="2"/>
      <c r="Z303" s="2"/>
    </row>
    <row r="304" spans="1:26" ht="14.25" customHeight="1" x14ac:dyDescent="0.2">
      <c r="A304" s="2"/>
      <c r="B304" s="2"/>
      <c r="C304" s="2"/>
      <c r="D304" s="2"/>
      <c r="E304" s="2"/>
      <c r="F304" s="2"/>
      <c r="G304" s="2"/>
      <c r="J304" s="3"/>
      <c r="M304" s="3"/>
      <c r="N304" s="2"/>
      <c r="O304" s="2"/>
      <c r="P304" s="3"/>
      <c r="Q304" s="2"/>
      <c r="R304" s="2"/>
      <c r="S304" s="3"/>
      <c r="T304" s="2"/>
      <c r="U304" s="2"/>
      <c r="V304" s="2"/>
      <c r="W304" s="2"/>
      <c r="X304" s="2"/>
      <c r="Y304" s="2"/>
      <c r="Z304" s="2"/>
    </row>
    <row r="305" spans="1:26" ht="14.25" customHeight="1" x14ac:dyDescent="0.2">
      <c r="A305" s="2"/>
      <c r="B305" s="2"/>
      <c r="C305" s="2"/>
      <c r="D305" s="2"/>
      <c r="E305" s="2"/>
      <c r="F305" s="2"/>
      <c r="G305" s="2"/>
      <c r="J305" s="3"/>
      <c r="M305" s="3"/>
      <c r="N305" s="2"/>
      <c r="O305" s="2"/>
      <c r="P305" s="3"/>
      <c r="Q305" s="2"/>
      <c r="R305" s="2"/>
      <c r="S305" s="3"/>
      <c r="T305" s="2"/>
      <c r="U305" s="2"/>
      <c r="V305" s="2"/>
      <c r="W305" s="2"/>
      <c r="X305" s="2"/>
      <c r="Y305" s="2"/>
      <c r="Z305" s="2"/>
    </row>
    <row r="306" spans="1:26" ht="14.25" customHeight="1" x14ac:dyDescent="0.2">
      <c r="A306" s="2"/>
      <c r="B306" s="2"/>
      <c r="C306" s="2"/>
      <c r="D306" s="2"/>
      <c r="E306" s="2"/>
      <c r="F306" s="2"/>
      <c r="G306" s="2"/>
      <c r="J306" s="3"/>
      <c r="M306" s="3"/>
      <c r="N306" s="2"/>
      <c r="O306" s="2"/>
      <c r="P306" s="3"/>
      <c r="Q306" s="2"/>
      <c r="R306" s="2"/>
      <c r="S306" s="3"/>
      <c r="T306" s="2"/>
      <c r="U306" s="2"/>
      <c r="V306" s="2"/>
      <c r="W306" s="2"/>
      <c r="X306" s="2"/>
      <c r="Y306" s="2"/>
      <c r="Z306" s="2"/>
    </row>
    <row r="307" spans="1:26" ht="14.25" customHeight="1" x14ac:dyDescent="0.2">
      <c r="A307" s="2"/>
      <c r="B307" s="2"/>
      <c r="C307" s="2"/>
      <c r="D307" s="2"/>
      <c r="E307" s="2"/>
      <c r="F307" s="2"/>
      <c r="G307" s="2"/>
      <c r="J307" s="3"/>
      <c r="M307" s="3"/>
      <c r="N307" s="2"/>
      <c r="O307" s="2"/>
      <c r="P307" s="3"/>
      <c r="Q307" s="2"/>
      <c r="R307" s="2"/>
      <c r="S307" s="3"/>
      <c r="T307" s="2"/>
      <c r="U307" s="2"/>
      <c r="V307" s="2"/>
      <c r="W307" s="2"/>
      <c r="X307" s="2"/>
      <c r="Y307" s="2"/>
      <c r="Z307" s="2"/>
    </row>
    <row r="308" spans="1:26" ht="14.25" customHeight="1" x14ac:dyDescent="0.2">
      <c r="A308" s="2"/>
      <c r="B308" s="2"/>
      <c r="C308" s="2"/>
      <c r="D308" s="2"/>
      <c r="E308" s="2"/>
      <c r="F308" s="2"/>
      <c r="G308" s="2"/>
      <c r="J308" s="3"/>
      <c r="M308" s="3"/>
      <c r="N308" s="2"/>
      <c r="O308" s="2"/>
      <c r="P308" s="3"/>
      <c r="Q308" s="2"/>
      <c r="R308" s="2"/>
      <c r="S308" s="3"/>
      <c r="T308" s="2"/>
      <c r="U308" s="2"/>
      <c r="V308" s="2"/>
      <c r="W308" s="2"/>
      <c r="X308" s="2"/>
      <c r="Y308" s="2"/>
      <c r="Z308" s="2"/>
    </row>
    <row r="309" spans="1:26" ht="14.25" customHeight="1" x14ac:dyDescent="0.2">
      <c r="A309" s="2"/>
      <c r="B309" s="2"/>
      <c r="C309" s="2"/>
      <c r="D309" s="2"/>
      <c r="E309" s="2"/>
      <c r="F309" s="2"/>
      <c r="G309" s="2"/>
      <c r="J309" s="3"/>
      <c r="M309" s="3"/>
      <c r="N309" s="2"/>
      <c r="O309" s="2"/>
      <c r="P309" s="3"/>
      <c r="Q309" s="2"/>
      <c r="R309" s="2"/>
      <c r="S309" s="3"/>
      <c r="T309" s="2"/>
      <c r="U309" s="2"/>
      <c r="V309" s="2"/>
      <c r="W309" s="2"/>
      <c r="X309" s="2"/>
      <c r="Y309" s="2"/>
      <c r="Z309" s="2"/>
    </row>
    <row r="310" spans="1:26" ht="14.25" customHeight="1" x14ac:dyDescent="0.2">
      <c r="A310" s="2"/>
      <c r="B310" s="2"/>
      <c r="C310" s="2"/>
      <c r="D310" s="2"/>
      <c r="E310" s="2"/>
      <c r="F310" s="2"/>
      <c r="G310" s="2"/>
      <c r="J310" s="3"/>
      <c r="M310" s="3"/>
      <c r="N310" s="2"/>
      <c r="O310" s="2"/>
      <c r="P310" s="3"/>
      <c r="Q310" s="2"/>
      <c r="R310" s="2"/>
      <c r="S310" s="3"/>
      <c r="T310" s="2"/>
      <c r="U310" s="2"/>
      <c r="V310" s="2"/>
      <c r="W310" s="2"/>
      <c r="X310" s="2"/>
      <c r="Y310" s="2"/>
      <c r="Z310" s="2"/>
    </row>
    <row r="311" spans="1:26" ht="14.25" customHeight="1" x14ac:dyDescent="0.2">
      <c r="A311" s="2"/>
      <c r="B311" s="2"/>
      <c r="C311" s="2"/>
      <c r="D311" s="2"/>
      <c r="E311" s="2"/>
      <c r="F311" s="2"/>
      <c r="G311" s="2"/>
      <c r="J311" s="3"/>
      <c r="M311" s="3"/>
      <c r="N311" s="2"/>
      <c r="O311" s="2"/>
      <c r="P311" s="3"/>
      <c r="Q311" s="2"/>
      <c r="R311" s="2"/>
      <c r="S311" s="3"/>
      <c r="T311" s="2"/>
      <c r="U311" s="2"/>
      <c r="V311" s="2"/>
      <c r="W311" s="2"/>
      <c r="X311" s="2"/>
      <c r="Y311" s="2"/>
      <c r="Z311" s="2"/>
    </row>
    <row r="312" spans="1:26" ht="14.25" customHeight="1" x14ac:dyDescent="0.2">
      <c r="A312" s="2"/>
      <c r="B312" s="2"/>
      <c r="C312" s="2"/>
      <c r="D312" s="2"/>
      <c r="E312" s="2"/>
      <c r="F312" s="2"/>
      <c r="G312" s="2"/>
      <c r="J312" s="3"/>
      <c r="M312" s="3"/>
      <c r="N312" s="2"/>
      <c r="O312" s="2"/>
      <c r="P312" s="3"/>
      <c r="Q312" s="2"/>
      <c r="R312" s="2"/>
      <c r="S312" s="3"/>
      <c r="T312" s="2"/>
      <c r="U312" s="2"/>
      <c r="V312" s="2"/>
      <c r="W312" s="2"/>
      <c r="X312" s="2"/>
      <c r="Y312" s="2"/>
      <c r="Z312" s="2"/>
    </row>
    <row r="313" spans="1:26" ht="14.25" customHeight="1" x14ac:dyDescent="0.2">
      <c r="A313" s="2"/>
      <c r="B313" s="2"/>
      <c r="C313" s="2"/>
      <c r="D313" s="2"/>
      <c r="E313" s="2"/>
      <c r="F313" s="2"/>
      <c r="G313" s="2"/>
      <c r="J313" s="3"/>
      <c r="M313" s="3"/>
      <c r="N313" s="2"/>
      <c r="O313" s="2"/>
      <c r="P313" s="3"/>
      <c r="Q313" s="2"/>
      <c r="R313" s="2"/>
      <c r="S313" s="3"/>
      <c r="T313" s="2"/>
      <c r="U313" s="2"/>
      <c r="V313" s="2"/>
      <c r="W313" s="2"/>
      <c r="X313" s="2"/>
      <c r="Y313" s="2"/>
      <c r="Z313" s="2"/>
    </row>
    <row r="314" spans="1:26" ht="14.25" customHeight="1" x14ac:dyDescent="0.2">
      <c r="A314" s="2"/>
      <c r="B314" s="2"/>
      <c r="C314" s="2"/>
      <c r="D314" s="2"/>
      <c r="E314" s="2"/>
      <c r="F314" s="2"/>
      <c r="G314" s="2"/>
      <c r="J314" s="3"/>
      <c r="M314" s="3"/>
      <c r="N314" s="2"/>
      <c r="O314" s="2"/>
      <c r="P314" s="3"/>
      <c r="Q314" s="2"/>
      <c r="R314" s="2"/>
      <c r="S314" s="3"/>
      <c r="T314" s="2"/>
      <c r="U314" s="2"/>
      <c r="V314" s="2"/>
      <c r="W314" s="2"/>
      <c r="X314" s="2"/>
      <c r="Y314" s="2"/>
      <c r="Z314" s="2"/>
    </row>
    <row r="315" spans="1:26" ht="14.25" customHeight="1" x14ac:dyDescent="0.2">
      <c r="A315" s="2"/>
      <c r="B315" s="2"/>
      <c r="C315" s="2"/>
      <c r="D315" s="2"/>
      <c r="E315" s="2"/>
      <c r="F315" s="2"/>
      <c r="G315" s="2"/>
      <c r="J315" s="3"/>
      <c r="M315" s="3"/>
      <c r="N315" s="2"/>
      <c r="O315" s="2"/>
      <c r="P315" s="3"/>
      <c r="Q315" s="2"/>
      <c r="R315" s="2"/>
      <c r="S315" s="3"/>
      <c r="T315" s="2"/>
      <c r="U315" s="2"/>
      <c r="V315" s="2"/>
      <c r="W315" s="2"/>
      <c r="X315" s="2"/>
      <c r="Y315" s="2"/>
      <c r="Z315" s="2"/>
    </row>
    <row r="316" spans="1:26" ht="14.25" customHeight="1" x14ac:dyDescent="0.2">
      <c r="A316" s="2"/>
      <c r="B316" s="2"/>
      <c r="C316" s="2"/>
      <c r="D316" s="2"/>
      <c r="E316" s="2"/>
      <c r="F316" s="2"/>
      <c r="G316" s="2"/>
      <c r="J316" s="3"/>
      <c r="M316" s="3"/>
      <c r="N316" s="2"/>
      <c r="O316" s="2"/>
      <c r="P316" s="3"/>
      <c r="Q316" s="2"/>
      <c r="R316" s="2"/>
      <c r="S316" s="3"/>
      <c r="T316" s="2"/>
      <c r="U316" s="2"/>
      <c r="V316" s="2"/>
      <c r="W316" s="2"/>
      <c r="X316" s="2"/>
      <c r="Y316" s="2"/>
      <c r="Z316" s="2"/>
    </row>
    <row r="317" spans="1:26" ht="14.25" customHeight="1" x14ac:dyDescent="0.2">
      <c r="A317" s="2"/>
      <c r="B317" s="2"/>
      <c r="C317" s="2"/>
      <c r="D317" s="2"/>
      <c r="E317" s="2"/>
      <c r="F317" s="2"/>
      <c r="G317" s="2"/>
      <c r="J317" s="3"/>
      <c r="M317" s="3"/>
      <c r="N317" s="2"/>
      <c r="O317" s="2"/>
      <c r="P317" s="3"/>
      <c r="Q317" s="2"/>
      <c r="R317" s="2"/>
      <c r="S317" s="3"/>
      <c r="T317" s="2"/>
      <c r="U317" s="2"/>
      <c r="V317" s="2"/>
      <c r="W317" s="2"/>
      <c r="X317" s="2"/>
      <c r="Y317" s="2"/>
      <c r="Z317" s="2"/>
    </row>
    <row r="318" spans="1:26" ht="14.25" customHeight="1" x14ac:dyDescent="0.2">
      <c r="A318" s="2"/>
      <c r="B318" s="2"/>
      <c r="C318" s="2"/>
      <c r="D318" s="2"/>
      <c r="E318" s="2"/>
      <c r="F318" s="2"/>
      <c r="G318" s="2"/>
      <c r="J318" s="3"/>
      <c r="M318" s="3"/>
      <c r="N318" s="2"/>
      <c r="O318" s="2"/>
      <c r="P318" s="3"/>
      <c r="Q318" s="2"/>
      <c r="R318" s="2"/>
      <c r="S318" s="3"/>
      <c r="T318" s="2"/>
      <c r="U318" s="2"/>
      <c r="V318" s="2"/>
      <c r="W318" s="2"/>
      <c r="X318" s="2"/>
      <c r="Y318" s="2"/>
      <c r="Z318" s="2"/>
    </row>
    <row r="319" spans="1:26" ht="14.25" customHeight="1" x14ac:dyDescent="0.2">
      <c r="A319" s="2"/>
      <c r="B319" s="2"/>
      <c r="C319" s="2"/>
      <c r="D319" s="2"/>
      <c r="E319" s="2"/>
      <c r="F319" s="2"/>
      <c r="G319" s="2"/>
      <c r="J319" s="3"/>
      <c r="M319" s="3"/>
      <c r="N319" s="2"/>
      <c r="O319" s="2"/>
      <c r="P319" s="3"/>
      <c r="Q319" s="2"/>
      <c r="R319" s="2"/>
      <c r="S319" s="3"/>
      <c r="T319" s="2"/>
      <c r="U319" s="2"/>
      <c r="V319" s="2"/>
      <c r="W319" s="2"/>
      <c r="X319" s="2"/>
      <c r="Y319" s="2"/>
      <c r="Z319" s="2"/>
    </row>
    <row r="320" spans="1:26" ht="14.25" customHeight="1" x14ac:dyDescent="0.2">
      <c r="A320" s="2"/>
      <c r="B320" s="2"/>
      <c r="C320" s="2"/>
      <c r="D320" s="2"/>
      <c r="E320" s="2"/>
      <c r="F320" s="2"/>
      <c r="G320" s="2"/>
      <c r="J320" s="3"/>
      <c r="M320" s="3"/>
      <c r="N320" s="2"/>
      <c r="O320" s="2"/>
      <c r="P320" s="3"/>
      <c r="Q320" s="2"/>
      <c r="R320" s="2"/>
      <c r="S320" s="3"/>
      <c r="T320" s="2"/>
      <c r="U320" s="2"/>
      <c r="V320" s="2"/>
      <c r="W320" s="2"/>
      <c r="X320" s="2"/>
      <c r="Y320" s="2"/>
      <c r="Z320" s="2"/>
    </row>
    <row r="321" spans="1:26" ht="14.25" customHeight="1" x14ac:dyDescent="0.2">
      <c r="A321" s="2"/>
      <c r="B321" s="2"/>
      <c r="C321" s="2"/>
      <c r="D321" s="2"/>
      <c r="E321" s="2"/>
      <c r="F321" s="2"/>
      <c r="G321" s="2"/>
      <c r="J321" s="3"/>
      <c r="M321" s="3"/>
      <c r="N321" s="2"/>
      <c r="O321" s="2"/>
      <c r="P321" s="3"/>
      <c r="Q321" s="2"/>
      <c r="R321" s="2"/>
      <c r="S321" s="3"/>
      <c r="T321" s="2"/>
      <c r="U321" s="2"/>
      <c r="V321" s="2"/>
      <c r="W321" s="2"/>
      <c r="X321" s="2"/>
      <c r="Y321" s="2"/>
      <c r="Z321" s="2"/>
    </row>
    <row r="322" spans="1:26" ht="14.25" customHeight="1" x14ac:dyDescent="0.2">
      <c r="A322" s="2"/>
      <c r="B322" s="2"/>
      <c r="C322" s="2"/>
      <c r="D322" s="2"/>
      <c r="E322" s="2"/>
      <c r="F322" s="2"/>
      <c r="G322" s="2"/>
      <c r="J322" s="3"/>
      <c r="M322" s="3"/>
      <c r="N322" s="2"/>
      <c r="O322" s="2"/>
      <c r="P322" s="3"/>
      <c r="Q322" s="2"/>
      <c r="R322" s="2"/>
      <c r="S322" s="3"/>
      <c r="T322" s="2"/>
      <c r="U322" s="2"/>
      <c r="V322" s="2"/>
      <c r="W322" s="2"/>
      <c r="X322" s="2"/>
      <c r="Y322" s="2"/>
      <c r="Z322" s="2"/>
    </row>
    <row r="323" spans="1:26" ht="14.25" customHeight="1" x14ac:dyDescent="0.2">
      <c r="A323" s="2"/>
      <c r="B323" s="2"/>
      <c r="C323" s="2"/>
      <c r="D323" s="2"/>
      <c r="E323" s="2"/>
      <c r="F323" s="2"/>
      <c r="G323" s="2"/>
      <c r="J323" s="3"/>
      <c r="M323" s="3"/>
      <c r="N323" s="2"/>
      <c r="O323" s="2"/>
      <c r="P323" s="3"/>
      <c r="Q323" s="2"/>
      <c r="R323" s="2"/>
      <c r="S323" s="3"/>
      <c r="T323" s="2"/>
      <c r="U323" s="2"/>
      <c r="V323" s="2"/>
      <c r="W323" s="2"/>
      <c r="X323" s="2"/>
      <c r="Y323" s="2"/>
      <c r="Z323" s="2"/>
    </row>
    <row r="324" spans="1:26" ht="14.25" customHeight="1" x14ac:dyDescent="0.2">
      <c r="A324" s="2"/>
      <c r="B324" s="2"/>
      <c r="C324" s="2"/>
      <c r="D324" s="2"/>
      <c r="E324" s="2"/>
      <c r="F324" s="2"/>
      <c r="G324" s="2"/>
      <c r="J324" s="3"/>
      <c r="M324" s="3"/>
      <c r="N324" s="2"/>
      <c r="O324" s="2"/>
      <c r="P324" s="3"/>
      <c r="Q324" s="2"/>
      <c r="R324" s="2"/>
      <c r="S324" s="3"/>
      <c r="T324" s="2"/>
      <c r="U324" s="2"/>
      <c r="V324" s="2"/>
      <c r="W324" s="2"/>
      <c r="X324" s="2"/>
      <c r="Y324" s="2"/>
      <c r="Z324" s="2"/>
    </row>
    <row r="325" spans="1:26" ht="14.25" customHeight="1" x14ac:dyDescent="0.2">
      <c r="A325" s="2"/>
      <c r="B325" s="2"/>
      <c r="C325" s="2"/>
      <c r="D325" s="2"/>
      <c r="E325" s="2"/>
      <c r="F325" s="2"/>
      <c r="G325" s="2"/>
      <c r="J325" s="3"/>
      <c r="M325" s="3"/>
      <c r="N325" s="2"/>
      <c r="O325" s="2"/>
      <c r="P325" s="3"/>
      <c r="Q325" s="2"/>
      <c r="R325" s="2"/>
      <c r="S325" s="3"/>
      <c r="T325" s="2"/>
      <c r="U325" s="2"/>
      <c r="V325" s="2"/>
      <c r="W325" s="2"/>
      <c r="X325" s="2"/>
      <c r="Y325" s="2"/>
      <c r="Z325" s="2"/>
    </row>
    <row r="326" spans="1:26" ht="14.25" customHeight="1" x14ac:dyDescent="0.2">
      <c r="A326" s="2"/>
      <c r="B326" s="2"/>
      <c r="C326" s="2"/>
      <c r="D326" s="2"/>
      <c r="E326" s="2"/>
      <c r="F326" s="2"/>
      <c r="G326" s="2"/>
      <c r="J326" s="3"/>
      <c r="M326" s="3"/>
      <c r="N326" s="2"/>
      <c r="O326" s="2"/>
      <c r="P326" s="3"/>
      <c r="Q326" s="2"/>
      <c r="R326" s="2"/>
      <c r="S326" s="3"/>
      <c r="T326" s="2"/>
      <c r="U326" s="2"/>
      <c r="V326" s="2"/>
      <c r="W326" s="2"/>
      <c r="X326" s="2"/>
      <c r="Y326" s="2"/>
      <c r="Z326" s="2"/>
    </row>
    <row r="327" spans="1:26" ht="14.25" customHeight="1" x14ac:dyDescent="0.2">
      <c r="A327" s="2"/>
      <c r="B327" s="2"/>
      <c r="C327" s="2"/>
      <c r="D327" s="2"/>
      <c r="E327" s="2"/>
      <c r="F327" s="2"/>
      <c r="G327" s="2"/>
      <c r="J327" s="3"/>
      <c r="M327" s="3"/>
      <c r="N327" s="2"/>
      <c r="O327" s="2"/>
      <c r="P327" s="3"/>
      <c r="Q327" s="2"/>
      <c r="R327" s="2"/>
      <c r="S327" s="3"/>
      <c r="T327" s="2"/>
      <c r="U327" s="2"/>
      <c r="V327" s="2"/>
      <c r="W327" s="2"/>
      <c r="X327" s="2"/>
      <c r="Y327" s="2"/>
      <c r="Z327" s="2"/>
    </row>
    <row r="328" spans="1:26" ht="14.25" customHeight="1" x14ac:dyDescent="0.2">
      <c r="A328" s="2"/>
      <c r="B328" s="2"/>
      <c r="C328" s="2"/>
      <c r="D328" s="2"/>
      <c r="E328" s="2"/>
      <c r="F328" s="2"/>
      <c r="G328" s="2"/>
      <c r="J328" s="3"/>
      <c r="M328" s="3"/>
      <c r="N328" s="2"/>
      <c r="O328" s="2"/>
      <c r="P328" s="3"/>
      <c r="Q328" s="2"/>
      <c r="R328" s="2"/>
      <c r="S328" s="3"/>
      <c r="T328" s="2"/>
      <c r="U328" s="2"/>
      <c r="V328" s="2"/>
      <c r="W328" s="2"/>
      <c r="X328" s="2"/>
      <c r="Y328" s="2"/>
      <c r="Z328" s="2"/>
    </row>
    <row r="329" spans="1:26" ht="14.25" customHeight="1" x14ac:dyDescent="0.2">
      <c r="A329" s="2"/>
      <c r="B329" s="2"/>
      <c r="C329" s="2"/>
      <c r="D329" s="2"/>
      <c r="E329" s="2"/>
      <c r="F329" s="2"/>
      <c r="G329" s="2"/>
      <c r="J329" s="3"/>
      <c r="M329" s="3"/>
      <c r="N329" s="2"/>
      <c r="O329" s="2"/>
      <c r="P329" s="3"/>
      <c r="Q329" s="2"/>
      <c r="R329" s="2"/>
      <c r="S329" s="3"/>
      <c r="T329" s="2"/>
      <c r="U329" s="2"/>
      <c r="V329" s="2"/>
      <c r="W329" s="2"/>
      <c r="X329" s="2"/>
      <c r="Y329" s="2"/>
      <c r="Z329" s="2"/>
    </row>
    <row r="330" spans="1:26" ht="14.25" customHeight="1" x14ac:dyDescent="0.2">
      <c r="A330" s="2"/>
      <c r="B330" s="2"/>
      <c r="C330" s="2"/>
      <c r="D330" s="2"/>
      <c r="E330" s="2"/>
      <c r="F330" s="2"/>
      <c r="G330" s="2"/>
      <c r="J330" s="3"/>
      <c r="M330" s="3"/>
      <c r="N330" s="2"/>
      <c r="O330" s="2"/>
      <c r="P330" s="3"/>
      <c r="Q330" s="2"/>
      <c r="R330" s="2"/>
      <c r="S330" s="3"/>
      <c r="T330" s="2"/>
      <c r="U330" s="2"/>
      <c r="V330" s="2"/>
      <c r="W330" s="2"/>
      <c r="X330" s="2"/>
      <c r="Y330" s="2"/>
      <c r="Z330" s="2"/>
    </row>
    <row r="331" spans="1:26" ht="14.25" customHeight="1" x14ac:dyDescent="0.2">
      <c r="A331" s="2"/>
      <c r="B331" s="2"/>
      <c r="C331" s="2"/>
      <c r="D331" s="2"/>
      <c r="E331" s="2"/>
      <c r="F331" s="2"/>
      <c r="G331" s="2"/>
      <c r="J331" s="3"/>
      <c r="M331" s="3"/>
      <c r="N331" s="2"/>
      <c r="O331" s="2"/>
      <c r="P331" s="3"/>
      <c r="Q331" s="2"/>
      <c r="R331" s="2"/>
      <c r="S331" s="3"/>
      <c r="T331" s="2"/>
      <c r="U331" s="2"/>
      <c r="V331" s="2"/>
      <c r="W331" s="2"/>
      <c r="X331" s="2"/>
      <c r="Y331" s="2"/>
      <c r="Z331" s="2"/>
    </row>
    <row r="332" spans="1:26" ht="14.25" customHeight="1" x14ac:dyDescent="0.2">
      <c r="A332" s="2"/>
      <c r="B332" s="2"/>
      <c r="C332" s="2"/>
      <c r="D332" s="2"/>
      <c r="E332" s="2"/>
      <c r="F332" s="2"/>
      <c r="G332" s="2"/>
      <c r="J332" s="3"/>
      <c r="M332" s="3"/>
      <c r="N332" s="2"/>
      <c r="O332" s="2"/>
      <c r="P332" s="3"/>
      <c r="Q332" s="2"/>
      <c r="R332" s="2"/>
      <c r="S332" s="3"/>
      <c r="T332" s="2"/>
      <c r="U332" s="2"/>
      <c r="V332" s="2"/>
      <c r="W332" s="2"/>
      <c r="X332" s="2"/>
      <c r="Y332" s="2"/>
      <c r="Z332" s="2"/>
    </row>
    <row r="333" spans="1:26" ht="14.25" customHeight="1" x14ac:dyDescent="0.2">
      <c r="A333" s="2"/>
      <c r="B333" s="2"/>
      <c r="C333" s="2"/>
      <c r="D333" s="2"/>
      <c r="E333" s="2"/>
      <c r="F333" s="2"/>
      <c r="G333" s="2"/>
      <c r="J333" s="3"/>
      <c r="M333" s="3"/>
      <c r="N333" s="2"/>
      <c r="O333" s="2"/>
      <c r="P333" s="3"/>
      <c r="Q333" s="2"/>
      <c r="R333" s="2"/>
      <c r="S333" s="3"/>
      <c r="T333" s="2"/>
      <c r="U333" s="2"/>
      <c r="V333" s="2"/>
      <c r="W333" s="2"/>
      <c r="X333" s="2"/>
      <c r="Y333" s="2"/>
      <c r="Z333" s="2"/>
    </row>
    <row r="334" spans="1:26" ht="14.25" customHeight="1" x14ac:dyDescent="0.2">
      <c r="A334" s="2"/>
      <c r="B334" s="2"/>
      <c r="C334" s="2"/>
      <c r="D334" s="2"/>
      <c r="E334" s="2"/>
      <c r="F334" s="2"/>
      <c r="G334" s="2"/>
      <c r="J334" s="3"/>
      <c r="M334" s="3"/>
      <c r="N334" s="2"/>
      <c r="O334" s="2"/>
      <c r="P334" s="3"/>
      <c r="Q334" s="2"/>
      <c r="R334" s="2"/>
      <c r="S334" s="3"/>
      <c r="T334" s="2"/>
      <c r="U334" s="2"/>
      <c r="V334" s="2"/>
      <c r="W334" s="2"/>
      <c r="X334" s="2"/>
      <c r="Y334" s="2"/>
      <c r="Z334" s="2"/>
    </row>
    <row r="335" spans="1:26" ht="14.25" customHeight="1" x14ac:dyDescent="0.2">
      <c r="A335" s="2"/>
      <c r="B335" s="2"/>
      <c r="C335" s="2"/>
      <c r="D335" s="2"/>
      <c r="E335" s="2"/>
      <c r="F335" s="2"/>
      <c r="G335" s="2"/>
      <c r="J335" s="3"/>
      <c r="M335" s="3"/>
      <c r="N335" s="2"/>
      <c r="O335" s="2"/>
      <c r="P335" s="3"/>
      <c r="Q335" s="2"/>
      <c r="R335" s="2"/>
      <c r="S335" s="3"/>
      <c r="T335" s="2"/>
      <c r="U335" s="2"/>
      <c r="V335" s="2"/>
      <c r="W335" s="2"/>
      <c r="X335" s="2"/>
      <c r="Y335" s="2"/>
      <c r="Z335" s="2"/>
    </row>
    <row r="336" spans="1:26" ht="14.25" customHeight="1" x14ac:dyDescent="0.2">
      <c r="A336" s="2"/>
      <c r="B336" s="2"/>
      <c r="C336" s="2"/>
      <c r="D336" s="2"/>
      <c r="E336" s="2"/>
      <c r="F336" s="2"/>
      <c r="G336" s="2"/>
      <c r="J336" s="3"/>
      <c r="M336" s="3"/>
      <c r="N336" s="2"/>
      <c r="O336" s="2"/>
      <c r="P336" s="3"/>
      <c r="Q336" s="2"/>
      <c r="R336" s="2"/>
      <c r="S336" s="3"/>
      <c r="T336" s="2"/>
      <c r="U336" s="2"/>
      <c r="V336" s="2"/>
      <c r="W336" s="2"/>
      <c r="X336" s="2"/>
      <c r="Y336" s="2"/>
      <c r="Z336" s="2"/>
    </row>
    <row r="337" spans="1:26" ht="14.25" customHeight="1" x14ac:dyDescent="0.2">
      <c r="A337" s="2"/>
      <c r="B337" s="2"/>
      <c r="C337" s="2"/>
      <c r="D337" s="2"/>
      <c r="E337" s="2"/>
      <c r="F337" s="2"/>
      <c r="G337" s="2"/>
      <c r="J337" s="3"/>
      <c r="M337" s="3"/>
      <c r="N337" s="2"/>
      <c r="O337" s="2"/>
      <c r="P337" s="3"/>
      <c r="Q337" s="2"/>
      <c r="R337" s="2"/>
      <c r="S337" s="3"/>
      <c r="T337" s="2"/>
      <c r="U337" s="2"/>
      <c r="V337" s="2"/>
      <c r="W337" s="2"/>
      <c r="X337" s="2"/>
      <c r="Y337" s="2"/>
      <c r="Z337" s="2"/>
    </row>
    <row r="338" spans="1:26" ht="14.25" customHeight="1" x14ac:dyDescent="0.2">
      <c r="A338" s="2"/>
      <c r="B338" s="2"/>
      <c r="C338" s="2"/>
      <c r="D338" s="2"/>
      <c r="E338" s="2"/>
      <c r="F338" s="2"/>
      <c r="G338" s="2"/>
      <c r="J338" s="3"/>
      <c r="M338" s="3"/>
      <c r="N338" s="2"/>
      <c r="O338" s="2"/>
      <c r="P338" s="3"/>
      <c r="Q338" s="2"/>
      <c r="R338" s="2"/>
      <c r="S338" s="3"/>
      <c r="T338" s="2"/>
      <c r="U338" s="2"/>
      <c r="V338" s="2"/>
      <c r="W338" s="2"/>
      <c r="X338" s="2"/>
      <c r="Y338" s="2"/>
      <c r="Z338" s="2"/>
    </row>
    <row r="339" spans="1:26" ht="14.25" customHeight="1" x14ac:dyDescent="0.2">
      <c r="A339" s="2"/>
      <c r="B339" s="2"/>
      <c r="C339" s="2"/>
      <c r="D339" s="2"/>
      <c r="E339" s="2"/>
      <c r="F339" s="2"/>
      <c r="G339" s="2"/>
      <c r="J339" s="3"/>
      <c r="M339" s="3"/>
      <c r="N339" s="2"/>
      <c r="O339" s="2"/>
      <c r="P339" s="3"/>
      <c r="Q339" s="2"/>
      <c r="R339" s="2"/>
      <c r="S339" s="3"/>
      <c r="T339" s="2"/>
      <c r="U339" s="2"/>
      <c r="V339" s="2"/>
      <c r="W339" s="2"/>
      <c r="X339" s="2"/>
      <c r="Y339" s="2"/>
      <c r="Z339" s="2"/>
    </row>
    <row r="340" spans="1:26" ht="14.25" customHeight="1" x14ac:dyDescent="0.2">
      <c r="A340" s="2"/>
      <c r="B340" s="2"/>
      <c r="C340" s="2"/>
      <c r="D340" s="2"/>
      <c r="E340" s="2"/>
      <c r="F340" s="2"/>
      <c r="G340" s="2"/>
      <c r="J340" s="3"/>
      <c r="M340" s="3"/>
      <c r="N340" s="2"/>
      <c r="O340" s="2"/>
      <c r="P340" s="3"/>
      <c r="Q340" s="2"/>
      <c r="R340" s="2"/>
      <c r="S340" s="3"/>
      <c r="T340" s="2"/>
      <c r="U340" s="2"/>
      <c r="V340" s="2"/>
      <c r="W340" s="2"/>
      <c r="X340" s="2"/>
      <c r="Y340" s="2"/>
      <c r="Z340" s="2"/>
    </row>
    <row r="341" spans="1:26" ht="14.25" customHeight="1" x14ac:dyDescent="0.2">
      <c r="A341" s="2"/>
      <c r="B341" s="2"/>
      <c r="C341" s="2"/>
      <c r="D341" s="2"/>
      <c r="E341" s="2"/>
      <c r="F341" s="2"/>
      <c r="G341" s="2"/>
      <c r="J341" s="3"/>
      <c r="M341" s="3"/>
      <c r="N341" s="2"/>
      <c r="O341" s="2"/>
      <c r="P341" s="3"/>
      <c r="Q341" s="2"/>
      <c r="R341" s="2"/>
      <c r="S341" s="3"/>
      <c r="T341" s="2"/>
      <c r="U341" s="2"/>
      <c r="V341" s="2"/>
      <c r="W341" s="2"/>
      <c r="X341" s="2"/>
      <c r="Y341" s="2"/>
      <c r="Z341" s="2"/>
    </row>
    <row r="342" spans="1:26" ht="14.25" customHeight="1" x14ac:dyDescent="0.2">
      <c r="A342" s="2"/>
      <c r="B342" s="2"/>
      <c r="C342" s="2"/>
      <c r="D342" s="2"/>
      <c r="E342" s="2"/>
      <c r="F342" s="2"/>
      <c r="G342" s="2"/>
      <c r="J342" s="3"/>
      <c r="M342" s="3"/>
      <c r="N342" s="2"/>
      <c r="O342" s="2"/>
      <c r="P342" s="3"/>
      <c r="Q342" s="2"/>
      <c r="R342" s="2"/>
      <c r="S342" s="3"/>
      <c r="T342" s="2"/>
      <c r="U342" s="2"/>
      <c r="V342" s="2"/>
      <c r="W342" s="2"/>
      <c r="X342" s="2"/>
      <c r="Y342" s="2"/>
      <c r="Z342" s="2"/>
    </row>
    <row r="343" spans="1:26" ht="14.25" customHeight="1" x14ac:dyDescent="0.2">
      <c r="A343" s="2"/>
      <c r="B343" s="2"/>
      <c r="C343" s="2"/>
      <c r="D343" s="2"/>
      <c r="E343" s="2"/>
      <c r="F343" s="2"/>
      <c r="G343" s="2"/>
      <c r="J343" s="3"/>
      <c r="M343" s="3"/>
      <c r="N343" s="2"/>
      <c r="O343" s="2"/>
      <c r="P343" s="3"/>
      <c r="Q343" s="2"/>
      <c r="R343" s="2"/>
      <c r="S343" s="3"/>
      <c r="T343" s="2"/>
      <c r="U343" s="2"/>
      <c r="V343" s="2"/>
      <c r="W343" s="2"/>
      <c r="X343" s="2"/>
      <c r="Y343" s="2"/>
      <c r="Z343" s="2"/>
    </row>
    <row r="344" spans="1:26" ht="14.25" customHeight="1" x14ac:dyDescent="0.2">
      <c r="A344" s="2"/>
      <c r="B344" s="2"/>
      <c r="C344" s="2"/>
      <c r="D344" s="2"/>
      <c r="E344" s="2"/>
      <c r="F344" s="2"/>
      <c r="G344" s="2"/>
      <c r="J344" s="3"/>
      <c r="M344" s="3"/>
      <c r="N344" s="2"/>
      <c r="O344" s="2"/>
      <c r="P344" s="3"/>
      <c r="Q344" s="2"/>
      <c r="R344" s="2"/>
      <c r="S344" s="3"/>
      <c r="T344" s="2"/>
      <c r="U344" s="2"/>
      <c r="V344" s="2"/>
      <c r="W344" s="2"/>
      <c r="X344" s="2"/>
      <c r="Y344" s="2"/>
      <c r="Z344" s="2"/>
    </row>
    <row r="345" spans="1:26" ht="14.25" customHeight="1" x14ac:dyDescent="0.2">
      <c r="A345" s="2"/>
      <c r="B345" s="2"/>
      <c r="C345" s="2"/>
      <c r="D345" s="2"/>
      <c r="E345" s="2"/>
      <c r="F345" s="2"/>
      <c r="G345" s="2"/>
      <c r="J345" s="3"/>
      <c r="M345" s="3"/>
      <c r="N345" s="2"/>
      <c r="O345" s="2"/>
      <c r="P345" s="3"/>
      <c r="Q345" s="2"/>
      <c r="R345" s="2"/>
      <c r="S345" s="3"/>
      <c r="T345" s="2"/>
      <c r="U345" s="2"/>
      <c r="V345" s="2"/>
      <c r="W345" s="2"/>
      <c r="X345" s="2"/>
      <c r="Y345" s="2"/>
      <c r="Z345" s="2"/>
    </row>
    <row r="346" spans="1:26" ht="14.25" customHeight="1" x14ac:dyDescent="0.2">
      <c r="A346" s="2"/>
      <c r="B346" s="2"/>
      <c r="C346" s="2"/>
      <c r="D346" s="2"/>
      <c r="E346" s="2"/>
      <c r="F346" s="2"/>
      <c r="G346" s="2"/>
      <c r="J346" s="3"/>
      <c r="M346" s="3"/>
      <c r="N346" s="2"/>
      <c r="O346" s="2"/>
      <c r="P346" s="3"/>
      <c r="Q346" s="2"/>
      <c r="R346" s="2"/>
      <c r="S346" s="3"/>
      <c r="T346" s="2"/>
      <c r="U346" s="2"/>
      <c r="V346" s="2"/>
      <c r="W346" s="2"/>
      <c r="X346" s="2"/>
      <c r="Y346" s="2"/>
      <c r="Z346" s="2"/>
    </row>
    <row r="347" spans="1:26" ht="14.25" customHeight="1" x14ac:dyDescent="0.2">
      <c r="A347" s="2"/>
      <c r="B347" s="2"/>
      <c r="C347" s="2"/>
      <c r="D347" s="2"/>
      <c r="E347" s="2"/>
      <c r="F347" s="2"/>
      <c r="G347" s="2"/>
      <c r="J347" s="3"/>
      <c r="M347" s="3"/>
      <c r="N347" s="2"/>
      <c r="O347" s="2"/>
      <c r="P347" s="3"/>
      <c r="Q347" s="2"/>
      <c r="R347" s="2"/>
      <c r="S347" s="3"/>
      <c r="T347" s="2"/>
      <c r="U347" s="2"/>
      <c r="V347" s="2"/>
      <c r="W347" s="2"/>
      <c r="X347" s="2"/>
      <c r="Y347" s="2"/>
      <c r="Z347" s="2"/>
    </row>
    <row r="348" spans="1:26" ht="14.25" customHeight="1" x14ac:dyDescent="0.2">
      <c r="A348" s="2"/>
      <c r="B348" s="2"/>
      <c r="C348" s="2"/>
      <c r="D348" s="2"/>
      <c r="E348" s="2"/>
      <c r="F348" s="2"/>
      <c r="G348" s="2"/>
      <c r="J348" s="3"/>
      <c r="M348" s="3"/>
      <c r="N348" s="2"/>
      <c r="O348" s="2"/>
      <c r="P348" s="3"/>
      <c r="Q348" s="2"/>
      <c r="R348" s="2"/>
      <c r="S348" s="3"/>
      <c r="T348" s="2"/>
      <c r="U348" s="2"/>
      <c r="V348" s="2"/>
      <c r="W348" s="2"/>
      <c r="X348" s="2"/>
      <c r="Y348" s="2"/>
      <c r="Z348" s="2"/>
    </row>
    <row r="349" spans="1:26" ht="14.25" customHeight="1" x14ac:dyDescent="0.2">
      <c r="A349" s="2"/>
      <c r="B349" s="2"/>
      <c r="C349" s="2"/>
      <c r="D349" s="2"/>
      <c r="E349" s="2"/>
      <c r="F349" s="2"/>
      <c r="G349" s="2"/>
      <c r="J349" s="3"/>
      <c r="M349" s="3"/>
      <c r="N349" s="2"/>
      <c r="O349" s="2"/>
      <c r="P349" s="3"/>
      <c r="Q349" s="2"/>
      <c r="R349" s="2"/>
      <c r="S349" s="3"/>
      <c r="T349" s="2"/>
      <c r="U349" s="2"/>
      <c r="V349" s="2"/>
      <c r="W349" s="2"/>
      <c r="X349" s="2"/>
      <c r="Y349" s="2"/>
      <c r="Z349" s="2"/>
    </row>
    <row r="350" spans="1:26" ht="14.25" customHeight="1" x14ac:dyDescent="0.2">
      <c r="A350" s="2"/>
      <c r="B350" s="2"/>
      <c r="C350" s="2"/>
      <c r="D350" s="2"/>
      <c r="E350" s="2"/>
      <c r="F350" s="2"/>
      <c r="G350" s="2"/>
      <c r="J350" s="3"/>
      <c r="M350" s="3"/>
      <c r="N350" s="2"/>
      <c r="O350" s="2"/>
      <c r="P350" s="3"/>
      <c r="Q350" s="2"/>
      <c r="R350" s="2"/>
      <c r="S350" s="3"/>
      <c r="T350" s="2"/>
      <c r="U350" s="2"/>
      <c r="V350" s="2"/>
      <c r="W350" s="2"/>
      <c r="X350" s="2"/>
      <c r="Y350" s="2"/>
      <c r="Z350" s="2"/>
    </row>
    <row r="351" spans="1:26" ht="14.25" customHeight="1" x14ac:dyDescent="0.2">
      <c r="A351" s="2"/>
      <c r="B351" s="2"/>
      <c r="C351" s="2"/>
      <c r="D351" s="2"/>
      <c r="E351" s="2"/>
      <c r="F351" s="2"/>
      <c r="G351" s="2"/>
      <c r="J351" s="3"/>
      <c r="M351" s="3"/>
      <c r="N351" s="2"/>
      <c r="O351" s="2"/>
      <c r="P351" s="3"/>
      <c r="Q351" s="2"/>
      <c r="R351" s="2"/>
      <c r="S351" s="3"/>
      <c r="T351" s="2"/>
      <c r="U351" s="2"/>
      <c r="V351" s="2"/>
      <c r="W351" s="2"/>
      <c r="X351" s="2"/>
      <c r="Y351" s="2"/>
      <c r="Z351" s="2"/>
    </row>
    <row r="352" spans="1:26" ht="14.25" customHeight="1" x14ac:dyDescent="0.2">
      <c r="A352" s="2"/>
      <c r="B352" s="2"/>
      <c r="C352" s="2"/>
      <c r="D352" s="2"/>
      <c r="E352" s="2"/>
      <c r="F352" s="2"/>
      <c r="G352" s="2"/>
      <c r="J352" s="3"/>
      <c r="M352" s="3"/>
      <c r="N352" s="2"/>
      <c r="O352" s="2"/>
      <c r="P352" s="3"/>
      <c r="Q352" s="2"/>
      <c r="R352" s="2"/>
      <c r="S352" s="3"/>
      <c r="T352" s="2"/>
      <c r="U352" s="2"/>
      <c r="V352" s="2"/>
      <c r="W352" s="2"/>
      <c r="X352" s="2"/>
      <c r="Y352" s="2"/>
      <c r="Z352" s="2"/>
    </row>
    <row r="353" spans="1:26" ht="14.25" customHeight="1" x14ac:dyDescent="0.2">
      <c r="A353" s="2"/>
      <c r="B353" s="2"/>
      <c r="C353" s="2"/>
      <c r="D353" s="2"/>
      <c r="E353" s="2"/>
      <c r="F353" s="2"/>
      <c r="G353" s="2"/>
      <c r="J353" s="3"/>
      <c r="M353" s="3"/>
      <c r="N353" s="2"/>
      <c r="O353" s="2"/>
      <c r="P353" s="3"/>
      <c r="Q353" s="2"/>
      <c r="R353" s="2"/>
      <c r="S353" s="3"/>
      <c r="T353" s="2"/>
      <c r="U353" s="2"/>
      <c r="V353" s="2"/>
      <c r="W353" s="2"/>
      <c r="X353" s="2"/>
      <c r="Y353" s="2"/>
      <c r="Z353" s="2"/>
    </row>
    <row r="354" spans="1:26" ht="14.25" customHeight="1" x14ac:dyDescent="0.2">
      <c r="A354" s="2"/>
      <c r="B354" s="2"/>
      <c r="C354" s="2"/>
      <c r="D354" s="2"/>
      <c r="E354" s="2"/>
      <c r="F354" s="2"/>
      <c r="G354" s="2"/>
      <c r="J354" s="3"/>
      <c r="M354" s="3"/>
      <c r="N354" s="2"/>
      <c r="O354" s="2"/>
      <c r="P354" s="3"/>
      <c r="Q354" s="2"/>
      <c r="R354" s="2"/>
      <c r="S354" s="3"/>
      <c r="T354" s="2"/>
      <c r="U354" s="2"/>
      <c r="V354" s="2"/>
      <c r="W354" s="2"/>
      <c r="X354" s="2"/>
      <c r="Y354" s="2"/>
      <c r="Z354" s="2"/>
    </row>
    <row r="355" spans="1:26" ht="14.25" customHeight="1" x14ac:dyDescent="0.2">
      <c r="A355" s="2"/>
      <c r="B355" s="2"/>
      <c r="C355" s="2"/>
      <c r="D355" s="2"/>
      <c r="E355" s="2"/>
      <c r="F355" s="2"/>
      <c r="G355" s="2"/>
      <c r="J355" s="3"/>
      <c r="M355" s="3"/>
      <c r="N355" s="2"/>
      <c r="O355" s="2"/>
      <c r="P355" s="3"/>
      <c r="Q355" s="2"/>
      <c r="R355" s="2"/>
      <c r="S355" s="3"/>
      <c r="T355" s="2"/>
      <c r="U355" s="2"/>
      <c r="V355" s="2"/>
      <c r="W355" s="2"/>
      <c r="X355" s="2"/>
      <c r="Y355" s="2"/>
      <c r="Z355" s="2"/>
    </row>
    <row r="356" spans="1:26" ht="14.25" customHeight="1" x14ac:dyDescent="0.2">
      <c r="A356" s="2"/>
      <c r="B356" s="2"/>
      <c r="C356" s="2"/>
      <c r="D356" s="2"/>
      <c r="E356" s="2"/>
      <c r="F356" s="2"/>
      <c r="G356" s="2"/>
      <c r="J356" s="3"/>
      <c r="M356" s="3"/>
      <c r="N356" s="2"/>
      <c r="O356" s="2"/>
      <c r="P356" s="3"/>
      <c r="Q356" s="2"/>
      <c r="R356" s="2"/>
      <c r="S356" s="3"/>
      <c r="T356" s="2"/>
      <c r="U356" s="2"/>
      <c r="V356" s="2"/>
      <c r="W356" s="2"/>
      <c r="X356" s="2"/>
      <c r="Y356" s="2"/>
      <c r="Z356" s="2"/>
    </row>
    <row r="357" spans="1:26" ht="14.25" customHeight="1" x14ac:dyDescent="0.2">
      <c r="A357" s="2"/>
      <c r="B357" s="2"/>
      <c r="C357" s="2"/>
      <c r="D357" s="2"/>
      <c r="E357" s="2"/>
      <c r="F357" s="2"/>
      <c r="G357" s="2"/>
      <c r="J357" s="3"/>
      <c r="M357" s="3"/>
      <c r="N357" s="2"/>
      <c r="O357" s="2"/>
      <c r="P357" s="3"/>
      <c r="Q357" s="2"/>
      <c r="R357" s="2"/>
      <c r="S357" s="3"/>
      <c r="T357" s="2"/>
      <c r="U357" s="2"/>
      <c r="V357" s="2"/>
      <c r="W357" s="2"/>
      <c r="X357" s="2"/>
      <c r="Y357" s="2"/>
      <c r="Z357" s="2"/>
    </row>
    <row r="358" spans="1:26" ht="14.25" customHeight="1" x14ac:dyDescent="0.2">
      <c r="A358" s="2"/>
      <c r="B358" s="2"/>
      <c r="C358" s="2"/>
      <c r="D358" s="2"/>
      <c r="E358" s="2"/>
      <c r="F358" s="2"/>
      <c r="G358" s="2"/>
      <c r="J358" s="3"/>
      <c r="M358" s="3"/>
      <c r="N358" s="2"/>
      <c r="O358" s="2"/>
      <c r="P358" s="3"/>
      <c r="Q358" s="2"/>
      <c r="R358" s="2"/>
      <c r="S358" s="3"/>
      <c r="T358" s="2"/>
      <c r="U358" s="2"/>
      <c r="V358" s="2"/>
      <c r="W358" s="2"/>
      <c r="X358" s="2"/>
      <c r="Y358" s="2"/>
      <c r="Z358" s="2"/>
    </row>
    <row r="359" spans="1:26" ht="14.25" customHeight="1" x14ac:dyDescent="0.2">
      <c r="A359" s="2"/>
      <c r="B359" s="2"/>
      <c r="C359" s="2"/>
      <c r="D359" s="2"/>
      <c r="E359" s="2"/>
      <c r="F359" s="2"/>
      <c r="G359" s="2"/>
      <c r="J359" s="3"/>
      <c r="M359" s="3"/>
      <c r="N359" s="2"/>
      <c r="O359" s="2"/>
      <c r="P359" s="3"/>
      <c r="Q359" s="2"/>
      <c r="R359" s="2"/>
      <c r="S359" s="3"/>
      <c r="T359" s="2"/>
      <c r="U359" s="2"/>
      <c r="V359" s="2"/>
      <c r="W359" s="2"/>
      <c r="X359" s="2"/>
      <c r="Y359" s="2"/>
      <c r="Z359" s="2"/>
    </row>
    <row r="360" spans="1:26" ht="14.25" customHeight="1" x14ac:dyDescent="0.2">
      <c r="A360" s="2"/>
      <c r="B360" s="2"/>
      <c r="C360" s="2"/>
      <c r="D360" s="2"/>
      <c r="E360" s="2"/>
      <c r="F360" s="2"/>
      <c r="G360" s="2"/>
      <c r="J360" s="3"/>
      <c r="M360" s="3"/>
      <c r="N360" s="2"/>
      <c r="O360" s="2"/>
      <c r="P360" s="3"/>
      <c r="Q360" s="2"/>
      <c r="R360" s="2"/>
      <c r="S360" s="3"/>
      <c r="T360" s="2"/>
      <c r="U360" s="2"/>
      <c r="V360" s="2"/>
      <c r="W360" s="2"/>
      <c r="X360" s="2"/>
      <c r="Y360" s="2"/>
      <c r="Z360" s="2"/>
    </row>
    <row r="361" spans="1:26" ht="14.25" customHeight="1" x14ac:dyDescent="0.2">
      <c r="A361" s="2"/>
      <c r="B361" s="2"/>
      <c r="C361" s="2"/>
      <c r="D361" s="2"/>
      <c r="E361" s="2"/>
      <c r="F361" s="2"/>
      <c r="G361" s="2"/>
      <c r="J361" s="3"/>
      <c r="M361" s="3"/>
      <c r="N361" s="2"/>
      <c r="O361" s="2"/>
      <c r="P361" s="3"/>
      <c r="Q361" s="2"/>
      <c r="R361" s="2"/>
      <c r="S361" s="3"/>
      <c r="T361" s="2"/>
      <c r="U361" s="2"/>
      <c r="V361" s="2"/>
      <c r="W361" s="2"/>
      <c r="X361" s="2"/>
      <c r="Y361" s="2"/>
      <c r="Z361" s="2"/>
    </row>
    <row r="362" spans="1:26" ht="14.25" customHeight="1" x14ac:dyDescent="0.2">
      <c r="A362" s="2"/>
      <c r="B362" s="2"/>
      <c r="C362" s="2"/>
      <c r="D362" s="2"/>
      <c r="E362" s="2"/>
      <c r="F362" s="2"/>
      <c r="G362" s="2"/>
      <c r="J362" s="3"/>
      <c r="M362" s="3"/>
      <c r="N362" s="2"/>
      <c r="O362" s="2"/>
      <c r="P362" s="3"/>
      <c r="Q362" s="2"/>
      <c r="R362" s="2"/>
      <c r="S362" s="3"/>
      <c r="T362" s="2"/>
      <c r="U362" s="2"/>
      <c r="V362" s="2"/>
      <c r="W362" s="2"/>
      <c r="X362" s="2"/>
      <c r="Y362" s="2"/>
      <c r="Z362" s="2"/>
    </row>
    <row r="363" spans="1:26" ht="14.25" customHeight="1" x14ac:dyDescent="0.2">
      <c r="A363" s="2"/>
      <c r="B363" s="2"/>
      <c r="C363" s="2"/>
      <c r="D363" s="2"/>
      <c r="E363" s="2"/>
      <c r="F363" s="2"/>
      <c r="G363" s="2"/>
      <c r="J363" s="3"/>
      <c r="M363" s="3"/>
      <c r="N363" s="2"/>
      <c r="O363" s="2"/>
      <c r="P363" s="3"/>
      <c r="Q363" s="2"/>
      <c r="R363" s="2"/>
      <c r="S363" s="3"/>
      <c r="T363" s="2"/>
      <c r="U363" s="2"/>
      <c r="V363" s="2"/>
      <c r="W363" s="2"/>
      <c r="X363" s="2"/>
      <c r="Y363" s="2"/>
      <c r="Z363" s="2"/>
    </row>
    <row r="364" spans="1:26" ht="14.25" customHeight="1" x14ac:dyDescent="0.2">
      <c r="A364" s="2"/>
      <c r="B364" s="2"/>
      <c r="C364" s="2"/>
      <c r="D364" s="2"/>
      <c r="E364" s="2"/>
      <c r="F364" s="2"/>
      <c r="G364" s="2"/>
      <c r="J364" s="3"/>
      <c r="M364" s="3"/>
      <c r="N364" s="2"/>
      <c r="O364" s="2"/>
      <c r="P364" s="3"/>
      <c r="Q364" s="2"/>
      <c r="R364" s="2"/>
      <c r="S364" s="3"/>
      <c r="T364" s="2"/>
      <c r="U364" s="2"/>
      <c r="V364" s="2"/>
      <c r="W364" s="2"/>
      <c r="X364" s="2"/>
      <c r="Y364" s="2"/>
      <c r="Z364" s="2"/>
    </row>
    <row r="365" spans="1:26" ht="14.25" customHeight="1" x14ac:dyDescent="0.2">
      <c r="A365" s="2"/>
      <c r="B365" s="2"/>
      <c r="C365" s="2"/>
      <c r="D365" s="2"/>
      <c r="E365" s="2"/>
      <c r="F365" s="2"/>
      <c r="G365" s="2"/>
      <c r="J365" s="3"/>
      <c r="M365" s="3"/>
      <c r="N365" s="2"/>
      <c r="O365" s="2"/>
      <c r="P365" s="3"/>
      <c r="Q365" s="2"/>
      <c r="R365" s="2"/>
      <c r="S365" s="3"/>
      <c r="T365" s="2"/>
      <c r="U365" s="2"/>
      <c r="V365" s="2"/>
      <c r="W365" s="2"/>
      <c r="X365" s="2"/>
      <c r="Y365" s="2"/>
      <c r="Z365" s="2"/>
    </row>
    <row r="366" spans="1:26" ht="14.25" customHeight="1" x14ac:dyDescent="0.2">
      <c r="A366" s="2"/>
      <c r="B366" s="2"/>
      <c r="C366" s="2"/>
      <c r="D366" s="2"/>
      <c r="E366" s="2"/>
      <c r="F366" s="2"/>
      <c r="G366" s="2"/>
      <c r="J366" s="3"/>
      <c r="M366" s="3"/>
      <c r="N366" s="2"/>
      <c r="O366" s="2"/>
      <c r="P366" s="3"/>
      <c r="Q366" s="2"/>
      <c r="R366" s="2"/>
      <c r="S366" s="3"/>
      <c r="T366" s="2"/>
      <c r="U366" s="2"/>
      <c r="V366" s="2"/>
      <c r="W366" s="2"/>
      <c r="X366" s="2"/>
      <c r="Y366" s="2"/>
      <c r="Z366" s="2"/>
    </row>
    <row r="367" spans="1:26" ht="14.25" customHeight="1" x14ac:dyDescent="0.2">
      <c r="A367" s="2"/>
      <c r="B367" s="2"/>
      <c r="C367" s="2"/>
      <c r="D367" s="2"/>
      <c r="E367" s="2"/>
      <c r="F367" s="2"/>
      <c r="G367" s="2"/>
      <c r="J367" s="3"/>
      <c r="M367" s="3"/>
      <c r="N367" s="2"/>
      <c r="O367" s="2"/>
      <c r="P367" s="3"/>
      <c r="Q367" s="2"/>
      <c r="R367" s="2"/>
      <c r="S367" s="3"/>
      <c r="T367" s="2"/>
      <c r="U367" s="2"/>
      <c r="V367" s="2"/>
      <c r="W367" s="2"/>
      <c r="X367" s="2"/>
      <c r="Y367" s="2"/>
      <c r="Z367" s="2"/>
    </row>
    <row r="368" spans="1:26" ht="14.25" customHeight="1" x14ac:dyDescent="0.2">
      <c r="A368" s="2"/>
      <c r="B368" s="2"/>
      <c r="C368" s="2"/>
      <c r="D368" s="2"/>
      <c r="E368" s="2"/>
      <c r="F368" s="2"/>
      <c r="G368" s="2"/>
      <c r="J368" s="3"/>
      <c r="M368" s="3"/>
      <c r="N368" s="2"/>
      <c r="O368" s="2"/>
      <c r="P368" s="3"/>
      <c r="Q368" s="2"/>
      <c r="R368" s="2"/>
      <c r="S368" s="3"/>
      <c r="T368" s="2"/>
      <c r="U368" s="2"/>
      <c r="V368" s="2"/>
      <c r="W368" s="2"/>
      <c r="X368" s="2"/>
      <c r="Y368" s="2"/>
      <c r="Z368" s="2"/>
    </row>
    <row r="369" spans="1:26" ht="14.25" customHeight="1" x14ac:dyDescent="0.2">
      <c r="A369" s="2"/>
      <c r="B369" s="2"/>
      <c r="C369" s="2"/>
      <c r="D369" s="2"/>
      <c r="E369" s="2"/>
      <c r="F369" s="2"/>
      <c r="G369" s="2"/>
      <c r="J369" s="3"/>
      <c r="M369" s="3"/>
      <c r="N369" s="2"/>
      <c r="O369" s="2"/>
      <c r="P369" s="3"/>
      <c r="Q369" s="2"/>
      <c r="R369" s="2"/>
      <c r="S369" s="3"/>
      <c r="T369" s="2"/>
      <c r="U369" s="2"/>
      <c r="V369" s="2"/>
      <c r="W369" s="2"/>
      <c r="X369" s="2"/>
      <c r="Y369" s="2"/>
      <c r="Z369" s="2"/>
    </row>
    <row r="370" spans="1:26" ht="14.25" customHeight="1" x14ac:dyDescent="0.2">
      <c r="A370" s="2"/>
      <c r="B370" s="2"/>
      <c r="C370" s="2"/>
      <c r="D370" s="2"/>
      <c r="E370" s="2"/>
      <c r="F370" s="2"/>
      <c r="G370" s="2"/>
      <c r="J370" s="3"/>
      <c r="M370" s="3"/>
      <c r="N370" s="2"/>
      <c r="O370" s="2"/>
      <c r="P370" s="3"/>
      <c r="Q370" s="2"/>
      <c r="R370" s="2"/>
      <c r="S370" s="3"/>
      <c r="T370" s="2"/>
      <c r="U370" s="2"/>
      <c r="V370" s="2"/>
      <c r="W370" s="2"/>
      <c r="X370" s="2"/>
      <c r="Y370" s="2"/>
      <c r="Z370" s="2"/>
    </row>
    <row r="371" spans="1:26" ht="14.25" customHeight="1" x14ac:dyDescent="0.2">
      <c r="A371" s="2"/>
      <c r="B371" s="2"/>
      <c r="C371" s="2"/>
      <c r="D371" s="2"/>
      <c r="E371" s="2"/>
      <c r="F371" s="2"/>
      <c r="G371" s="2"/>
      <c r="J371" s="3"/>
      <c r="M371" s="3"/>
      <c r="N371" s="2"/>
      <c r="O371" s="2"/>
      <c r="P371" s="3"/>
      <c r="Q371" s="2"/>
      <c r="R371" s="2"/>
      <c r="S371" s="3"/>
      <c r="T371" s="2"/>
      <c r="U371" s="2"/>
      <c r="V371" s="2"/>
      <c r="W371" s="2"/>
      <c r="X371" s="2"/>
      <c r="Y371" s="2"/>
      <c r="Z371" s="2"/>
    </row>
    <row r="372" spans="1:26" ht="14.25" customHeight="1" x14ac:dyDescent="0.2">
      <c r="A372" s="2"/>
      <c r="B372" s="2"/>
      <c r="C372" s="2"/>
      <c r="D372" s="2"/>
      <c r="E372" s="2"/>
      <c r="F372" s="2"/>
      <c r="G372" s="2"/>
      <c r="J372" s="3"/>
      <c r="M372" s="3"/>
      <c r="N372" s="2"/>
      <c r="O372" s="2"/>
      <c r="P372" s="3"/>
      <c r="Q372" s="2"/>
      <c r="R372" s="2"/>
      <c r="S372" s="3"/>
      <c r="T372" s="2"/>
      <c r="U372" s="2"/>
      <c r="V372" s="2"/>
      <c r="W372" s="2"/>
      <c r="X372" s="2"/>
      <c r="Y372" s="2"/>
      <c r="Z372" s="2"/>
    </row>
    <row r="373" spans="1:26" ht="14.25" customHeight="1" x14ac:dyDescent="0.2">
      <c r="A373" s="2"/>
      <c r="B373" s="2"/>
      <c r="C373" s="2"/>
      <c r="D373" s="2"/>
      <c r="E373" s="2"/>
      <c r="F373" s="2"/>
      <c r="G373" s="2"/>
      <c r="J373" s="3"/>
      <c r="M373" s="3"/>
      <c r="N373" s="2"/>
      <c r="O373" s="2"/>
      <c r="P373" s="3"/>
      <c r="Q373" s="2"/>
      <c r="R373" s="2"/>
      <c r="S373" s="3"/>
      <c r="T373" s="2"/>
      <c r="U373" s="2"/>
      <c r="V373" s="2"/>
      <c r="W373" s="2"/>
      <c r="X373" s="2"/>
      <c r="Y373" s="2"/>
      <c r="Z373" s="2"/>
    </row>
    <row r="374" spans="1:26" ht="14.25" customHeight="1" x14ac:dyDescent="0.2">
      <c r="A374" s="2"/>
      <c r="B374" s="2"/>
      <c r="C374" s="2"/>
      <c r="D374" s="2"/>
      <c r="E374" s="2"/>
      <c r="F374" s="2"/>
      <c r="G374" s="2"/>
      <c r="J374" s="3"/>
      <c r="M374" s="3"/>
      <c r="N374" s="2"/>
      <c r="O374" s="2"/>
      <c r="P374" s="3"/>
      <c r="Q374" s="2"/>
      <c r="R374" s="2"/>
      <c r="S374" s="3"/>
      <c r="T374" s="2"/>
      <c r="U374" s="2"/>
      <c r="V374" s="2"/>
      <c r="W374" s="2"/>
      <c r="X374" s="2"/>
      <c r="Y374" s="2"/>
      <c r="Z374" s="2"/>
    </row>
    <row r="375" spans="1:26" ht="14.25" customHeight="1" x14ac:dyDescent="0.2">
      <c r="A375" s="2"/>
      <c r="B375" s="2"/>
      <c r="C375" s="2"/>
      <c r="D375" s="2"/>
      <c r="E375" s="2"/>
      <c r="F375" s="2"/>
      <c r="G375" s="2"/>
      <c r="J375" s="3"/>
      <c r="M375" s="3"/>
      <c r="N375" s="2"/>
      <c r="O375" s="2"/>
      <c r="P375" s="3"/>
      <c r="Q375" s="2"/>
      <c r="R375" s="2"/>
      <c r="S375" s="3"/>
      <c r="T375" s="2"/>
      <c r="U375" s="2"/>
      <c r="V375" s="2"/>
      <c r="W375" s="2"/>
      <c r="X375" s="2"/>
      <c r="Y375" s="2"/>
      <c r="Z375" s="2"/>
    </row>
    <row r="376" spans="1:26" ht="14.25" customHeight="1" x14ac:dyDescent="0.2">
      <c r="A376" s="2"/>
      <c r="B376" s="2"/>
      <c r="C376" s="2"/>
      <c r="D376" s="2"/>
      <c r="E376" s="2"/>
      <c r="F376" s="2"/>
      <c r="G376" s="2"/>
      <c r="J376" s="3"/>
      <c r="M376" s="3"/>
      <c r="N376" s="2"/>
      <c r="O376" s="2"/>
      <c r="P376" s="3"/>
      <c r="Q376" s="2"/>
      <c r="R376" s="2"/>
      <c r="S376" s="3"/>
      <c r="T376" s="2"/>
      <c r="U376" s="2"/>
      <c r="V376" s="2"/>
      <c r="W376" s="2"/>
      <c r="X376" s="2"/>
      <c r="Y376" s="2"/>
      <c r="Z376" s="2"/>
    </row>
    <row r="377" spans="1:26" ht="14.25" customHeight="1" x14ac:dyDescent="0.2">
      <c r="A377" s="2"/>
      <c r="B377" s="2"/>
      <c r="C377" s="2"/>
      <c r="D377" s="2"/>
      <c r="E377" s="2"/>
      <c r="F377" s="2"/>
      <c r="G377" s="2"/>
      <c r="J377" s="3"/>
      <c r="M377" s="3"/>
      <c r="N377" s="2"/>
      <c r="O377" s="2"/>
      <c r="P377" s="3"/>
      <c r="Q377" s="2"/>
      <c r="R377" s="2"/>
      <c r="S377" s="3"/>
      <c r="T377" s="2"/>
      <c r="U377" s="2"/>
      <c r="V377" s="2"/>
      <c r="W377" s="2"/>
      <c r="X377" s="2"/>
      <c r="Y377" s="2"/>
      <c r="Z377" s="2"/>
    </row>
    <row r="378" spans="1:26" ht="14.25" customHeight="1" x14ac:dyDescent="0.2">
      <c r="A378" s="2"/>
      <c r="B378" s="2"/>
      <c r="C378" s="2"/>
      <c r="D378" s="2"/>
      <c r="E378" s="2"/>
      <c r="F378" s="2"/>
      <c r="G378" s="2"/>
      <c r="J378" s="3"/>
      <c r="M378" s="3"/>
      <c r="N378" s="2"/>
      <c r="O378" s="2"/>
      <c r="P378" s="3"/>
      <c r="Q378" s="2"/>
      <c r="R378" s="2"/>
      <c r="S378" s="3"/>
      <c r="T378" s="2"/>
      <c r="U378" s="2"/>
      <c r="V378" s="2"/>
      <c r="W378" s="2"/>
      <c r="X378" s="2"/>
      <c r="Y378" s="2"/>
      <c r="Z378" s="2"/>
    </row>
    <row r="379" spans="1:26" ht="14.25" customHeight="1" x14ac:dyDescent="0.2">
      <c r="A379" s="2"/>
      <c r="B379" s="2"/>
      <c r="C379" s="2"/>
      <c r="D379" s="2"/>
      <c r="E379" s="2"/>
      <c r="F379" s="2"/>
      <c r="G379" s="2"/>
      <c r="J379" s="3"/>
      <c r="M379" s="3"/>
      <c r="N379" s="2"/>
      <c r="O379" s="2"/>
      <c r="P379" s="3"/>
      <c r="Q379" s="2"/>
      <c r="R379" s="2"/>
      <c r="S379" s="3"/>
      <c r="T379" s="2"/>
      <c r="U379" s="2"/>
      <c r="V379" s="2"/>
      <c r="W379" s="2"/>
      <c r="X379" s="2"/>
      <c r="Y379" s="2"/>
      <c r="Z379" s="2"/>
    </row>
    <row r="380" spans="1:26" ht="14.25" customHeight="1" x14ac:dyDescent="0.2">
      <c r="A380" s="2"/>
      <c r="B380" s="2"/>
      <c r="C380" s="2"/>
      <c r="D380" s="2"/>
      <c r="E380" s="2"/>
      <c r="F380" s="2"/>
      <c r="G380" s="2"/>
      <c r="J380" s="3"/>
      <c r="M380" s="3"/>
      <c r="N380" s="2"/>
      <c r="O380" s="2"/>
      <c r="P380" s="3"/>
      <c r="Q380" s="2"/>
      <c r="R380" s="2"/>
      <c r="S380" s="3"/>
      <c r="T380" s="2"/>
      <c r="U380" s="2"/>
      <c r="V380" s="2"/>
      <c r="W380" s="2"/>
      <c r="X380" s="2"/>
      <c r="Y380" s="2"/>
      <c r="Z380" s="2"/>
    </row>
    <row r="381" spans="1:26" ht="14.25" customHeight="1" x14ac:dyDescent="0.2">
      <c r="A381" s="2"/>
      <c r="B381" s="2"/>
      <c r="C381" s="2"/>
      <c r="D381" s="2"/>
      <c r="E381" s="2"/>
      <c r="F381" s="2"/>
      <c r="G381" s="2"/>
      <c r="J381" s="3"/>
      <c r="M381" s="3"/>
      <c r="N381" s="2"/>
      <c r="O381" s="2"/>
      <c r="P381" s="3"/>
      <c r="Q381" s="2"/>
      <c r="R381" s="2"/>
      <c r="S381" s="3"/>
      <c r="T381" s="2"/>
      <c r="U381" s="2"/>
      <c r="V381" s="2"/>
      <c r="W381" s="2"/>
      <c r="X381" s="2"/>
      <c r="Y381" s="2"/>
      <c r="Z381" s="2"/>
    </row>
    <row r="382" spans="1:26" ht="14.25" customHeight="1" x14ac:dyDescent="0.2">
      <c r="A382" s="2"/>
      <c r="B382" s="2"/>
      <c r="C382" s="2"/>
      <c r="D382" s="2"/>
      <c r="E382" s="2"/>
      <c r="F382" s="2"/>
      <c r="G382" s="2"/>
      <c r="J382" s="3"/>
      <c r="M382" s="3"/>
      <c r="N382" s="2"/>
      <c r="O382" s="2"/>
      <c r="P382" s="3"/>
      <c r="Q382" s="2"/>
      <c r="R382" s="2"/>
      <c r="S382" s="3"/>
      <c r="T382" s="2"/>
      <c r="U382" s="2"/>
      <c r="V382" s="2"/>
      <c r="W382" s="2"/>
      <c r="X382" s="2"/>
      <c r="Y382" s="2"/>
      <c r="Z382" s="2"/>
    </row>
    <row r="383" spans="1:26" ht="14.25" customHeight="1" x14ac:dyDescent="0.2">
      <c r="A383" s="2"/>
      <c r="B383" s="2"/>
      <c r="C383" s="2"/>
      <c r="D383" s="2"/>
      <c r="E383" s="2"/>
      <c r="F383" s="2"/>
      <c r="G383" s="2"/>
      <c r="J383" s="3"/>
      <c r="M383" s="3"/>
      <c r="N383" s="2"/>
      <c r="O383" s="2"/>
      <c r="P383" s="3"/>
      <c r="Q383" s="2"/>
      <c r="R383" s="2"/>
      <c r="S383" s="3"/>
      <c r="T383" s="2"/>
      <c r="U383" s="2"/>
      <c r="V383" s="2"/>
      <c r="W383" s="2"/>
      <c r="X383" s="2"/>
      <c r="Y383" s="2"/>
      <c r="Z383" s="2"/>
    </row>
    <row r="384" spans="1:26" ht="14.25" customHeight="1" x14ac:dyDescent="0.2">
      <c r="A384" s="2"/>
      <c r="B384" s="2"/>
      <c r="C384" s="2"/>
      <c r="D384" s="2"/>
      <c r="E384" s="2"/>
      <c r="F384" s="2"/>
      <c r="G384" s="2"/>
      <c r="J384" s="3"/>
      <c r="M384" s="3"/>
      <c r="N384" s="2"/>
      <c r="O384" s="2"/>
      <c r="P384" s="3"/>
      <c r="Q384" s="2"/>
      <c r="R384" s="2"/>
      <c r="S384" s="3"/>
      <c r="T384" s="2"/>
      <c r="U384" s="2"/>
      <c r="V384" s="2"/>
      <c r="W384" s="2"/>
      <c r="X384" s="2"/>
      <c r="Y384" s="2"/>
      <c r="Z384" s="2"/>
    </row>
    <row r="385" spans="1:26" ht="14.25" customHeight="1" x14ac:dyDescent="0.2">
      <c r="A385" s="2"/>
      <c r="B385" s="2"/>
      <c r="C385" s="2"/>
      <c r="D385" s="2"/>
      <c r="E385" s="2"/>
      <c r="F385" s="2"/>
      <c r="G385" s="2"/>
      <c r="J385" s="3"/>
      <c r="M385" s="3"/>
      <c r="N385" s="2"/>
      <c r="O385" s="2"/>
      <c r="P385" s="3"/>
      <c r="Q385" s="2"/>
      <c r="R385" s="2"/>
      <c r="S385" s="3"/>
      <c r="T385" s="2"/>
      <c r="U385" s="2"/>
      <c r="V385" s="2"/>
      <c r="W385" s="2"/>
      <c r="X385" s="2"/>
      <c r="Y385" s="2"/>
      <c r="Z385" s="2"/>
    </row>
    <row r="386" spans="1:26" ht="14.25" customHeight="1" x14ac:dyDescent="0.2">
      <c r="A386" s="2"/>
      <c r="B386" s="2"/>
      <c r="C386" s="2"/>
      <c r="D386" s="2"/>
      <c r="E386" s="2"/>
      <c r="F386" s="2"/>
      <c r="G386" s="2"/>
      <c r="J386" s="3"/>
      <c r="M386" s="3"/>
      <c r="N386" s="2"/>
      <c r="O386" s="2"/>
      <c r="P386" s="3"/>
      <c r="Q386" s="2"/>
      <c r="R386" s="2"/>
      <c r="S386" s="3"/>
      <c r="T386" s="2"/>
      <c r="U386" s="2"/>
      <c r="V386" s="2"/>
      <c r="W386" s="2"/>
      <c r="X386" s="2"/>
      <c r="Y386" s="2"/>
      <c r="Z386" s="2"/>
    </row>
    <row r="387" spans="1:26" ht="14.25" customHeight="1" x14ac:dyDescent="0.2">
      <c r="A387" s="2"/>
      <c r="B387" s="2"/>
      <c r="C387" s="2"/>
      <c r="D387" s="2"/>
      <c r="E387" s="2"/>
      <c r="F387" s="2"/>
      <c r="G387" s="2"/>
      <c r="J387" s="3"/>
      <c r="M387" s="3"/>
      <c r="N387" s="2"/>
      <c r="O387" s="2"/>
      <c r="P387" s="3"/>
      <c r="Q387" s="2"/>
      <c r="R387" s="2"/>
      <c r="S387" s="3"/>
      <c r="T387" s="2"/>
      <c r="U387" s="2"/>
      <c r="V387" s="2"/>
      <c r="W387" s="2"/>
      <c r="X387" s="2"/>
      <c r="Y387" s="2"/>
      <c r="Z387" s="2"/>
    </row>
    <row r="388" spans="1:26" ht="14.25" customHeight="1" x14ac:dyDescent="0.2">
      <c r="A388" s="2"/>
      <c r="B388" s="2"/>
      <c r="C388" s="2"/>
      <c r="D388" s="2"/>
      <c r="E388" s="2"/>
      <c r="F388" s="2"/>
      <c r="G388" s="2"/>
      <c r="J388" s="3"/>
      <c r="M388" s="3"/>
      <c r="N388" s="2"/>
      <c r="O388" s="2"/>
      <c r="P388" s="3"/>
      <c r="Q388" s="2"/>
      <c r="R388" s="2"/>
      <c r="S388" s="3"/>
      <c r="T388" s="2"/>
      <c r="U388" s="2"/>
      <c r="V388" s="2"/>
      <c r="W388" s="2"/>
      <c r="X388" s="2"/>
      <c r="Y388" s="2"/>
      <c r="Z388" s="2"/>
    </row>
    <row r="389" spans="1:26" ht="14.25" customHeight="1" x14ac:dyDescent="0.2">
      <c r="A389" s="2"/>
      <c r="B389" s="2"/>
      <c r="C389" s="2"/>
      <c r="D389" s="2"/>
      <c r="E389" s="2"/>
      <c r="F389" s="2"/>
      <c r="G389" s="2"/>
      <c r="J389" s="3"/>
      <c r="M389" s="3"/>
      <c r="N389" s="2"/>
      <c r="O389" s="2"/>
      <c r="P389" s="3"/>
      <c r="Q389" s="2"/>
      <c r="R389" s="2"/>
      <c r="S389" s="3"/>
      <c r="T389" s="2"/>
      <c r="U389" s="2"/>
      <c r="V389" s="2"/>
      <c r="W389" s="2"/>
      <c r="X389" s="2"/>
      <c r="Y389" s="2"/>
      <c r="Z389" s="2"/>
    </row>
    <row r="390" spans="1:26" ht="14.25" customHeight="1" x14ac:dyDescent="0.2">
      <c r="A390" s="2"/>
      <c r="B390" s="2"/>
      <c r="C390" s="2"/>
      <c r="D390" s="2"/>
      <c r="E390" s="2"/>
      <c r="F390" s="2"/>
      <c r="G390" s="2"/>
      <c r="J390" s="3"/>
      <c r="M390" s="3"/>
      <c r="N390" s="2"/>
      <c r="O390" s="2"/>
      <c r="P390" s="3"/>
      <c r="Q390" s="2"/>
      <c r="R390" s="2"/>
      <c r="S390" s="3"/>
      <c r="T390" s="2"/>
      <c r="U390" s="2"/>
      <c r="V390" s="2"/>
      <c r="W390" s="2"/>
      <c r="X390" s="2"/>
      <c r="Y390" s="2"/>
      <c r="Z390" s="2"/>
    </row>
    <row r="391" spans="1:26" ht="14.25" customHeight="1" x14ac:dyDescent="0.2">
      <c r="A391" s="2"/>
      <c r="B391" s="2"/>
      <c r="C391" s="2"/>
      <c r="D391" s="2"/>
      <c r="E391" s="2"/>
      <c r="F391" s="2"/>
      <c r="G391" s="2"/>
      <c r="J391" s="3"/>
      <c r="M391" s="3"/>
      <c r="N391" s="2"/>
      <c r="O391" s="2"/>
      <c r="P391" s="3"/>
      <c r="Q391" s="2"/>
      <c r="R391" s="2"/>
      <c r="S391" s="3"/>
      <c r="T391" s="2"/>
      <c r="U391" s="2"/>
      <c r="V391" s="2"/>
      <c r="W391" s="2"/>
      <c r="X391" s="2"/>
      <c r="Y391" s="2"/>
      <c r="Z391" s="2"/>
    </row>
    <row r="392" spans="1:26" ht="14.25" customHeight="1" x14ac:dyDescent="0.2">
      <c r="A392" s="2"/>
      <c r="B392" s="2"/>
      <c r="C392" s="2"/>
      <c r="D392" s="2"/>
      <c r="E392" s="2"/>
      <c r="F392" s="2"/>
      <c r="G392" s="2"/>
      <c r="J392" s="3"/>
      <c r="M392" s="3"/>
      <c r="N392" s="2"/>
      <c r="O392" s="2"/>
      <c r="P392" s="3"/>
      <c r="Q392" s="2"/>
      <c r="R392" s="2"/>
      <c r="S392" s="3"/>
      <c r="T392" s="2"/>
      <c r="U392" s="2"/>
      <c r="V392" s="2"/>
      <c r="W392" s="2"/>
      <c r="X392" s="2"/>
      <c r="Y392" s="2"/>
      <c r="Z392" s="2"/>
    </row>
    <row r="393" spans="1:26" ht="14.25" customHeight="1" x14ac:dyDescent="0.2">
      <c r="A393" s="2"/>
      <c r="B393" s="2"/>
      <c r="C393" s="2"/>
      <c r="D393" s="2"/>
      <c r="E393" s="2"/>
      <c r="F393" s="2"/>
      <c r="G393" s="2"/>
      <c r="J393" s="3"/>
      <c r="M393" s="3"/>
      <c r="N393" s="2"/>
      <c r="O393" s="2"/>
      <c r="P393" s="3"/>
      <c r="Q393" s="2"/>
      <c r="R393" s="2"/>
      <c r="S393" s="3"/>
      <c r="T393" s="2"/>
      <c r="U393" s="2"/>
      <c r="V393" s="2"/>
      <c r="W393" s="2"/>
      <c r="X393" s="2"/>
      <c r="Y393" s="2"/>
      <c r="Z393" s="2"/>
    </row>
    <row r="394" spans="1:26" ht="14.25" customHeight="1" x14ac:dyDescent="0.2">
      <c r="A394" s="2"/>
      <c r="B394" s="2"/>
      <c r="C394" s="2"/>
      <c r="D394" s="2"/>
      <c r="E394" s="2"/>
      <c r="F394" s="2"/>
      <c r="G394" s="2"/>
      <c r="J394" s="3"/>
      <c r="M394" s="3"/>
      <c r="N394" s="2"/>
      <c r="O394" s="2"/>
      <c r="P394" s="3"/>
      <c r="Q394" s="2"/>
      <c r="R394" s="2"/>
      <c r="S394" s="3"/>
      <c r="T394" s="2"/>
      <c r="U394" s="2"/>
      <c r="V394" s="2"/>
      <c r="W394" s="2"/>
      <c r="X394" s="2"/>
      <c r="Y394" s="2"/>
      <c r="Z394" s="2"/>
    </row>
    <row r="395" spans="1:26" ht="14.25" customHeight="1" x14ac:dyDescent="0.2">
      <c r="A395" s="2"/>
      <c r="B395" s="2"/>
      <c r="C395" s="2"/>
      <c r="D395" s="2"/>
      <c r="E395" s="2"/>
      <c r="F395" s="2"/>
      <c r="G395" s="2"/>
      <c r="J395" s="3"/>
      <c r="M395" s="3"/>
      <c r="N395" s="2"/>
      <c r="O395" s="2"/>
      <c r="P395" s="3"/>
      <c r="Q395" s="2"/>
      <c r="R395" s="2"/>
      <c r="S395" s="3"/>
      <c r="T395" s="2"/>
      <c r="U395" s="2"/>
      <c r="V395" s="2"/>
      <c r="W395" s="2"/>
      <c r="X395" s="2"/>
      <c r="Y395" s="2"/>
      <c r="Z395" s="2"/>
    </row>
    <row r="396" spans="1:26" ht="14.25" customHeight="1" x14ac:dyDescent="0.2">
      <c r="A396" s="2"/>
      <c r="B396" s="2"/>
      <c r="C396" s="2"/>
      <c r="D396" s="2"/>
      <c r="E396" s="2"/>
      <c r="F396" s="2"/>
      <c r="G396" s="2"/>
      <c r="J396" s="3"/>
      <c r="M396" s="3"/>
      <c r="N396" s="2"/>
      <c r="O396" s="2"/>
      <c r="P396" s="3"/>
      <c r="Q396" s="2"/>
      <c r="R396" s="2"/>
      <c r="S396" s="3"/>
      <c r="T396" s="2"/>
      <c r="U396" s="2"/>
      <c r="V396" s="2"/>
      <c r="W396" s="2"/>
      <c r="X396" s="2"/>
      <c r="Y396" s="2"/>
      <c r="Z396" s="2"/>
    </row>
    <row r="397" spans="1:26" ht="14.25" customHeight="1" x14ac:dyDescent="0.2">
      <c r="A397" s="2"/>
      <c r="B397" s="2"/>
      <c r="C397" s="2"/>
      <c r="D397" s="2"/>
      <c r="E397" s="2"/>
      <c r="F397" s="2"/>
      <c r="G397" s="2"/>
      <c r="J397" s="3"/>
      <c r="M397" s="3"/>
      <c r="N397" s="2"/>
      <c r="O397" s="2"/>
      <c r="P397" s="3"/>
      <c r="Q397" s="2"/>
      <c r="R397" s="2"/>
      <c r="S397" s="3"/>
      <c r="T397" s="2"/>
      <c r="U397" s="2"/>
      <c r="V397" s="2"/>
      <c r="W397" s="2"/>
      <c r="X397" s="2"/>
      <c r="Y397" s="2"/>
      <c r="Z397" s="2"/>
    </row>
    <row r="398" spans="1:26" ht="14.25" customHeight="1" x14ac:dyDescent="0.2">
      <c r="A398" s="2"/>
      <c r="B398" s="2"/>
      <c r="C398" s="2"/>
      <c r="D398" s="2"/>
      <c r="E398" s="2"/>
      <c r="F398" s="2"/>
      <c r="G398" s="2"/>
      <c r="J398" s="3"/>
      <c r="M398" s="3"/>
      <c r="N398" s="2"/>
      <c r="O398" s="2"/>
      <c r="P398" s="3"/>
      <c r="Q398" s="2"/>
      <c r="R398" s="2"/>
      <c r="S398" s="3"/>
      <c r="T398" s="2"/>
      <c r="U398" s="2"/>
      <c r="V398" s="2"/>
      <c r="W398" s="2"/>
      <c r="X398" s="2"/>
      <c r="Y398" s="2"/>
      <c r="Z398" s="2"/>
    </row>
    <row r="399" spans="1:26" ht="14.25" customHeight="1" x14ac:dyDescent="0.2">
      <c r="A399" s="2"/>
      <c r="B399" s="2"/>
      <c r="C399" s="2"/>
      <c r="D399" s="2"/>
      <c r="E399" s="2"/>
      <c r="F399" s="2"/>
      <c r="G399" s="2"/>
      <c r="J399" s="3"/>
      <c r="M399" s="3"/>
      <c r="N399" s="2"/>
      <c r="O399" s="2"/>
      <c r="P399" s="3"/>
      <c r="Q399" s="2"/>
      <c r="R399" s="2"/>
      <c r="S399" s="3"/>
      <c r="T399" s="2"/>
      <c r="U399" s="2"/>
      <c r="V399" s="2"/>
      <c r="W399" s="2"/>
      <c r="X399" s="2"/>
      <c r="Y399" s="2"/>
      <c r="Z399" s="2"/>
    </row>
    <row r="400" spans="1:26" ht="14.25" customHeight="1" x14ac:dyDescent="0.2">
      <c r="A400" s="2"/>
      <c r="B400" s="2"/>
      <c r="C400" s="2"/>
      <c r="D400" s="2"/>
      <c r="E400" s="2"/>
      <c r="F400" s="2"/>
      <c r="G400" s="2"/>
      <c r="J400" s="3"/>
      <c r="M400" s="3"/>
      <c r="N400" s="2"/>
      <c r="O400" s="2"/>
      <c r="P400" s="3"/>
      <c r="Q400" s="2"/>
      <c r="R400" s="2"/>
      <c r="S400" s="3"/>
      <c r="T400" s="2"/>
      <c r="U400" s="2"/>
      <c r="V400" s="2"/>
      <c r="W400" s="2"/>
      <c r="X400" s="2"/>
      <c r="Y400" s="2"/>
      <c r="Z400" s="2"/>
    </row>
    <row r="401" spans="1:26" ht="14.25" customHeight="1" x14ac:dyDescent="0.2">
      <c r="A401" s="2"/>
      <c r="B401" s="2"/>
      <c r="C401" s="2"/>
      <c r="D401" s="2"/>
      <c r="E401" s="2"/>
      <c r="F401" s="2"/>
      <c r="G401" s="2"/>
      <c r="J401" s="3"/>
      <c r="M401" s="3"/>
      <c r="N401" s="2"/>
      <c r="O401" s="2"/>
      <c r="P401" s="3"/>
      <c r="Q401" s="2"/>
      <c r="R401" s="2"/>
      <c r="S401" s="3"/>
      <c r="T401" s="2"/>
      <c r="U401" s="2"/>
      <c r="V401" s="2"/>
      <c r="W401" s="2"/>
      <c r="X401" s="2"/>
      <c r="Y401" s="2"/>
      <c r="Z401" s="2"/>
    </row>
    <row r="402" spans="1:26" ht="14.25" customHeight="1" x14ac:dyDescent="0.2">
      <c r="A402" s="2"/>
      <c r="B402" s="2"/>
      <c r="C402" s="2"/>
      <c r="D402" s="2"/>
      <c r="E402" s="2"/>
      <c r="F402" s="2"/>
      <c r="G402" s="2"/>
      <c r="J402" s="3"/>
      <c r="M402" s="3"/>
      <c r="N402" s="2"/>
      <c r="O402" s="2"/>
      <c r="P402" s="3"/>
      <c r="Q402" s="2"/>
      <c r="R402" s="2"/>
      <c r="S402" s="3"/>
      <c r="T402" s="2"/>
      <c r="U402" s="2"/>
      <c r="V402" s="2"/>
      <c r="W402" s="2"/>
      <c r="X402" s="2"/>
      <c r="Y402" s="2"/>
      <c r="Z402" s="2"/>
    </row>
    <row r="403" spans="1:26" ht="14.25" customHeight="1" x14ac:dyDescent="0.2">
      <c r="A403" s="2"/>
      <c r="B403" s="2"/>
      <c r="C403" s="2"/>
      <c r="D403" s="2"/>
      <c r="E403" s="2"/>
      <c r="F403" s="2"/>
      <c r="G403" s="2"/>
      <c r="J403" s="3"/>
      <c r="M403" s="3"/>
      <c r="N403" s="2"/>
      <c r="O403" s="2"/>
      <c r="P403" s="3"/>
      <c r="Q403" s="2"/>
      <c r="R403" s="2"/>
      <c r="S403" s="3"/>
      <c r="T403" s="2"/>
      <c r="U403" s="2"/>
      <c r="V403" s="2"/>
      <c r="W403" s="2"/>
      <c r="X403" s="2"/>
      <c r="Y403" s="2"/>
      <c r="Z403" s="2"/>
    </row>
    <row r="404" spans="1:26" ht="14.25" customHeight="1" x14ac:dyDescent="0.2">
      <c r="A404" s="2"/>
      <c r="B404" s="2"/>
      <c r="C404" s="2"/>
      <c r="D404" s="2"/>
      <c r="E404" s="2"/>
      <c r="F404" s="2"/>
      <c r="G404" s="2"/>
      <c r="J404" s="3"/>
      <c r="M404" s="3"/>
      <c r="N404" s="2"/>
      <c r="O404" s="2"/>
      <c r="P404" s="3"/>
      <c r="Q404" s="2"/>
      <c r="R404" s="2"/>
      <c r="S404" s="3"/>
      <c r="T404" s="2"/>
      <c r="U404" s="2"/>
      <c r="V404" s="2"/>
      <c r="W404" s="2"/>
      <c r="X404" s="2"/>
      <c r="Y404" s="2"/>
      <c r="Z404" s="2"/>
    </row>
    <row r="405" spans="1:26" ht="14.25" customHeight="1" x14ac:dyDescent="0.2">
      <c r="A405" s="2"/>
      <c r="B405" s="2"/>
      <c r="C405" s="2"/>
      <c r="D405" s="2"/>
      <c r="E405" s="2"/>
      <c r="F405" s="2"/>
      <c r="G405" s="2"/>
      <c r="J405" s="3"/>
      <c r="M405" s="3"/>
      <c r="N405" s="2"/>
      <c r="O405" s="2"/>
      <c r="P405" s="3"/>
      <c r="Q405" s="2"/>
      <c r="R405" s="2"/>
      <c r="S405" s="3"/>
      <c r="T405" s="2"/>
      <c r="U405" s="2"/>
      <c r="V405" s="2"/>
      <c r="W405" s="2"/>
      <c r="X405" s="2"/>
      <c r="Y405" s="2"/>
      <c r="Z405" s="2"/>
    </row>
    <row r="406" spans="1:26" ht="14.25" customHeight="1" x14ac:dyDescent="0.2">
      <c r="A406" s="2"/>
      <c r="B406" s="2"/>
      <c r="C406" s="2"/>
      <c r="D406" s="2"/>
      <c r="E406" s="2"/>
      <c r="F406" s="2"/>
      <c r="G406" s="2"/>
      <c r="J406" s="3"/>
      <c r="M406" s="3"/>
      <c r="N406" s="2"/>
      <c r="O406" s="2"/>
      <c r="P406" s="3"/>
      <c r="Q406" s="2"/>
      <c r="R406" s="2"/>
      <c r="S406" s="3"/>
      <c r="T406" s="2"/>
      <c r="U406" s="2"/>
      <c r="V406" s="2"/>
      <c r="W406" s="2"/>
      <c r="X406" s="2"/>
      <c r="Y406" s="2"/>
      <c r="Z406" s="2"/>
    </row>
    <row r="407" spans="1:26" ht="14.25" customHeight="1" x14ac:dyDescent="0.2">
      <c r="A407" s="2"/>
      <c r="B407" s="2"/>
      <c r="C407" s="2"/>
      <c r="D407" s="2"/>
      <c r="E407" s="2"/>
      <c r="F407" s="2"/>
      <c r="G407" s="2"/>
      <c r="J407" s="3"/>
      <c r="M407" s="3"/>
      <c r="N407" s="2"/>
      <c r="O407" s="2"/>
      <c r="P407" s="3"/>
      <c r="Q407" s="2"/>
      <c r="R407" s="2"/>
      <c r="S407" s="3"/>
      <c r="T407" s="2"/>
      <c r="U407" s="2"/>
      <c r="V407" s="2"/>
      <c r="W407" s="2"/>
      <c r="X407" s="2"/>
      <c r="Y407" s="2"/>
      <c r="Z407" s="2"/>
    </row>
    <row r="408" spans="1:26" ht="14.25" customHeight="1" x14ac:dyDescent="0.2">
      <c r="A408" s="2"/>
      <c r="B408" s="2"/>
      <c r="C408" s="2"/>
      <c r="D408" s="2"/>
      <c r="E408" s="2"/>
      <c r="F408" s="2"/>
      <c r="G408" s="2"/>
      <c r="J408" s="3"/>
      <c r="M408" s="3"/>
      <c r="N408" s="2"/>
      <c r="O408" s="2"/>
      <c r="P408" s="3"/>
      <c r="Q408" s="2"/>
      <c r="R408" s="2"/>
      <c r="S408" s="3"/>
      <c r="T408" s="2"/>
      <c r="U408" s="2"/>
      <c r="V408" s="2"/>
      <c r="W408" s="2"/>
      <c r="X408" s="2"/>
      <c r="Y408" s="2"/>
      <c r="Z408" s="2"/>
    </row>
    <row r="409" spans="1:26" ht="14.25" customHeight="1" x14ac:dyDescent="0.2">
      <c r="A409" s="2"/>
      <c r="B409" s="2"/>
      <c r="C409" s="2"/>
      <c r="D409" s="2"/>
      <c r="E409" s="2"/>
      <c r="F409" s="2"/>
      <c r="G409" s="2"/>
      <c r="J409" s="3"/>
      <c r="M409" s="3"/>
      <c r="N409" s="2"/>
      <c r="O409" s="2"/>
      <c r="P409" s="3"/>
      <c r="Q409" s="2"/>
      <c r="R409" s="2"/>
      <c r="S409" s="3"/>
      <c r="T409" s="2"/>
      <c r="U409" s="2"/>
      <c r="V409" s="2"/>
      <c r="W409" s="2"/>
      <c r="X409" s="2"/>
      <c r="Y409" s="2"/>
      <c r="Z409" s="2"/>
    </row>
    <row r="410" spans="1:26" ht="14.25" customHeight="1" x14ac:dyDescent="0.2">
      <c r="A410" s="2"/>
      <c r="B410" s="2"/>
      <c r="C410" s="2"/>
      <c r="D410" s="2"/>
      <c r="E410" s="2"/>
      <c r="F410" s="2"/>
      <c r="G410" s="2"/>
      <c r="J410" s="3"/>
      <c r="M410" s="3"/>
      <c r="N410" s="2"/>
      <c r="O410" s="2"/>
      <c r="P410" s="3"/>
      <c r="Q410" s="2"/>
      <c r="R410" s="2"/>
      <c r="S410" s="3"/>
      <c r="T410" s="2"/>
      <c r="U410" s="2"/>
      <c r="V410" s="2"/>
      <c r="W410" s="2"/>
      <c r="X410" s="2"/>
      <c r="Y410" s="2"/>
      <c r="Z410" s="2"/>
    </row>
    <row r="411" spans="1:26" ht="14.25" customHeight="1" x14ac:dyDescent="0.2">
      <c r="A411" s="2"/>
      <c r="B411" s="2"/>
      <c r="C411" s="2"/>
      <c r="D411" s="2"/>
      <c r="E411" s="2"/>
      <c r="F411" s="2"/>
      <c r="G411" s="2"/>
      <c r="J411" s="3"/>
      <c r="M411" s="3"/>
      <c r="N411" s="2"/>
      <c r="O411" s="2"/>
      <c r="P411" s="3"/>
      <c r="Q411" s="2"/>
      <c r="R411" s="2"/>
      <c r="S411" s="3"/>
      <c r="T411" s="2"/>
      <c r="U411" s="2"/>
      <c r="V411" s="2"/>
      <c r="W411" s="2"/>
      <c r="X411" s="2"/>
      <c r="Y411" s="2"/>
      <c r="Z411" s="2"/>
    </row>
    <row r="412" spans="1:26" ht="14.25" customHeight="1" x14ac:dyDescent="0.2">
      <c r="A412" s="2"/>
      <c r="B412" s="2"/>
      <c r="C412" s="2"/>
      <c r="D412" s="2"/>
      <c r="E412" s="2"/>
      <c r="F412" s="2"/>
      <c r="G412" s="2"/>
      <c r="J412" s="3"/>
      <c r="M412" s="3"/>
      <c r="N412" s="2"/>
      <c r="O412" s="2"/>
      <c r="P412" s="3"/>
      <c r="Q412" s="2"/>
      <c r="R412" s="2"/>
      <c r="S412" s="3"/>
      <c r="T412" s="2"/>
      <c r="U412" s="2"/>
      <c r="V412" s="2"/>
      <c r="W412" s="2"/>
      <c r="X412" s="2"/>
      <c r="Y412" s="2"/>
      <c r="Z412" s="2"/>
    </row>
    <row r="413" spans="1:26" ht="14.25" customHeight="1" x14ac:dyDescent="0.2">
      <c r="A413" s="2"/>
      <c r="B413" s="2"/>
      <c r="C413" s="2"/>
      <c r="D413" s="2"/>
      <c r="E413" s="2"/>
      <c r="F413" s="2"/>
      <c r="G413" s="2"/>
      <c r="J413" s="3"/>
      <c r="M413" s="3"/>
      <c r="N413" s="2"/>
      <c r="O413" s="2"/>
      <c r="P413" s="3"/>
      <c r="Q413" s="2"/>
      <c r="R413" s="2"/>
      <c r="S413" s="3"/>
      <c r="T413" s="2"/>
      <c r="U413" s="2"/>
      <c r="V413" s="2"/>
      <c r="W413" s="2"/>
      <c r="X413" s="2"/>
      <c r="Y413" s="2"/>
      <c r="Z413" s="2"/>
    </row>
    <row r="414" spans="1:26" ht="14.25" customHeight="1" x14ac:dyDescent="0.2">
      <c r="A414" s="2"/>
      <c r="B414" s="2"/>
      <c r="C414" s="2"/>
      <c r="D414" s="2"/>
      <c r="E414" s="2"/>
      <c r="F414" s="2"/>
      <c r="G414" s="2"/>
      <c r="J414" s="3"/>
      <c r="M414" s="3"/>
      <c r="N414" s="2"/>
      <c r="O414" s="2"/>
      <c r="P414" s="3"/>
      <c r="Q414" s="2"/>
      <c r="R414" s="2"/>
      <c r="S414" s="3"/>
      <c r="T414" s="2"/>
      <c r="U414" s="2"/>
      <c r="V414" s="2"/>
      <c r="W414" s="2"/>
      <c r="X414" s="2"/>
      <c r="Y414" s="2"/>
      <c r="Z414" s="2"/>
    </row>
    <row r="415" spans="1:26" ht="14.25" customHeight="1" x14ac:dyDescent="0.2">
      <c r="A415" s="2"/>
      <c r="B415" s="2"/>
      <c r="C415" s="2"/>
      <c r="D415" s="2"/>
      <c r="E415" s="2"/>
      <c r="F415" s="2"/>
      <c r="G415" s="2"/>
      <c r="J415" s="3"/>
      <c r="M415" s="3"/>
      <c r="N415" s="2"/>
      <c r="O415" s="2"/>
      <c r="P415" s="3"/>
      <c r="Q415" s="2"/>
      <c r="R415" s="2"/>
      <c r="S415" s="3"/>
      <c r="T415" s="2"/>
      <c r="U415" s="2"/>
      <c r="V415" s="2"/>
      <c r="W415" s="2"/>
      <c r="X415" s="2"/>
      <c r="Y415" s="2"/>
      <c r="Z415" s="2"/>
    </row>
    <row r="416" spans="1:26" ht="14.25" customHeight="1" x14ac:dyDescent="0.2">
      <c r="A416" s="2"/>
      <c r="B416" s="2"/>
      <c r="C416" s="2"/>
      <c r="D416" s="2"/>
      <c r="E416" s="2"/>
      <c r="F416" s="2"/>
      <c r="G416" s="2"/>
      <c r="J416" s="3"/>
      <c r="M416" s="3"/>
      <c r="N416" s="2"/>
      <c r="O416" s="2"/>
      <c r="P416" s="3"/>
      <c r="Q416" s="2"/>
      <c r="R416" s="2"/>
      <c r="S416" s="3"/>
      <c r="T416" s="2"/>
      <c r="U416" s="2"/>
      <c r="V416" s="2"/>
      <c r="W416" s="2"/>
      <c r="X416" s="2"/>
      <c r="Y416" s="2"/>
      <c r="Z416" s="2"/>
    </row>
    <row r="417" spans="1:26" ht="14.25" customHeight="1" x14ac:dyDescent="0.2">
      <c r="A417" s="2"/>
      <c r="B417" s="2"/>
      <c r="C417" s="2"/>
      <c r="D417" s="2"/>
      <c r="E417" s="2"/>
      <c r="F417" s="2"/>
      <c r="G417" s="2"/>
      <c r="J417" s="3"/>
      <c r="M417" s="3"/>
      <c r="N417" s="2"/>
      <c r="O417" s="2"/>
      <c r="P417" s="3"/>
      <c r="Q417" s="2"/>
      <c r="R417" s="2"/>
      <c r="S417" s="3"/>
      <c r="T417" s="2"/>
      <c r="U417" s="2"/>
      <c r="V417" s="2"/>
      <c r="W417" s="2"/>
      <c r="X417" s="2"/>
      <c r="Y417" s="2"/>
      <c r="Z417" s="2"/>
    </row>
    <row r="418" spans="1:26" ht="14.25" customHeight="1" x14ac:dyDescent="0.2">
      <c r="A418" s="2"/>
      <c r="B418" s="2"/>
      <c r="C418" s="2"/>
      <c r="D418" s="2"/>
      <c r="E418" s="2"/>
      <c r="F418" s="2"/>
      <c r="G418" s="2"/>
      <c r="J418" s="3"/>
      <c r="M418" s="3"/>
      <c r="N418" s="2"/>
      <c r="O418" s="2"/>
      <c r="P418" s="3"/>
      <c r="Q418" s="2"/>
      <c r="R418" s="2"/>
      <c r="S418" s="3"/>
      <c r="T418" s="2"/>
      <c r="U418" s="2"/>
      <c r="V418" s="2"/>
      <c r="W418" s="2"/>
      <c r="X418" s="2"/>
      <c r="Y418" s="2"/>
      <c r="Z418" s="2"/>
    </row>
    <row r="419" spans="1:26" ht="14.25" customHeight="1" x14ac:dyDescent="0.2">
      <c r="A419" s="2"/>
      <c r="B419" s="2"/>
      <c r="C419" s="2"/>
      <c r="D419" s="2"/>
      <c r="E419" s="2"/>
      <c r="F419" s="2"/>
      <c r="G419" s="2"/>
      <c r="J419" s="3"/>
      <c r="M419" s="3"/>
      <c r="N419" s="2"/>
      <c r="O419" s="2"/>
      <c r="P419" s="3"/>
      <c r="Q419" s="2"/>
      <c r="R419" s="2"/>
      <c r="S419" s="3"/>
      <c r="T419" s="2"/>
      <c r="U419" s="2"/>
      <c r="V419" s="2"/>
      <c r="W419" s="2"/>
      <c r="X419" s="2"/>
      <c r="Y419" s="2"/>
      <c r="Z419" s="2"/>
    </row>
    <row r="420" spans="1:26" ht="14.25" customHeight="1" x14ac:dyDescent="0.2">
      <c r="A420" s="2"/>
      <c r="B420" s="2"/>
      <c r="C420" s="2"/>
      <c r="D420" s="2"/>
      <c r="E420" s="2"/>
      <c r="F420" s="2"/>
      <c r="G420" s="2"/>
      <c r="J420" s="3"/>
      <c r="M420" s="3"/>
      <c r="N420" s="2"/>
      <c r="O420" s="2"/>
      <c r="P420" s="3"/>
      <c r="Q420" s="2"/>
      <c r="R420" s="2"/>
      <c r="S420" s="3"/>
      <c r="T420" s="2"/>
      <c r="U420" s="2"/>
      <c r="V420" s="2"/>
      <c r="W420" s="2"/>
      <c r="X420" s="2"/>
      <c r="Y420" s="2"/>
      <c r="Z420" s="2"/>
    </row>
    <row r="421" spans="1:26" ht="14.25" customHeight="1" x14ac:dyDescent="0.2">
      <c r="A421" s="2"/>
      <c r="B421" s="2"/>
      <c r="C421" s="2"/>
      <c r="D421" s="2"/>
      <c r="E421" s="2"/>
      <c r="F421" s="2"/>
      <c r="G421" s="2"/>
      <c r="J421" s="3"/>
      <c r="M421" s="3"/>
      <c r="N421" s="2"/>
      <c r="O421" s="2"/>
      <c r="P421" s="3"/>
      <c r="Q421" s="2"/>
      <c r="R421" s="2"/>
      <c r="S421" s="3"/>
      <c r="T421" s="2"/>
      <c r="U421" s="2"/>
      <c r="V421" s="2"/>
      <c r="W421" s="2"/>
      <c r="X421" s="2"/>
      <c r="Y421" s="2"/>
      <c r="Z421" s="2"/>
    </row>
    <row r="422" spans="1:26" ht="14.25" customHeight="1" x14ac:dyDescent="0.2">
      <c r="A422" s="2"/>
      <c r="B422" s="2"/>
      <c r="C422" s="2"/>
      <c r="D422" s="2"/>
      <c r="E422" s="2"/>
      <c r="F422" s="2"/>
      <c r="G422" s="2"/>
      <c r="J422" s="3"/>
      <c r="M422" s="3"/>
      <c r="N422" s="2"/>
      <c r="O422" s="2"/>
      <c r="P422" s="3"/>
      <c r="Q422" s="2"/>
      <c r="R422" s="2"/>
      <c r="S422" s="3"/>
      <c r="T422" s="2"/>
      <c r="U422" s="2"/>
      <c r="V422" s="2"/>
      <c r="W422" s="2"/>
      <c r="X422" s="2"/>
      <c r="Y422" s="2"/>
      <c r="Z422" s="2"/>
    </row>
    <row r="423" spans="1:26" ht="14.25" customHeight="1" x14ac:dyDescent="0.2">
      <c r="A423" s="2"/>
      <c r="B423" s="2"/>
      <c r="C423" s="2"/>
      <c r="D423" s="2"/>
      <c r="E423" s="2"/>
      <c r="F423" s="2"/>
      <c r="G423" s="2"/>
      <c r="J423" s="3"/>
      <c r="M423" s="3"/>
      <c r="N423" s="2"/>
      <c r="O423" s="2"/>
      <c r="P423" s="3"/>
      <c r="Q423" s="2"/>
      <c r="R423" s="2"/>
      <c r="S423" s="3"/>
      <c r="T423" s="2"/>
      <c r="U423" s="2"/>
      <c r="V423" s="2"/>
      <c r="W423" s="2"/>
      <c r="X423" s="2"/>
      <c r="Y423" s="2"/>
      <c r="Z423" s="2"/>
    </row>
    <row r="424" spans="1:26" ht="14.25" customHeight="1" x14ac:dyDescent="0.2">
      <c r="A424" s="2"/>
      <c r="B424" s="2"/>
      <c r="C424" s="2"/>
      <c r="D424" s="2"/>
      <c r="E424" s="2"/>
      <c r="F424" s="2"/>
      <c r="G424" s="2"/>
      <c r="J424" s="3"/>
      <c r="M424" s="3"/>
      <c r="N424" s="2"/>
      <c r="O424" s="2"/>
      <c r="P424" s="3"/>
      <c r="Q424" s="2"/>
      <c r="R424" s="2"/>
      <c r="S424" s="3"/>
      <c r="T424" s="2"/>
      <c r="U424" s="2"/>
      <c r="V424" s="2"/>
      <c r="W424" s="2"/>
      <c r="X424" s="2"/>
      <c r="Y424" s="2"/>
      <c r="Z424" s="2"/>
    </row>
    <row r="425" spans="1:26" ht="14.25" customHeight="1" x14ac:dyDescent="0.2">
      <c r="A425" s="2"/>
      <c r="B425" s="2"/>
      <c r="C425" s="2"/>
      <c r="D425" s="2"/>
      <c r="E425" s="2"/>
      <c r="F425" s="2"/>
      <c r="G425" s="2"/>
      <c r="J425" s="3"/>
      <c r="M425" s="3"/>
      <c r="N425" s="2"/>
      <c r="O425" s="2"/>
      <c r="P425" s="3"/>
      <c r="Q425" s="2"/>
      <c r="R425" s="2"/>
      <c r="S425" s="3"/>
      <c r="T425" s="2"/>
      <c r="U425" s="2"/>
      <c r="V425" s="2"/>
      <c r="W425" s="2"/>
      <c r="X425" s="2"/>
      <c r="Y425" s="2"/>
      <c r="Z425" s="2"/>
    </row>
    <row r="426" spans="1:26" ht="14.25" customHeight="1" x14ac:dyDescent="0.2">
      <c r="A426" s="2"/>
      <c r="B426" s="2"/>
      <c r="C426" s="2"/>
      <c r="D426" s="2"/>
      <c r="E426" s="2"/>
      <c r="F426" s="2"/>
      <c r="G426" s="2"/>
      <c r="J426" s="3"/>
      <c r="M426" s="3"/>
      <c r="N426" s="2"/>
      <c r="O426" s="2"/>
      <c r="P426" s="3"/>
      <c r="Q426" s="2"/>
      <c r="R426" s="2"/>
      <c r="S426" s="3"/>
      <c r="T426" s="2"/>
      <c r="U426" s="2"/>
      <c r="V426" s="2"/>
      <c r="W426" s="2"/>
      <c r="X426" s="2"/>
      <c r="Y426" s="2"/>
      <c r="Z426" s="2"/>
    </row>
    <row r="427" spans="1:26" ht="14.25" customHeight="1" x14ac:dyDescent="0.2">
      <c r="A427" s="2"/>
      <c r="B427" s="2"/>
      <c r="C427" s="2"/>
      <c r="D427" s="2"/>
      <c r="E427" s="2"/>
      <c r="F427" s="2"/>
      <c r="G427" s="2"/>
      <c r="J427" s="3"/>
      <c r="M427" s="3"/>
      <c r="N427" s="2"/>
      <c r="O427" s="2"/>
      <c r="P427" s="3"/>
      <c r="Q427" s="2"/>
      <c r="R427" s="2"/>
      <c r="S427" s="3"/>
      <c r="T427" s="2"/>
      <c r="U427" s="2"/>
      <c r="V427" s="2"/>
      <c r="W427" s="2"/>
      <c r="X427" s="2"/>
      <c r="Y427" s="2"/>
      <c r="Z427" s="2"/>
    </row>
    <row r="428" spans="1:26" ht="14.25" customHeight="1" x14ac:dyDescent="0.2">
      <c r="A428" s="2"/>
      <c r="B428" s="2"/>
      <c r="C428" s="2"/>
      <c r="D428" s="2"/>
      <c r="E428" s="2"/>
      <c r="F428" s="2"/>
      <c r="G428" s="2"/>
      <c r="J428" s="3"/>
      <c r="M428" s="3"/>
      <c r="N428" s="2"/>
      <c r="O428" s="2"/>
      <c r="P428" s="3"/>
      <c r="Q428" s="2"/>
      <c r="R428" s="2"/>
      <c r="S428" s="3"/>
      <c r="T428" s="2"/>
      <c r="U428" s="2"/>
      <c r="V428" s="2"/>
      <c r="W428" s="2"/>
      <c r="X428" s="2"/>
      <c r="Y428" s="2"/>
      <c r="Z428" s="2"/>
    </row>
    <row r="429" spans="1:26" ht="14.25" customHeight="1" x14ac:dyDescent="0.2">
      <c r="A429" s="2"/>
      <c r="B429" s="2"/>
      <c r="C429" s="2"/>
      <c r="D429" s="2"/>
      <c r="E429" s="2"/>
      <c r="F429" s="2"/>
      <c r="G429" s="2"/>
      <c r="J429" s="3"/>
      <c r="M429" s="3"/>
      <c r="N429" s="2"/>
      <c r="O429" s="2"/>
      <c r="P429" s="3"/>
      <c r="Q429" s="2"/>
      <c r="R429" s="2"/>
      <c r="S429" s="3"/>
      <c r="T429" s="2"/>
      <c r="U429" s="2"/>
      <c r="V429" s="2"/>
      <c r="W429" s="2"/>
      <c r="X429" s="2"/>
      <c r="Y429" s="2"/>
      <c r="Z429" s="2"/>
    </row>
    <row r="430" spans="1:26" ht="14.25" customHeight="1" x14ac:dyDescent="0.2">
      <c r="A430" s="2"/>
      <c r="B430" s="2"/>
      <c r="C430" s="2"/>
      <c r="D430" s="2"/>
      <c r="E430" s="2"/>
      <c r="F430" s="2"/>
      <c r="G430" s="2"/>
      <c r="J430" s="3"/>
      <c r="M430" s="3"/>
      <c r="N430" s="2"/>
      <c r="O430" s="2"/>
      <c r="P430" s="3"/>
      <c r="Q430" s="2"/>
      <c r="R430" s="2"/>
      <c r="S430" s="3"/>
      <c r="T430" s="2"/>
      <c r="U430" s="2"/>
      <c r="V430" s="2"/>
      <c r="W430" s="2"/>
      <c r="X430" s="2"/>
      <c r="Y430" s="2"/>
      <c r="Z430" s="2"/>
    </row>
    <row r="431" spans="1:26" ht="14.25" customHeight="1" x14ac:dyDescent="0.2">
      <c r="A431" s="2"/>
      <c r="B431" s="2"/>
      <c r="C431" s="2"/>
      <c r="D431" s="2"/>
      <c r="E431" s="2"/>
      <c r="F431" s="2"/>
      <c r="G431" s="2"/>
      <c r="J431" s="3"/>
      <c r="M431" s="3"/>
      <c r="N431" s="2"/>
      <c r="O431" s="2"/>
      <c r="P431" s="3"/>
      <c r="Q431" s="2"/>
      <c r="R431" s="2"/>
      <c r="S431" s="3"/>
      <c r="T431" s="2"/>
      <c r="U431" s="2"/>
      <c r="V431" s="2"/>
      <c r="W431" s="2"/>
      <c r="X431" s="2"/>
      <c r="Y431" s="2"/>
      <c r="Z431" s="2"/>
    </row>
    <row r="432" spans="1:26" ht="14.25" customHeight="1" x14ac:dyDescent="0.2">
      <c r="A432" s="2"/>
      <c r="B432" s="2"/>
      <c r="C432" s="2"/>
      <c r="D432" s="2"/>
      <c r="E432" s="2"/>
      <c r="F432" s="2"/>
      <c r="G432" s="2"/>
      <c r="J432" s="3"/>
      <c r="M432" s="3"/>
      <c r="N432" s="2"/>
      <c r="O432" s="2"/>
      <c r="P432" s="3"/>
      <c r="Q432" s="2"/>
      <c r="R432" s="2"/>
      <c r="S432" s="3"/>
      <c r="T432" s="2"/>
      <c r="U432" s="2"/>
      <c r="V432" s="2"/>
      <c r="W432" s="2"/>
      <c r="X432" s="2"/>
      <c r="Y432" s="2"/>
      <c r="Z432" s="2"/>
    </row>
    <row r="433" spans="1:26" ht="14.25" customHeight="1" x14ac:dyDescent="0.2">
      <c r="A433" s="2"/>
      <c r="B433" s="2"/>
      <c r="C433" s="2"/>
      <c r="D433" s="2"/>
      <c r="E433" s="2"/>
      <c r="F433" s="2"/>
      <c r="G433" s="2"/>
      <c r="J433" s="3"/>
      <c r="M433" s="3"/>
      <c r="N433" s="2"/>
      <c r="O433" s="2"/>
      <c r="P433" s="3"/>
      <c r="Q433" s="2"/>
      <c r="R433" s="2"/>
      <c r="S433" s="3"/>
      <c r="T433" s="2"/>
      <c r="U433" s="2"/>
      <c r="V433" s="2"/>
      <c r="W433" s="2"/>
      <c r="X433" s="2"/>
      <c r="Y433" s="2"/>
      <c r="Z433" s="2"/>
    </row>
    <row r="434" spans="1:26" ht="14.25" customHeight="1" x14ac:dyDescent="0.2">
      <c r="A434" s="2"/>
      <c r="B434" s="2"/>
      <c r="C434" s="2"/>
      <c r="D434" s="2"/>
      <c r="E434" s="2"/>
      <c r="F434" s="2"/>
      <c r="G434" s="2"/>
      <c r="J434" s="3"/>
      <c r="M434" s="3"/>
      <c r="N434" s="2"/>
      <c r="O434" s="2"/>
      <c r="P434" s="3"/>
      <c r="Q434" s="2"/>
      <c r="R434" s="2"/>
      <c r="S434" s="3"/>
      <c r="T434" s="2"/>
      <c r="U434" s="2"/>
      <c r="V434" s="2"/>
      <c r="W434" s="2"/>
      <c r="X434" s="2"/>
      <c r="Y434" s="2"/>
      <c r="Z434" s="2"/>
    </row>
    <row r="435" spans="1:26" ht="14.25" customHeight="1" x14ac:dyDescent="0.2">
      <c r="A435" s="2"/>
      <c r="B435" s="2"/>
      <c r="C435" s="2"/>
      <c r="D435" s="2"/>
      <c r="E435" s="2"/>
      <c r="F435" s="2"/>
      <c r="G435" s="2"/>
      <c r="J435" s="3"/>
      <c r="M435" s="3"/>
      <c r="N435" s="2"/>
      <c r="O435" s="2"/>
      <c r="P435" s="3"/>
      <c r="Q435" s="2"/>
      <c r="R435" s="2"/>
      <c r="S435" s="3"/>
      <c r="T435" s="2"/>
      <c r="U435" s="2"/>
      <c r="V435" s="2"/>
      <c r="W435" s="2"/>
      <c r="X435" s="2"/>
      <c r="Y435" s="2"/>
      <c r="Z435" s="2"/>
    </row>
    <row r="436" spans="1:26" ht="14.25" customHeight="1" x14ac:dyDescent="0.2">
      <c r="A436" s="2"/>
      <c r="B436" s="2"/>
      <c r="C436" s="2"/>
      <c r="D436" s="2"/>
      <c r="E436" s="2"/>
      <c r="F436" s="2"/>
      <c r="G436" s="2"/>
      <c r="J436" s="3"/>
      <c r="M436" s="3"/>
      <c r="N436" s="2"/>
      <c r="O436" s="2"/>
      <c r="P436" s="3"/>
      <c r="Q436" s="2"/>
      <c r="R436" s="2"/>
      <c r="S436" s="3"/>
      <c r="T436" s="2"/>
      <c r="U436" s="2"/>
      <c r="V436" s="2"/>
      <c r="W436" s="2"/>
      <c r="X436" s="2"/>
      <c r="Y436" s="2"/>
      <c r="Z436" s="2"/>
    </row>
    <row r="437" spans="1:26" ht="14.25" customHeight="1" x14ac:dyDescent="0.2">
      <c r="A437" s="2"/>
      <c r="B437" s="2"/>
      <c r="C437" s="2"/>
      <c r="D437" s="2"/>
      <c r="E437" s="2"/>
      <c r="F437" s="2"/>
      <c r="G437" s="2"/>
      <c r="J437" s="3"/>
      <c r="M437" s="3"/>
      <c r="N437" s="2"/>
      <c r="O437" s="2"/>
      <c r="P437" s="3"/>
      <c r="Q437" s="2"/>
      <c r="R437" s="2"/>
      <c r="S437" s="3"/>
      <c r="T437" s="2"/>
      <c r="U437" s="2"/>
      <c r="V437" s="2"/>
      <c r="W437" s="2"/>
      <c r="X437" s="2"/>
      <c r="Y437" s="2"/>
      <c r="Z437" s="2"/>
    </row>
    <row r="438" spans="1:26" ht="14.25" customHeight="1" x14ac:dyDescent="0.2">
      <c r="A438" s="2"/>
      <c r="B438" s="2"/>
      <c r="C438" s="2"/>
      <c r="D438" s="2"/>
      <c r="E438" s="2"/>
      <c r="F438" s="2"/>
      <c r="G438" s="2"/>
      <c r="J438" s="3"/>
      <c r="M438" s="3"/>
      <c r="N438" s="2"/>
      <c r="O438" s="2"/>
      <c r="P438" s="3"/>
      <c r="Q438" s="2"/>
      <c r="R438" s="2"/>
      <c r="S438" s="3"/>
      <c r="T438" s="2"/>
      <c r="U438" s="2"/>
      <c r="V438" s="2"/>
      <c r="W438" s="2"/>
      <c r="X438" s="2"/>
      <c r="Y438" s="2"/>
      <c r="Z438" s="2"/>
    </row>
    <row r="439" spans="1:26" ht="14.25" customHeight="1" x14ac:dyDescent="0.2">
      <c r="A439" s="2"/>
      <c r="B439" s="2"/>
      <c r="C439" s="2"/>
      <c r="D439" s="2"/>
      <c r="E439" s="2"/>
      <c r="F439" s="2"/>
      <c r="G439" s="2"/>
      <c r="J439" s="3"/>
      <c r="M439" s="3"/>
      <c r="N439" s="2"/>
      <c r="O439" s="2"/>
      <c r="P439" s="3"/>
      <c r="Q439" s="2"/>
      <c r="R439" s="2"/>
      <c r="S439" s="3"/>
      <c r="T439" s="2"/>
      <c r="U439" s="2"/>
      <c r="V439" s="2"/>
      <c r="W439" s="2"/>
      <c r="X439" s="2"/>
      <c r="Y439" s="2"/>
      <c r="Z439" s="2"/>
    </row>
    <row r="440" spans="1:26" ht="14.25" customHeight="1" x14ac:dyDescent="0.2">
      <c r="A440" s="2"/>
      <c r="B440" s="2"/>
      <c r="C440" s="2"/>
      <c r="D440" s="2"/>
      <c r="E440" s="2"/>
      <c r="F440" s="2"/>
      <c r="G440" s="2"/>
      <c r="J440" s="3"/>
      <c r="M440" s="3"/>
      <c r="N440" s="2"/>
      <c r="O440" s="2"/>
      <c r="P440" s="3"/>
      <c r="Q440" s="2"/>
      <c r="R440" s="2"/>
      <c r="S440" s="3"/>
      <c r="T440" s="2"/>
      <c r="U440" s="2"/>
      <c r="V440" s="2"/>
      <c r="W440" s="2"/>
      <c r="X440" s="2"/>
      <c r="Y440" s="2"/>
      <c r="Z440" s="2"/>
    </row>
    <row r="441" spans="1:26" ht="14.25" customHeight="1" x14ac:dyDescent="0.2">
      <c r="A441" s="2"/>
      <c r="B441" s="2"/>
      <c r="C441" s="2"/>
      <c r="D441" s="2"/>
      <c r="E441" s="2"/>
      <c r="F441" s="2"/>
      <c r="G441" s="2"/>
      <c r="J441" s="3"/>
      <c r="M441" s="3"/>
      <c r="N441" s="2"/>
      <c r="O441" s="2"/>
      <c r="P441" s="3"/>
      <c r="Q441" s="2"/>
      <c r="R441" s="2"/>
      <c r="S441" s="3"/>
      <c r="T441" s="2"/>
      <c r="U441" s="2"/>
      <c r="V441" s="2"/>
      <c r="W441" s="2"/>
      <c r="X441" s="2"/>
      <c r="Y441" s="2"/>
      <c r="Z441" s="2"/>
    </row>
    <row r="442" spans="1:26" ht="14.25" customHeight="1" x14ac:dyDescent="0.2">
      <c r="A442" s="2"/>
      <c r="B442" s="2"/>
      <c r="C442" s="2"/>
      <c r="D442" s="2"/>
      <c r="E442" s="2"/>
      <c r="F442" s="2"/>
      <c r="G442" s="2"/>
      <c r="J442" s="3"/>
      <c r="M442" s="3"/>
      <c r="N442" s="2"/>
      <c r="O442" s="2"/>
      <c r="P442" s="3"/>
      <c r="Q442" s="2"/>
      <c r="R442" s="2"/>
      <c r="S442" s="3"/>
      <c r="T442" s="2"/>
      <c r="U442" s="2"/>
      <c r="V442" s="2"/>
      <c r="W442" s="2"/>
      <c r="X442" s="2"/>
      <c r="Y442" s="2"/>
      <c r="Z442" s="2"/>
    </row>
    <row r="443" spans="1:26" ht="14.25" customHeight="1" x14ac:dyDescent="0.2">
      <c r="A443" s="2"/>
      <c r="B443" s="2"/>
      <c r="C443" s="2"/>
      <c r="D443" s="2"/>
      <c r="E443" s="2"/>
      <c r="F443" s="2"/>
      <c r="G443" s="2"/>
      <c r="J443" s="3"/>
      <c r="M443" s="3"/>
      <c r="N443" s="2"/>
      <c r="O443" s="2"/>
      <c r="P443" s="3"/>
      <c r="Q443" s="2"/>
      <c r="R443" s="2"/>
      <c r="S443" s="3"/>
      <c r="T443" s="2"/>
      <c r="U443" s="2"/>
      <c r="V443" s="2"/>
      <c r="W443" s="2"/>
      <c r="X443" s="2"/>
      <c r="Y443" s="2"/>
      <c r="Z443" s="2"/>
    </row>
    <row r="444" spans="1:26" ht="14.25" customHeight="1" x14ac:dyDescent="0.2">
      <c r="A444" s="2"/>
      <c r="B444" s="2"/>
      <c r="C444" s="2"/>
      <c r="D444" s="2"/>
      <c r="E444" s="2"/>
      <c r="F444" s="2"/>
      <c r="G444" s="2"/>
      <c r="J444" s="3"/>
      <c r="M444" s="3"/>
      <c r="N444" s="2"/>
      <c r="O444" s="2"/>
      <c r="P444" s="3"/>
      <c r="Q444" s="2"/>
      <c r="R444" s="2"/>
      <c r="S444" s="3"/>
      <c r="T444" s="2"/>
      <c r="U444" s="2"/>
      <c r="V444" s="2"/>
      <c r="W444" s="2"/>
      <c r="X444" s="2"/>
      <c r="Y444" s="2"/>
      <c r="Z444" s="2"/>
    </row>
    <row r="445" spans="1:26" ht="14.25" customHeight="1" x14ac:dyDescent="0.2">
      <c r="A445" s="2"/>
      <c r="B445" s="2"/>
      <c r="C445" s="2"/>
      <c r="D445" s="2"/>
      <c r="E445" s="2"/>
      <c r="F445" s="2"/>
      <c r="G445" s="2"/>
      <c r="J445" s="3"/>
      <c r="M445" s="3"/>
      <c r="N445" s="2"/>
      <c r="O445" s="2"/>
      <c r="P445" s="3"/>
      <c r="Q445" s="2"/>
      <c r="R445" s="2"/>
      <c r="S445" s="3"/>
      <c r="T445" s="2"/>
      <c r="U445" s="2"/>
      <c r="V445" s="2"/>
      <c r="W445" s="2"/>
      <c r="X445" s="2"/>
      <c r="Y445" s="2"/>
      <c r="Z445" s="2"/>
    </row>
    <row r="446" spans="1:26" ht="14.25" customHeight="1" x14ac:dyDescent="0.2">
      <c r="A446" s="2"/>
      <c r="B446" s="2"/>
      <c r="C446" s="2"/>
      <c r="D446" s="2"/>
      <c r="E446" s="2"/>
      <c r="F446" s="2"/>
      <c r="G446" s="2"/>
      <c r="J446" s="3"/>
      <c r="M446" s="3"/>
      <c r="N446" s="2"/>
      <c r="O446" s="2"/>
      <c r="P446" s="3"/>
      <c r="Q446" s="2"/>
      <c r="R446" s="2"/>
      <c r="S446" s="3"/>
      <c r="T446" s="2"/>
      <c r="U446" s="2"/>
      <c r="V446" s="2"/>
      <c r="W446" s="2"/>
      <c r="X446" s="2"/>
      <c r="Y446" s="2"/>
      <c r="Z446" s="2"/>
    </row>
    <row r="447" spans="1:26" ht="14.25" customHeight="1" x14ac:dyDescent="0.2">
      <c r="A447" s="2"/>
      <c r="B447" s="2"/>
      <c r="C447" s="2"/>
      <c r="D447" s="2"/>
      <c r="E447" s="2"/>
      <c r="F447" s="2"/>
      <c r="G447" s="2"/>
      <c r="J447" s="3"/>
      <c r="M447" s="3"/>
      <c r="N447" s="2"/>
      <c r="O447" s="2"/>
      <c r="P447" s="3"/>
      <c r="Q447" s="2"/>
      <c r="R447" s="2"/>
      <c r="S447" s="3"/>
      <c r="T447" s="2"/>
      <c r="U447" s="2"/>
      <c r="V447" s="2"/>
      <c r="W447" s="2"/>
      <c r="X447" s="2"/>
      <c r="Y447" s="2"/>
      <c r="Z447" s="2"/>
    </row>
    <row r="448" spans="1:26" ht="14.25" customHeight="1" x14ac:dyDescent="0.2">
      <c r="A448" s="2"/>
      <c r="B448" s="2"/>
      <c r="C448" s="2"/>
      <c r="D448" s="2"/>
      <c r="E448" s="2"/>
      <c r="F448" s="2"/>
      <c r="G448" s="2"/>
      <c r="J448" s="3"/>
      <c r="M448" s="3"/>
      <c r="N448" s="2"/>
      <c r="O448" s="2"/>
      <c r="P448" s="3"/>
      <c r="Q448" s="2"/>
      <c r="R448" s="2"/>
      <c r="S448" s="3"/>
      <c r="T448" s="2"/>
      <c r="U448" s="2"/>
      <c r="V448" s="2"/>
      <c r="W448" s="2"/>
      <c r="X448" s="2"/>
      <c r="Y448" s="2"/>
      <c r="Z448" s="2"/>
    </row>
    <row r="449" spans="1:26" ht="14.25" customHeight="1" x14ac:dyDescent="0.2">
      <c r="A449" s="2"/>
      <c r="B449" s="2"/>
      <c r="C449" s="2"/>
      <c r="D449" s="2"/>
      <c r="E449" s="2"/>
      <c r="F449" s="2"/>
      <c r="G449" s="2"/>
      <c r="J449" s="3"/>
      <c r="M449" s="3"/>
      <c r="N449" s="2"/>
      <c r="O449" s="2"/>
      <c r="P449" s="3"/>
      <c r="Q449" s="2"/>
      <c r="R449" s="2"/>
      <c r="S449" s="3"/>
      <c r="T449" s="2"/>
      <c r="U449" s="2"/>
      <c r="V449" s="2"/>
      <c r="W449" s="2"/>
      <c r="X449" s="2"/>
      <c r="Y449" s="2"/>
      <c r="Z449" s="2"/>
    </row>
    <row r="450" spans="1:26" ht="14.25" customHeight="1" x14ac:dyDescent="0.2">
      <c r="A450" s="2"/>
      <c r="B450" s="2"/>
      <c r="C450" s="2"/>
      <c r="D450" s="2"/>
      <c r="E450" s="2"/>
      <c r="F450" s="2"/>
      <c r="G450" s="2"/>
      <c r="J450" s="3"/>
      <c r="M450" s="3"/>
      <c r="N450" s="2"/>
      <c r="O450" s="2"/>
      <c r="P450" s="3"/>
      <c r="Q450" s="2"/>
      <c r="R450" s="2"/>
      <c r="S450" s="3"/>
      <c r="T450" s="2"/>
      <c r="U450" s="2"/>
      <c r="V450" s="2"/>
      <c r="W450" s="2"/>
      <c r="X450" s="2"/>
      <c r="Y450" s="2"/>
      <c r="Z450" s="2"/>
    </row>
    <row r="451" spans="1:26" ht="14.25" customHeight="1" x14ac:dyDescent="0.2">
      <c r="A451" s="2"/>
      <c r="B451" s="2"/>
      <c r="C451" s="2"/>
      <c r="D451" s="2"/>
      <c r="E451" s="2"/>
      <c r="F451" s="2"/>
      <c r="G451" s="2"/>
      <c r="J451" s="3"/>
      <c r="M451" s="3"/>
      <c r="N451" s="2"/>
      <c r="O451" s="2"/>
      <c r="P451" s="3"/>
      <c r="Q451" s="2"/>
      <c r="R451" s="2"/>
      <c r="S451" s="3"/>
      <c r="T451" s="2"/>
      <c r="U451" s="2"/>
      <c r="V451" s="2"/>
      <c r="W451" s="2"/>
      <c r="X451" s="2"/>
      <c r="Y451" s="2"/>
      <c r="Z451" s="2"/>
    </row>
    <row r="452" spans="1:26" ht="14.25" customHeight="1" x14ac:dyDescent="0.2">
      <c r="A452" s="2"/>
      <c r="B452" s="2"/>
      <c r="C452" s="2"/>
      <c r="D452" s="2"/>
      <c r="E452" s="2"/>
      <c r="F452" s="2"/>
      <c r="G452" s="2"/>
      <c r="J452" s="3"/>
      <c r="M452" s="3"/>
      <c r="N452" s="2"/>
      <c r="O452" s="2"/>
      <c r="P452" s="3"/>
      <c r="Q452" s="2"/>
      <c r="R452" s="2"/>
      <c r="S452" s="3"/>
      <c r="T452" s="2"/>
      <c r="U452" s="2"/>
      <c r="V452" s="2"/>
      <c r="W452" s="2"/>
      <c r="X452" s="2"/>
      <c r="Y452" s="2"/>
      <c r="Z452" s="2"/>
    </row>
    <row r="453" spans="1:26" ht="14.25" customHeight="1" x14ac:dyDescent="0.2">
      <c r="A453" s="2"/>
      <c r="B453" s="2"/>
      <c r="C453" s="2"/>
      <c r="D453" s="2"/>
      <c r="E453" s="2"/>
      <c r="F453" s="2"/>
      <c r="G453" s="2"/>
      <c r="J453" s="3"/>
      <c r="M453" s="3"/>
      <c r="N453" s="2"/>
      <c r="O453" s="2"/>
      <c r="P453" s="3"/>
      <c r="Q453" s="2"/>
      <c r="R453" s="2"/>
      <c r="S453" s="3"/>
      <c r="T453" s="2"/>
      <c r="U453" s="2"/>
      <c r="V453" s="2"/>
      <c r="W453" s="2"/>
      <c r="X453" s="2"/>
      <c r="Y453" s="2"/>
      <c r="Z453" s="2"/>
    </row>
    <row r="454" spans="1:26" ht="14.25" customHeight="1" x14ac:dyDescent="0.2">
      <c r="A454" s="2"/>
      <c r="B454" s="2"/>
      <c r="C454" s="2"/>
      <c r="D454" s="2"/>
      <c r="E454" s="2"/>
      <c r="F454" s="2"/>
      <c r="G454" s="2"/>
      <c r="J454" s="3"/>
      <c r="M454" s="3"/>
      <c r="N454" s="2"/>
      <c r="O454" s="2"/>
      <c r="P454" s="3"/>
      <c r="Q454" s="2"/>
      <c r="R454" s="2"/>
      <c r="S454" s="3"/>
      <c r="T454" s="2"/>
      <c r="U454" s="2"/>
      <c r="V454" s="2"/>
      <c r="W454" s="2"/>
      <c r="X454" s="2"/>
      <c r="Y454" s="2"/>
      <c r="Z454" s="2"/>
    </row>
    <row r="455" spans="1:26" ht="14.25" customHeight="1" x14ac:dyDescent="0.2">
      <c r="A455" s="2"/>
      <c r="B455" s="2"/>
      <c r="C455" s="2"/>
      <c r="D455" s="2"/>
      <c r="E455" s="2"/>
      <c r="F455" s="2"/>
      <c r="G455" s="2"/>
      <c r="J455" s="3"/>
      <c r="M455" s="3"/>
      <c r="N455" s="2"/>
      <c r="O455" s="2"/>
      <c r="P455" s="3"/>
      <c r="Q455" s="2"/>
      <c r="R455" s="2"/>
      <c r="S455" s="3"/>
      <c r="T455" s="2"/>
      <c r="U455" s="2"/>
      <c r="V455" s="2"/>
      <c r="W455" s="2"/>
      <c r="X455" s="2"/>
      <c r="Y455" s="2"/>
      <c r="Z455" s="2"/>
    </row>
    <row r="456" spans="1:26" ht="14.25" customHeight="1" x14ac:dyDescent="0.2">
      <c r="A456" s="2"/>
      <c r="B456" s="2"/>
      <c r="C456" s="2"/>
      <c r="D456" s="2"/>
      <c r="E456" s="2"/>
      <c r="F456" s="2"/>
      <c r="G456" s="2"/>
      <c r="J456" s="3"/>
      <c r="M456" s="3"/>
      <c r="N456" s="2"/>
      <c r="O456" s="2"/>
      <c r="P456" s="3"/>
      <c r="Q456" s="2"/>
      <c r="R456" s="2"/>
      <c r="S456" s="3"/>
      <c r="T456" s="2"/>
      <c r="U456" s="2"/>
      <c r="V456" s="2"/>
      <c r="W456" s="2"/>
      <c r="X456" s="2"/>
      <c r="Y456" s="2"/>
      <c r="Z456" s="2"/>
    </row>
    <row r="457" spans="1:26" ht="14.25" customHeight="1" x14ac:dyDescent="0.2">
      <c r="A457" s="2"/>
      <c r="B457" s="2"/>
      <c r="C457" s="2"/>
      <c r="D457" s="2"/>
      <c r="E457" s="2"/>
      <c r="F457" s="2"/>
      <c r="G457" s="2"/>
      <c r="J457" s="3"/>
      <c r="M457" s="3"/>
      <c r="N457" s="2"/>
      <c r="O457" s="2"/>
      <c r="P457" s="3"/>
      <c r="Q457" s="2"/>
      <c r="R457" s="2"/>
      <c r="S457" s="3"/>
      <c r="T457" s="2"/>
      <c r="U457" s="2"/>
      <c r="V457" s="2"/>
      <c r="W457" s="2"/>
      <c r="X457" s="2"/>
      <c r="Y457" s="2"/>
      <c r="Z457" s="2"/>
    </row>
    <row r="458" spans="1:26" ht="14.25" customHeight="1" x14ac:dyDescent="0.2">
      <c r="A458" s="2"/>
      <c r="B458" s="2"/>
      <c r="C458" s="2"/>
      <c r="D458" s="2"/>
      <c r="E458" s="2"/>
      <c r="F458" s="2"/>
      <c r="G458" s="2"/>
      <c r="J458" s="3"/>
      <c r="M458" s="3"/>
      <c r="N458" s="2"/>
      <c r="O458" s="2"/>
      <c r="P458" s="3"/>
      <c r="Q458" s="2"/>
      <c r="R458" s="2"/>
      <c r="S458" s="3"/>
      <c r="T458" s="2"/>
      <c r="U458" s="2"/>
      <c r="V458" s="2"/>
      <c r="W458" s="2"/>
      <c r="X458" s="2"/>
      <c r="Y458" s="2"/>
      <c r="Z458" s="2"/>
    </row>
    <row r="459" spans="1:26" ht="14.25" customHeight="1" x14ac:dyDescent="0.2">
      <c r="A459" s="2"/>
      <c r="B459" s="2"/>
      <c r="C459" s="2"/>
      <c r="D459" s="2"/>
      <c r="E459" s="2"/>
      <c r="F459" s="2"/>
      <c r="G459" s="2"/>
      <c r="J459" s="3"/>
      <c r="M459" s="3"/>
      <c r="N459" s="2"/>
      <c r="O459" s="2"/>
      <c r="P459" s="3"/>
      <c r="Q459" s="2"/>
      <c r="R459" s="2"/>
      <c r="S459" s="3"/>
      <c r="T459" s="2"/>
      <c r="U459" s="2"/>
      <c r="V459" s="2"/>
      <c r="W459" s="2"/>
      <c r="X459" s="2"/>
      <c r="Y459" s="2"/>
      <c r="Z459" s="2"/>
    </row>
    <row r="460" spans="1:26" ht="14.25" customHeight="1" x14ac:dyDescent="0.2">
      <c r="A460" s="2"/>
      <c r="B460" s="2"/>
      <c r="C460" s="2"/>
      <c r="D460" s="2"/>
      <c r="E460" s="2"/>
      <c r="F460" s="2"/>
      <c r="G460" s="2"/>
      <c r="J460" s="3"/>
      <c r="M460" s="3"/>
      <c r="N460" s="2"/>
      <c r="O460" s="2"/>
      <c r="P460" s="3"/>
      <c r="Q460" s="2"/>
      <c r="R460" s="2"/>
      <c r="S460" s="3"/>
      <c r="T460" s="2"/>
      <c r="U460" s="2"/>
      <c r="V460" s="2"/>
      <c r="W460" s="2"/>
      <c r="X460" s="2"/>
      <c r="Y460" s="2"/>
      <c r="Z460" s="2"/>
    </row>
    <row r="461" spans="1:26" ht="14.25" customHeight="1" x14ac:dyDescent="0.2">
      <c r="A461" s="2"/>
      <c r="B461" s="2"/>
      <c r="C461" s="2"/>
      <c r="D461" s="2"/>
      <c r="E461" s="2"/>
      <c r="F461" s="2"/>
      <c r="G461" s="2"/>
      <c r="J461" s="3"/>
      <c r="M461" s="3"/>
      <c r="N461" s="2"/>
      <c r="O461" s="2"/>
      <c r="P461" s="3"/>
      <c r="Q461" s="2"/>
      <c r="R461" s="2"/>
      <c r="S461" s="3"/>
      <c r="T461" s="2"/>
      <c r="U461" s="2"/>
      <c r="V461" s="2"/>
      <c r="W461" s="2"/>
      <c r="X461" s="2"/>
      <c r="Y461" s="2"/>
      <c r="Z461" s="2"/>
    </row>
    <row r="462" spans="1:26" ht="14.25" customHeight="1" x14ac:dyDescent="0.2">
      <c r="A462" s="2"/>
      <c r="B462" s="2"/>
      <c r="C462" s="2"/>
      <c r="D462" s="2"/>
      <c r="E462" s="2"/>
      <c r="F462" s="2"/>
      <c r="G462" s="2"/>
      <c r="J462" s="3"/>
      <c r="M462" s="3"/>
      <c r="N462" s="2"/>
      <c r="O462" s="2"/>
      <c r="P462" s="3"/>
      <c r="Q462" s="2"/>
      <c r="R462" s="2"/>
      <c r="S462" s="3"/>
      <c r="T462" s="2"/>
      <c r="U462" s="2"/>
      <c r="V462" s="2"/>
      <c r="W462" s="2"/>
      <c r="X462" s="2"/>
      <c r="Y462" s="2"/>
      <c r="Z462" s="2"/>
    </row>
    <row r="463" spans="1:26" ht="14.25" customHeight="1" x14ac:dyDescent="0.2">
      <c r="A463" s="2"/>
      <c r="B463" s="2"/>
      <c r="C463" s="2"/>
      <c r="D463" s="2"/>
      <c r="E463" s="2"/>
      <c r="F463" s="2"/>
      <c r="G463" s="2"/>
      <c r="J463" s="3"/>
      <c r="M463" s="3"/>
      <c r="N463" s="2"/>
      <c r="O463" s="2"/>
      <c r="P463" s="3"/>
      <c r="Q463" s="2"/>
      <c r="R463" s="2"/>
      <c r="S463" s="3"/>
      <c r="T463" s="2"/>
      <c r="U463" s="2"/>
      <c r="V463" s="2"/>
      <c r="W463" s="2"/>
      <c r="X463" s="2"/>
      <c r="Y463" s="2"/>
      <c r="Z463" s="2"/>
    </row>
    <row r="464" spans="1:26" ht="14.25" customHeight="1" x14ac:dyDescent="0.2">
      <c r="A464" s="2"/>
      <c r="B464" s="2"/>
      <c r="C464" s="2"/>
      <c r="D464" s="2"/>
      <c r="E464" s="2"/>
      <c r="F464" s="2"/>
      <c r="G464" s="2"/>
      <c r="J464" s="3"/>
      <c r="M464" s="3"/>
      <c r="N464" s="2"/>
      <c r="O464" s="2"/>
      <c r="P464" s="3"/>
      <c r="Q464" s="2"/>
      <c r="R464" s="2"/>
      <c r="S464" s="3"/>
      <c r="T464" s="2"/>
      <c r="U464" s="2"/>
      <c r="V464" s="2"/>
      <c r="W464" s="2"/>
      <c r="X464" s="2"/>
      <c r="Y464" s="2"/>
      <c r="Z464" s="2"/>
    </row>
    <row r="465" spans="1:26" ht="14.25" customHeight="1" x14ac:dyDescent="0.2">
      <c r="A465" s="2"/>
      <c r="B465" s="2"/>
      <c r="C465" s="2"/>
      <c r="D465" s="2"/>
      <c r="E465" s="2"/>
      <c r="F465" s="2"/>
      <c r="G465" s="2"/>
      <c r="J465" s="3"/>
      <c r="M465" s="3"/>
      <c r="N465" s="2"/>
      <c r="O465" s="2"/>
      <c r="P465" s="3"/>
      <c r="Q465" s="2"/>
      <c r="R465" s="2"/>
      <c r="S465" s="3"/>
      <c r="T465" s="2"/>
      <c r="U465" s="2"/>
      <c r="V465" s="2"/>
      <c r="W465" s="2"/>
      <c r="X465" s="2"/>
      <c r="Y465" s="2"/>
      <c r="Z465" s="2"/>
    </row>
    <row r="466" spans="1:26" ht="14.25" customHeight="1" x14ac:dyDescent="0.2">
      <c r="A466" s="2"/>
      <c r="B466" s="2"/>
      <c r="C466" s="2"/>
      <c r="D466" s="2"/>
      <c r="E466" s="2"/>
      <c r="F466" s="2"/>
      <c r="G466" s="2"/>
      <c r="J466" s="3"/>
      <c r="M466" s="3"/>
      <c r="N466" s="2"/>
      <c r="O466" s="2"/>
      <c r="P466" s="3"/>
      <c r="Q466" s="2"/>
      <c r="R466" s="2"/>
      <c r="S466" s="3"/>
      <c r="T466" s="2"/>
      <c r="U466" s="2"/>
      <c r="V466" s="2"/>
      <c r="W466" s="2"/>
      <c r="X466" s="2"/>
      <c r="Y466" s="2"/>
      <c r="Z466" s="2"/>
    </row>
    <row r="467" spans="1:26" ht="14.25" customHeight="1" x14ac:dyDescent="0.2">
      <c r="A467" s="2"/>
      <c r="B467" s="2"/>
      <c r="C467" s="2"/>
      <c r="D467" s="2"/>
      <c r="E467" s="2"/>
      <c r="F467" s="2"/>
      <c r="G467" s="2"/>
      <c r="J467" s="3"/>
      <c r="M467" s="3"/>
      <c r="N467" s="2"/>
      <c r="O467" s="2"/>
      <c r="P467" s="3"/>
      <c r="Q467" s="2"/>
      <c r="R467" s="2"/>
      <c r="S467" s="3"/>
      <c r="T467" s="2"/>
      <c r="U467" s="2"/>
      <c r="V467" s="2"/>
      <c r="W467" s="2"/>
      <c r="X467" s="2"/>
      <c r="Y467" s="2"/>
      <c r="Z467" s="2"/>
    </row>
    <row r="468" spans="1:26" ht="14.25" customHeight="1" x14ac:dyDescent="0.2">
      <c r="A468" s="2"/>
      <c r="B468" s="2"/>
      <c r="C468" s="2"/>
      <c r="D468" s="2"/>
      <c r="E468" s="2"/>
      <c r="F468" s="2"/>
      <c r="G468" s="2"/>
      <c r="J468" s="3"/>
      <c r="M468" s="3"/>
      <c r="N468" s="2"/>
      <c r="O468" s="2"/>
      <c r="P468" s="3"/>
      <c r="Q468" s="2"/>
      <c r="R468" s="2"/>
      <c r="S468" s="3"/>
      <c r="T468" s="2"/>
      <c r="U468" s="2"/>
      <c r="V468" s="2"/>
      <c r="W468" s="2"/>
      <c r="X468" s="2"/>
      <c r="Y468" s="2"/>
      <c r="Z468" s="2"/>
    </row>
    <row r="469" spans="1:26" ht="14.25" customHeight="1" x14ac:dyDescent="0.2">
      <c r="A469" s="2"/>
      <c r="B469" s="2"/>
      <c r="C469" s="2"/>
      <c r="D469" s="2"/>
      <c r="E469" s="2"/>
      <c r="F469" s="2"/>
      <c r="G469" s="2"/>
      <c r="J469" s="3"/>
      <c r="M469" s="3"/>
      <c r="N469" s="2"/>
      <c r="O469" s="2"/>
      <c r="P469" s="3"/>
      <c r="Q469" s="2"/>
      <c r="R469" s="2"/>
      <c r="S469" s="3"/>
      <c r="T469" s="2"/>
      <c r="U469" s="2"/>
      <c r="V469" s="2"/>
      <c r="W469" s="2"/>
      <c r="X469" s="2"/>
      <c r="Y469" s="2"/>
      <c r="Z469" s="2"/>
    </row>
    <row r="470" spans="1:26" ht="14.25" customHeight="1" x14ac:dyDescent="0.2">
      <c r="A470" s="2"/>
      <c r="B470" s="2"/>
      <c r="C470" s="2"/>
      <c r="D470" s="2"/>
      <c r="E470" s="2"/>
      <c r="F470" s="2"/>
      <c r="G470" s="2"/>
      <c r="J470" s="3"/>
      <c r="M470" s="3"/>
      <c r="N470" s="2"/>
      <c r="O470" s="2"/>
      <c r="P470" s="3"/>
      <c r="Q470" s="2"/>
      <c r="R470" s="2"/>
      <c r="S470" s="3"/>
      <c r="T470" s="2"/>
      <c r="U470" s="2"/>
      <c r="V470" s="2"/>
      <c r="W470" s="2"/>
      <c r="X470" s="2"/>
      <c r="Y470" s="2"/>
      <c r="Z470" s="2"/>
    </row>
    <row r="471" spans="1:26" ht="14.25" customHeight="1" x14ac:dyDescent="0.2">
      <c r="A471" s="2"/>
      <c r="B471" s="2"/>
      <c r="C471" s="2"/>
      <c r="D471" s="2"/>
      <c r="E471" s="2"/>
      <c r="F471" s="2"/>
      <c r="G471" s="2"/>
      <c r="J471" s="3"/>
      <c r="M471" s="3"/>
      <c r="N471" s="2"/>
      <c r="O471" s="2"/>
      <c r="P471" s="3"/>
      <c r="Q471" s="2"/>
      <c r="R471" s="2"/>
      <c r="S471" s="3"/>
      <c r="T471" s="2"/>
      <c r="U471" s="2"/>
      <c r="V471" s="2"/>
      <c r="W471" s="2"/>
      <c r="X471" s="2"/>
      <c r="Y471" s="2"/>
      <c r="Z471" s="2"/>
    </row>
    <row r="472" spans="1:26" ht="14.25" customHeight="1" x14ac:dyDescent="0.2">
      <c r="A472" s="2"/>
      <c r="B472" s="2"/>
      <c r="C472" s="2"/>
      <c r="D472" s="2"/>
      <c r="E472" s="2"/>
      <c r="F472" s="2"/>
      <c r="G472" s="2"/>
      <c r="J472" s="3"/>
      <c r="M472" s="3"/>
      <c r="N472" s="2"/>
      <c r="O472" s="2"/>
      <c r="P472" s="3"/>
      <c r="Q472" s="2"/>
      <c r="R472" s="2"/>
      <c r="S472" s="3"/>
      <c r="T472" s="2"/>
      <c r="U472" s="2"/>
      <c r="V472" s="2"/>
      <c r="W472" s="2"/>
      <c r="X472" s="2"/>
      <c r="Y472" s="2"/>
      <c r="Z472" s="2"/>
    </row>
    <row r="473" spans="1:26" ht="14.25" customHeight="1" x14ac:dyDescent="0.2">
      <c r="A473" s="2"/>
      <c r="B473" s="2"/>
      <c r="C473" s="2"/>
      <c r="D473" s="2"/>
      <c r="E473" s="2"/>
      <c r="F473" s="2"/>
      <c r="G473" s="2"/>
      <c r="J473" s="3"/>
      <c r="M473" s="3"/>
      <c r="N473" s="2"/>
      <c r="O473" s="2"/>
      <c r="P473" s="3"/>
      <c r="Q473" s="2"/>
      <c r="R473" s="2"/>
      <c r="S473" s="3"/>
      <c r="T473" s="2"/>
      <c r="U473" s="2"/>
      <c r="V473" s="2"/>
      <c r="W473" s="2"/>
      <c r="X473" s="2"/>
      <c r="Y473" s="2"/>
      <c r="Z473" s="2"/>
    </row>
    <row r="474" spans="1:26" ht="14.25" customHeight="1" x14ac:dyDescent="0.2">
      <c r="A474" s="2"/>
      <c r="B474" s="2"/>
      <c r="C474" s="2"/>
      <c r="D474" s="2"/>
      <c r="E474" s="2"/>
      <c r="F474" s="2"/>
      <c r="G474" s="2"/>
      <c r="J474" s="3"/>
      <c r="M474" s="3"/>
      <c r="N474" s="2"/>
      <c r="O474" s="2"/>
      <c r="P474" s="3"/>
      <c r="Q474" s="2"/>
      <c r="R474" s="2"/>
      <c r="S474" s="3"/>
      <c r="T474" s="2"/>
      <c r="U474" s="2"/>
      <c r="V474" s="2"/>
      <c r="W474" s="2"/>
      <c r="X474" s="2"/>
      <c r="Y474" s="2"/>
      <c r="Z474" s="2"/>
    </row>
    <row r="475" spans="1:26" ht="14.25" customHeight="1" x14ac:dyDescent="0.2">
      <c r="A475" s="2"/>
      <c r="B475" s="2"/>
      <c r="C475" s="2"/>
      <c r="D475" s="2"/>
      <c r="E475" s="2"/>
      <c r="F475" s="2"/>
      <c r="G475" s="2"/>
      <c r="J475" s="3"/>
      <c r="M475" s="3"/>
      <c r="N475" s="2"/>
      <c r="O475" s="2"/>
      <c r="P475" s="3"/>
      <c r="Q475" s="2"/>
      <c r="R475" s="2"/>
      <c r="S475" s="3"/>
      <c r="T475" s="2"/>
      <c r="U475" s="2"/>
      <c r="V475" s="2"/>
      <c r="W475" s="2"/>
      <c r="X475" s="2"/>
      <c r="Y475" s="2"/>
      <c r="Z475" s="2"/>
    </row>
    <row r="476" spans="1:26" ht="14.25" customHeight="1" x14ac:dyDescent="0.2">
      <c r="A476" s="2"/>
      <c r="B476" s="2"/>
      <c r="C476" s="2"/>
      <c r="D476" s="2"/>
      <c r="E476" s="2"/>
      <c r="F476" s="2"/>
      <c r="G476" s="2"/>
      <c r="J476" s="3"/>
      <c r="M476" s="3"/>
      <c r="N476" s="2"/>
      <c r="O476" s="2"/>
      <c r="P476" s="3"/>
      <c r="Q476" s="2"/>
      <c r="R476" s="2"/>
      <c r="S476" s="3"/>
      <c r="T476" s="2"/>
      <c r="U476" s="2"/>
      <c r="V476" s="2"/>
      <c r="W476" s="2"/>
      <c r="X476" s="2"/>
      <c r="Y476" s="2"/>
      <c r="Z476" s="2"/>
    </row>
    <row r="477" spans="1:26" ht="14.25" customHeight="1" x14ac:dyDescent="0.2">
      <c r="A477" s="2"/>
      <c r="B477" s="2"/>
      <c r="C477" s="2"/>
      <c r="D477" s="2"/>
      <c r="E477" s="2"/>
      <c r="F477" s="2"/>
      <c r="G477" s="2"/>
      <c r="J477" s="3"/>
      <c r="M477" s="3"/>
      <c r="N477" s="2"/>
      <c r="O477" s="2"/>
      <c r="P477" s="3"/>
      <c r="Q477" s="2"/>
      <c r="R477" s="2"/>
      <c r="S477" s="3"/>
      <c r="T477" s="2"/>
      <c r="U477" s="2"/>
      <c r="V477" s="2"/>
      <c r="W477" s="2"/>
      <c r="X477" s="2"/>
      <c r="Y477" s="2"/>
      <c r="Z477" s="2"/>
    </row>
    <row r="478" spans="1:26" ht="14.25" customHeight="1" x14ac:dyDescent="0.2">
      <c r="A478" s="2"/>
      <c r="B478" s="2"/>
      <c r="C478" s="2"/>
      <c r="D478" s="2"/>
      <c r="E478" s="2"/>
      <c r="F478" s="2"/>
      <c r="G478" s="2"/>
      <c r="J478" s="3"/>
      <c r="M478" s="3"/>
      <c r="N478" s="2"/>
      <c r="O478" s="2"/>
      <c r="P478" s="3"/>
      <c r="Q478" s="2"/>
      <c r="R478" s="2"/>
      <c r="S478" s="3"/>
      <c r="T478" s="2"/>
      <c r="U478" s="2"/>
      <c r="V478" s="2"/>
      <c r="W478" s="2"/>
      <c r="X478" s="2"/>
      <c r="Y478" s="2"/>
      <c r="Z478" s="2"/>
    </row>
    <row r="479" spans="1:26" ht="14.25" customHeight="1" x14ac:dyDescent="0.2">
      <c r="A479" s="2"/>
      <c r="B479" s="2"/>
      <c r="C479" s="2"/>
      <c r="D479" s="2"/>
      <c r="E479" s="2"/>
      <c r="F479" s="2"/>
      <c r="G479" s="2"/>
      <c r="J479" s="3"/>
      <c r="M479" s="3"/>
      <c r="N479" s="2"/>
      <c r="O479" s="2"/>
      <c r="P479" s="3"/>
      <c r="Q479" s="2"/>
      <c r="R479" s="2"/>
      <c r="S479" s="3"/>
      <c r="T479" s="2"/>
      <c r="U479" s="2"/>
      <c r="V479" s="2"/>
      <c r="W479" s="2"/>
      <c r="X479" s="2"/>
      <c r="Y479" s="2"/>
      <c r="Z479" s="2"/>
    </row>
    <row r="480" spans="1:26" ht="14.25" customHeight="1" x14ac:dyDescent="0.2">
      <c r="A480" s="2"/>
      <c r="B480" s="2"/>
      <c r="C480" s="2"/>
      <c r="D480" s="2"/>
      <c r="E480" s="2"/>
      <c r="F480" s="2"/>
      <c r="G480" s="2"/>
      <c r="J480" s="3"/>
      <c r="M480" s="3"/>
      <c r="N480" s="2"/>
      <c r="O480" s="2"/>
      <c r="P480" s="3"/>
      <c r="Q480" s="2"/>
      <c r="R480" s="2"/>
      <c r="S480" s="3"/>
      <c r="T480" s="2"/>
      <c r="U480" s="2"/>
      <c r="V480" s="2"/>
      <c r="W480" s="2"/>
      <c r="X480" s="2"/>
      <c r="Y480" s="2"/>
      <c r="Z480" s="2"/>
    </row>
    <row r="481" spans="1:26" ht="14.25" customHeight="1" x14ac:dyDescent="0.2">
      <c r="A481" s="2"/>
      <c r="B481" s="2"/>
      <c r="C481" s="2"/>
      <c r="D481" s="2"/>
      <c r="E481" s="2"/>
      <c r="F481" s="2"/>
      <c r="G481" s="2"/>
      <c r="J481" s="3"/>
      <c r="M481" s="3"/>
      <c r="N481" s="2"/>
      <c r="O481" s="2"/>
      <c r="P481" s="3"/>
      <c r="Q481" s="2"/>
      <c r="R481" s="2"/>
      <c r="S481" s="3"/>
      <c r="T481" s="2"/>
      <c r="U481" s="2"/>
      <c r="V481" s="2"/>
      <c r="W481" s="2"/>
      <c r="X481" s="2"/>
      <c r="Y481" s="2"/>
      <c r="Z481" s="2"/>
    </row>
    <row r="482" spans="1:26" ht="14.25" customHeight="1" x14ac:dyDescent="0.2">
      <c r="A482" s="2"/>
      <c r="B482" s="2"/>
      <c r="C482" s="2"/>
      <c r="D482" s="2"/>
      <c r="E482" s="2"/>
      <c r="F482" s="2"/>
      <c r="G482" s="2"/>
      <c r="J482" s="3"/>
      <c r="M482" s="3"/>
      <c r="N482" s="2"/>
      <c r="O482" s="2"/>
      <c r="P482" s="3"/>
      <c r="Q482" s="2"/>
      <c r="R482" s="2"/>
      <c r="S482" s="3"/>
      <c r="T482" s="2"/>
      <c r="U482" s="2"/>
      <c r="V482" s="2"/>
      <c r="W482" s="2"/>
      <c r="X482" s="2"/>
      <c r="Y482" s="2"/>
      <c r="Z482" s="2"/>
    </row>
    <row r="483" spans="1:26" ht="14.25" customHeight="1" x14ac:dyDescent="0.2">
      <c r="A483" s="2"/>
      <c r="B483" s="2"/>
      <c r="C483" s="2"/>
      <c r="D483" s="2"/>
      <c r="E483" s="2"/>
      <c r="F483" s="2"/>
      <c r="G483" s="2"/>
      <c r="J483" s="3"/>
      <c r="M483" s="3"/>
      <c r="N483" s="2"/>
      <c r="O483" s="2"/>
      <c r="P483" s="3"/>
      <c r="Q483" s="2"/>
      <c r="R483" s="2"/>
      <c r="S483" s="3"/>
      <c r="T483" s="2"/>
      <c r="U483" s="2"/>
      <c r="V483" s="2"/>
      <c r="W483" s="2"/>
      <c r="X483" s="2"/>
      <c r="Y483" s="2"/>
      <c r="Z483" s="2"/>
    </row>
    <row r="484" spans="1:26" ht="14.25" customHeight="1" x14ac:dyDescent="0.2">
      <c r="A484" s="2"/>
      <c r="B484" s="2"/>
      <c r="C484" s="2"/>
      <c r="D484" s="2"/>
      <c r="E484" s="2"/>
      <c r="F484" s="2"/>
      <c r="G484" s="2"/>
      <c r="J484" s="3"/>
      <c r="M484" s="3"/>
      <c r="N484" s="2"/>
      <c r="O484" s="2"/>
      <c r="P484" s="3"/>
      <c r="Q484" s="2"/>
      <c r="R484" s="2"/>
      <c r="S484" s="3"/>
      <c r="T484" s="2"/>
      <c r="U484" s="2"/>
      <c r="V484" s="2"/>
      <c r="W484" s="2"/>
      <c r="X484" s="2"/>
      <c r="Y484" s="2"/>
      <c r="Z484" s="2"/>
    </row>
    <row r="485" spans="1:26" ht="14.25" customHeight="1" x14ac:dyDescent="0.2">
      <c r="A485" s="2"/>
      <c r="B485" s="2"/>
      <c r="C485" s="2"/>
      <c r="D485" s="2"/>
      <c r="E485" s="2"/>
      <c r="F485" s="2"/>
      <c r="G485" s="2"/>
      <c r="J485" s="3"/>
      <c r="M485" s="3"/>
      <c r="N485" s="2"/>
      <c r="O485" s="2"/>
      <c r="P485" s="3"/>
      <c r="Q485" s="2"/>
      <c r="R485" s="2"/>
      <c r="S485" s="3"/>
      <c r="T485" s="2"/>
      <c r="U485" s="2"/>
      <c r="V485" s="2"/>
      <c r="W485" s="2"/>
      <c r="X485" s="2"/>
      <c r="Y485" s="2"/>
      <c r="Z485" s="2"/>
    </row>
    <row r="486" spans="1:26" ht="14.25" customHeight="1" x14ac:dyDescent="0.2">
      <c r="A486" s="2"/>
      <c r="B486" s="2"/>
      <c r="C486" s="2"/>
      <c r="D486" s="2"/>
      <c r="E486" s="2"/>
      <c r="F486" s="2"/>
      <c r="G486" s="2"/>
      <c r="J486" s="3"/>
      <c r="M486" s="3"/>
      <c r="N486" s="2"/>
      <c r="O486" s="2"/>
      <c r="P486" s="3"/>
      <c r="Q486" s="2"/>
      <c r="R486" s="2"/>
      <c r="S486" s="3"/>
      <c r="T486" s="2"/>
      <c r="U486" s="2"/>
      <c r="V486" s="2"/>
      <c r="W486" s="2"/>
      <c r="X486" s="2"/>
      <c r="Y486" s="2"/>
      <c r="Z486" s="2"/>
    </row>
    <row r="487" spans="1:26" ht="14.25" customHeight="1" x14ac:dyDescent="0.2">
      <c r="A487" s="2"/>
      <c r="B487" s="2"/>
      <c r="C487" s="2"/>
      <c r="D487" s="2"/>
      <c r="E487" s="2"/>
      <c r="F487" s="2"/>
      <c r="G487" s="2"/>
      <c r="J487" s="3"/>
      <c r="M487" s="3"/>
      <c r="N487" s="2"/>
      <c r="O487" s="2"/>
      <c r="P487" s="3"/>
      <c r="Q487" s="2"/>
      <c r="R487" s="2"/>
      <c r="S487" s="3"/>
      <c r="T487" s="2"/>
      <c r="U487" s="2"/>
      <c r="V487" s="2"/>
      <c r="W487" s="2"/>
      <c r="X487" s="2"/>
      <c r="Y487" s="2"/>
      <c r="Z487" s="2"/>
    </row>
    <row r="488" spans="1:26" ht="14.25" customHeight="1" x14ac:dyDescent="0.2">
      <c r="A488" s="2"/>
      <c r="B488" s="2"/>
      <c r="C488" s="2"/>
      <c r="D488" s="2"/>
      <c r="E488" s="2"/>
      <c r="F488" s="2"/>
      <c r="G488" s="2"/>
      <c r="J488" s="3"/>
      <c r="M488" s="3"/>
      <c r="N488" s="2"/>
      <c r="O488" s="2"/>
      <c r="P488" s="3"/>
      <c r="Q488" s="2"/>
      <c r="R488" s="2"/>
      <c r="S488" s="3"/>
      <c r="T488" s="2"/>
      <c r="U488" s="2"/>
      <c r="V488" s="2"/>
      <c r="W488" s="2"/>
      <c r="X488" s="2"/>
      <c r="Y488" s="2"/>
      <c r="Z488" s="2"/>
    </row>
    <row r="489" spans="1:26" ht="14.25" customHeight="1" x14ac:dyDescent="0.2">
      <c r="A489" s="2"/>
      <c r="B489" s="2"/>
      <c r="C489" s="2"/>
      <c r="D489" s="2"/>
      <c r="E489" s="2"/>
      <c r="F489" s="2"/>
      <c r="G489" s="2"/>
      <c r="J489" s="3"/>
      <c r="M489" s="3"/>
      <c r="N489" s="2"/>
      <c r="O489" s="2"/>
      <c r="P489" s="3"/>
      <c r="Q489" s="2"/>
      <c r="R489" s="2"/>
      <c r="S489" s="3"/>
      <c r="T489" s="2"/>
      <c r="U489" s="2"/>
      <c r="V489" s="2"/>
      <c r="W489" s="2"/>
      <c r="X489" s="2"/>
      <c r="Y489" s="2"/>
      <c r="Z489" s="2"/>
    </row>
    <row r="490" spans="1:26" ht="14.25" customHeight="1" x14ac:dyDescent="0.2">
      <c r="A490" s="2"/>
      <c r="B490" s="2"/>
      <c r="C490" s="2"/>
      <c r="D490" s="2"/>
      <c r="E490" s="2"/>
      <c r="F490" s="2"/>
      <c r="G490" s="2"/>
      <c r="J490" s="3"/>
      <c r="M490" s="3"/>
      <c r="N490" s="2"/>
      <c r="O490" s="2"/>
      <c r="P490" s="3"/>
      <c r="Q490" s="2"/>
      <c r="R490" s="2"/>
      <c r="S490" s="3"/>
      <c r="T490" s="2"/>
      <c r="U490" s="2"/>
      <c r="V490" s="2"/>
      <c r="W490" s="2"/>
      <c r="X490" s="2"/>
      <c r="Y490" s="2"/>
      <c r="Z490" s="2"/>
    </row>
    <row r="491" spans="1:26" ht="14.25" customHeight="1" x14ac:dyDescent="0.2">
      <c r="A491" s="2"/>
      <c r="B491" s="2"/>
      <c r="C491" s="2"/>
      <c r="D491" s="2"/>
      <c r="E491" s="2"/>
      <c r="F491" s="2"/>
      <c r="G491" s="2"/>
      <c r="J491" s="3"/>
      <c r="M491" s="3"/>
      <c r="N491" s="2"/>
      <c r="O491" s="2"/>
      <c r="P491" s="3"/>
      <c r="Q491" s="2"/>
      <c r="R491" s="2"/>
      <c r="S491" s="3"/>
      <c r="T491" s="2"/>
      <c r="U491" s="2"/>
      <c r="V491" s="2"/>
      <c r="W491" s="2"/>
      <c r="X491" s="2"/>
      <c r="Y491" s="2"/>
      <c r="Z491" s="2"/>
    </row>
    <row r="492" spans="1:26" ht="14.25" customHeight="1" x14ac:dyDescent="0.2">
      <c r="A492" s="2"/>
      <c r="B492" s="2"/>
      <c r="C492" s="2"/>
      <c r="D492" s="2"/>
      <c r="E492" s="2"/>
      <c r="F492" s="2"/>
      <c r="G492" s="2"/>
      <c r="J492" s="3"/>
      <c r="M492" s="3"/>
      <c r="N492" s="2"/>
      <c r="O492" s="2"/>
      <c r="P492" s="3"/>
      <c r="Q492" s="2"/>
      <c r="R492" s="2"/>
      <c r="S492" s="3"/>
      <c r="T492" s="2"/>
      <c r="U492" s="2"/>
      <c r="V492" s="2"/>
      <c r="W492" s="2"/>
      <c r="X492" s="2"/>
      <c r="Y492" s="2"/>
      <c r="Z492" s="2"/>
    </row>
    <row r="493" spans="1:26" ht="14.25" customHeight="1" x14ac:dyDescent="0.2">
      <c r="A493" s="2"/>
      <c r="B493" s="2"/>
      <c r="C493" s="2"/>
      <c r="D493" s="2"/>
      <c r="E493" s="2"/>
      <c r="F493" s="2"/>
      <c r="G493" s="2"/>
      <c r="J493" s="3"/>
      <c r="M493" s="3"/>
      <c r="N493" s="2"/>
      <c r="O493" s="2"/>
      <c r="P493" s="3"/>
      <c r="Q493" s="2"/>
      <c r="R493" s="2"/>
      <c r="S493" s="3"/>
      <c r="T493" s="2"/>
      <c r="U493" s="2"/>
      <c r="V493" s="2"/>
      <c r="W493" s="2"/>
      <c r="X493" s="2"/>
      <c r="Y493" s="2"/>
      <c r="Z493" s="2"/>
    </row>
    <row r="494" spans="1:26" ht="14.25" customHeight="1" x14ac:dyDescent="0.2">
      <c r="A494" s="2"/>
      <c r="B494" s="2"/>
      <c r="C494" s="2"/>
      <c r="D494" s="2"/>
      <c r="E494" s="2"/>
      <c r="F494" s="2"/>
      <c r="G494" s="2"/>
      <c r="J494" s="3"/>
      <c r="M494" s="3"/>
      <c r="N494" s="2"/>
      <c r="O494" s="2"/>
      <c r="P494" s="3"/>
      <c r="Q494" s="2"/>
      <c r="R494" s="2"/>
      <c r="S494" s="3"/>
      <c r="T494" s="2"/>
      <c r="U494" s="2"/>
      <c r="V494" s="2"/>
      <c r="W494" s="2"/>
      <c r="X494" s="2"/>
      <c r="Y494" s="2"/>
      <c r="Z494" s="2"/>
    </row>
    <row r="495" spans="1:26" ht="14.25" customHeight="1" x14ac:dyDescent="0.2">
      <c r="A495" s="2"/>
      <c r="B495" s="2"/>
      <c r="C495" s="2"/>
      <c r="D495" s="2"/>
      <c r="E495" s="2"/>
      <c r="F495" s="2"/>
      <c r="G495" s="2"/>
      <c r="J495" s="3"/>
      <c r="M495" s="3"/>
      <c r="N495" s="2"/>
      <c r="O495" s="2"/>
      <c r="P495" s="3"/>
      <c r="Q495" s="2"/>
      <c r="R495" s="2"/>
      <c r="S495" s="3"/>
      <c r="T495" s="2"/>
      <c r="U495" s="2"/>
      <c r="V495" s="2"/>
      <c r="W495" s="2"/>
      <c r="X495" s="2"/>
      <c r="Y495" s="2"/>
      <c r="Z495" s="2"/>
    </row>
    <row r="496" spans="1:26" ht="14.25" customHeight="1" x14ac:dyDescent="0.2">
      <c r="A496" s="2"/>
      <c r="B496" s="2"/>
      <c r="C496" s="2"/>
      <c r="D496" s="2"/>
      <c r="E496" s="2"/>
      <c r="F496" s="2"/>
      <c r="G496" s="2"/>
      <c r="J496" s="3"/>
      <c r="M496" s="3"/>
      <c r="N496" s="2"/>
      <c r="O496" s="2"/>
      <c r="P496" s="3"/>
      <c r="Q496" s="2"/>
      <c r="R496" s="2"/>
      <c r="S496" s="3"/>
      <c r="T496" s="2"/>
      <c r="U496" s="2"/>
      <c r="V496" s="2"/>
      <c r="W496" s="2"/>
      <c r="X496" s="2"/>
      <c r="Y496" s="2"/>
      <c r="Z496" s="2"/>
    </row>
    <row r="497" spans="1:26" ht="14.25" customHeight="1" x14ac:dyDescent="0.2">
      <c r="A497" s="2"/>
      <c r="B497" s="2"/>
      <c r="C497" s="2"/>
      <c r="D497" s="2"/>
      <c r="E497" s="2"/>
      <c r="F497" s="2"/>
      <c r="G497" s="2"/>
      <c r="J497" s="3"/>
      <c r="M497" s="3"/>
      <c r="N497" s="2"/>
      <c r="O497" s="2"/>
      <c r="P497" s="3"/>
      <c r="Q497" s="2"/>
      <c r="R497" s="2"/>
      <c r="S497" s="3"/>
      <c r="T497" s="2"/>
      <c r="U497" s="2"/>
      <c r="V497" s="2"/>
      <c r="W497" s="2"/>
      <c r="X497" s="2"/>
      <c r="Y497" s="2"/>
      <c r="Z497" s="2"/>
    </row>
    <row r="498" spans="1:26" ht="14.25" customHeight="1" x14ac:dyDescent="0.2">
      <c r="A498" s="2"/>
      <c r="B498" s="2"/>
      <c r="C498" s="2"/>
      <c r="D498" s="2"/>
      <c r="E498" s="2"/>
      <c r="F498" s="2"/>
      <c r="G498" s="2"/>
      <c r="J498" s="3"/>
      <c r="M498" s="3"/>
      <c r="N498" s="2"/>
      <c r="O498" s="2"/>
      <c r="P498" s="3"/>
      <c r="Q498" s="2"/>
      <c r="R498" s="2"/>
      <c r="S498" s="3"/>
      <c r="T498" s="2"/>
      <c r="U498" s="2"/>
      <c r="V498" s="2"/>
      <c r="W498" s="2"/>
      <c r="X498" s="2"/>
      <c r="Y498" s="2"/>
      <c r="Z498" s="2"/>
    </row>
    <row r="499" spans="1:26" ht="14.25" customHeight="1" x14ac:dyDescent="0.2">
      <c r="A499" s="2"/>
      <c r="B499" s="2"/>
      <c r="C499" s="2"/>
      <c r="D499" s="2"/>
      <c r="E499" s="2"/>
      <c r="F499" s="2"/>
      <c r="G499" s="2"/>
      <c r="J499" s="3"/>
      <c r="M499" s="3"/>
      <c r="N499" s="2"/>
      <c r="O499" s="2"/>
      <c r="P499" s="3"/>
      <c r="Q499" s="2"/>
      <c r="R499" s="2"/>
      <c r="S499" s="3"/>
      <c r="T499" s="2"/>
      <c r="U499" s="2"/>
      <c r="V499" s="2"/>
      <c r="W499" s="2"/>
      <c r="X499" s="2"/>
      <c r="Y499" s="2"/>
      <c r="Z499" s="2"/>
    </row>
    <row r="500" spans="1:26" ht="14.25" customHeight="1" x14ac:dyDescent="0.2">
      <c r="A500" s="2"/>
      <c r="B500" s="2"/>
      <c r="C500" s="2"/>
      <c r="D500" s="2"/>
      <c r="E500" s="2"/>
      <c r="F500" s="2"/>
      <c r="G500" s="2"/>
      <c r="J500" s="3"/>
      <c r="M500" s="3"/>
      <c r="N500" s="2"/>
      <c r="O500" s="2"/>
      <c r="P500" s="3"/>
      <c r="Q500" s="2"/>
      <c r="R500" s="2"/>
      <c r="S500" s="3"/>
      <c r="T500" s="2"/>
      <c r="U500" s="2"/>
      <c r="V500" s="2"/>
      <c r="W500" s="2"/>
      <c r="X500" s="2"/>
      <c r="Y500" s="2"/>
      <c r="Z500" s="2"/>
    </row>
    <row r="501" spans="1:26" ht="14.25" customHeight="1" x14ac:dyDescent="0.2">
      <c r="A501" s="2"/>
      <c r="B501" s="2"/>
      <c r="C501" s="2"/>
      <c r="D501" s="2"/>
      <c r="E501" s="2"/>
      <c r="F501" s="2"/>
      <c r="G501" s="2"/>
      <c r="J501" s="3"/>
      <c r="M501" s="3"/>
      <c r="N501" s="2"/>
      <c r="O501" s="2"/>
      <c r="P501" s="3"/>
      <c r="Q501" s="2"/>
      <c r="R501" s="2"/>
      <c r="S501" s="3"/>
      <c r="T501" s="2"/>
      <c r="U501" s="2"/>
      <c r="V501" s="2"/>
      <c r="W501" s="2"/>
      <c r="X501" s="2"/>
      <c r="Y501" s="2"/>
      <c r="Z501" s="2"/>
    </row>
    <row r="502" spans="1:26" ht="14.25" customHeight="1" x14ac:dyDescent="0.2">
      <c r="A502" s="2"/>
      <c r="B502" s="2"/>
      <c r="C502" s="2"/>
      <c r="D502" s="2"/>
      <c r="E502" s="2"/>
      <c r="F502" s="2"/>
      <c r="G502" s="2"/>
      <c r="J502" s="3"/>
      <c r="M502" s="3"/>
      <c r="N502" s="2"/>
      <c r="O502" s="2"/>
      <c r="P502" s="3"/>
      <c r="Q502" s="2"/>
      <c r="R502" s="2"/>
      <c r="S502" s="3"/>
      <c r="T502" s="2"/>
      <c r="U502" s="2"/>
      <c r="V502" s="2"/>
      <c r="W502" s="2"/>
      <c r="X502" s="2"/>
      <c r="Y502" s="2"/>
      <c r="Z502" s="2"/>
    </row>
    <row r="503" spans="1:26" ht="14.25" customHeight="1" x14ac:dyDescent="0.2">
      <c r="A503" s="2"/>
      <c r="B503" s="2"/>
      <c r="C503" s="2"/>
      <c r="D503" s="2"/>
      <c r="E503" s="2"/>
      <c r="F503" s="2"/>
      <c r="G503" s="2"/>
      <c r="J503" s="3"/>
      <c r="M503" s="3"/>
      <c r="N503" s="2"/>
      <c r="O503" s="2"/>
      <c r="P503" s="3"/>
      <c r="Q503" s="2"/>
      <c r="R503" s="2"/>
      <c r="S503" s="3"/>
      <c r="T503" s="2"/>
      <c r="U503" s="2"/>
      <c r="V503" s="2"/>
      <c r="W503" s="2"/>
      <c r="X503" s="2"/>
      <c r="Y503" s="2"/>
      <c r="Z503" s="2"/>
    </row>
    <row r="504" spans="1:26" ht="14.25" customHeight="1" x14ac:dyDescent="0.2">
      <c r="A504" s="2"/>
      <c r="B504" s="2"/>
      <c r="C504" s="2"/>
      <c r="D504" s="2"/>
      <c r="E504" s="2"/>
      <c r="F504" s="2"/>
      <c r="G504" s="2"/>
      <c r="J504" s="3"/>
      <c r="M504" s="3"/>
      <c r="N504" s="2"/>
      <c r="O504" s="2"/>
      <c r="P504" s="3"/>
      <c r="Q504" s="2"/>
      <c r="R504" s="2"/>
      <c r="S504" s="3"/>
      <c r="T504" s="2"/>
      <c r="U504" s="2"/>
      <c r="V504" s="2"/>
      <c r="W504" s="2"/>
      <c r="X504" s="2"/>
      <c r="Y504" s="2"/>
      <c r="Z504" s="2"/>
    </row>
    <row r="505" spans="1:26" ht="14.25" customHeight="1" x14ac:dyDescent="0.2">
      <c r="A505" s="2"/>
      <c r="B505" s="2"/>
      <c r="C505" s="2"/>
      <c r="D505" s="2"/>
      <c r="E505" s="2"/>
      <c r="F505" s="2"/>
      <c r="G505" s="2"/>
      <c r="J505" s="3"/>
      <c r="M505" s="3"/>
      <c r="N505" s="2"/>
      <c r="O505" s="2"/>
      <c r="P505" s="3"/>
      <c r="Q505" s="2"/>
      <c r="R505" s="2"/>
      <c r="S505" s="3"/>
      <c r="T505" s="2"/>
      <c r="U505" s="2"/>
      <c r="V505" s="2"/>
      <c r="W505" s="2"/>
      <c r="X505" s="2"/>
      <c r="Y505" s="2"/>
      <c r="Z505" s="2"/>
    </row>
    <row r="506" spans="1:26" ht="14.25" customHeight="1" x14ac:dyDescent="0.2">
      <c r="A506" s="2"/>
      <c r="B506" s="2"/>
      <c r="C506" s="2"/>
      <c r="D506" s="2"/>
      <c r="E506" s="2"/>
      <c r="F506" s="2"/>
      <c r="G506" s="2"/>
      <c r="J506" s="3"/>
      <c r="M506" s="3"/>
      <c r="N506" s="2"/>
      <c r="O506" s="2"/>
      <c r="P506" s="3"/>
      <c r="Q506" s="2"/>
      <c r="R506" s="2"/>
      <c r="S506" s="3"/>
      <c r="T506" s="2"/>
      <c r="U506" s="2"/>
      <c r="V506" s="2"/>
      <c r="W506" s="2"/>
      <c r="X506" s="2"/>
      <c r="Y506" s="2"/>
      <c r="Z506" s="2"/>
    </row>
    <row r="507" spans="1:26" ht="14.25" customHeight="1" x14ac:dyDescent="0.2">
      <c r="A507" s="2"/>
      <c r="B507" s="2"/>
      <c r="C507" s="2"/>
      <c r="D507" s="2"/>
      <c r="E507" s="2"/>
      <c r="F507" s="2"/>
      <c r="G507" s="2"/>
      <c r="J507" s="3"/>
      <c r="M507" s="3"/>
      <c r="N507" s="2"/>
      <c r="O507" s="2"/>
      <c r="P507" s="3"/>
      <c r="Q507" s="2"/>
      <c r="R507" s="2"/>
      <c r="S507" s="3"/>
      <c r="T507" s="2"/>
      <c r="U507" s="2"/>
      <c r="V507" s="2"/>
      <c r="W507" s="2"/>
      <c r="X507" s="2"/>
      <c r="Y507" s="2"/>
      <c r="Z507" s="2"/>
    </row>
    <row r="508" spans="1:26" ht="14.25" customHeight="1" x14ac:dyDescent="0.2">
      <c r="A508" s="2"/>
      <c r="B508" s="2"/>
      <c r="C508" s="2"/>
      <c r="D508" s="2"/>
      <c r="E508" s="2"/>
      <c r="F508" s="2"/>
      <c r="G508" s="2"/>
      <c r="J508" s="3"/>
      <c r="M508" s="3"/>
      <c r="N508" s="2"/>
      <c r="O508" s="2"/>
      <c r="P508" s="3"/>
      <c r="Q508" s="2"/>
      <c r="R508" s="2"/>
      <c r="S508" s="3"/>
      <c r="T508" s="2"/>
      <c r="U508" s="2"/>
      <c r="V508" s="2"/>
      <c r="W508" s="2"/>
      <c r="X508" s="2"/>
      <c r="Y508" s="2"/>
      <c r="Z508" s="2"/>
    </row>
    <row r="509" spans="1:26" ht="14.25" customHeight="1" x14ac:dyDescent="0.2">
      <c r="A509" s="2"/>
      <c r="B509" s="2"/>
      <c r="C509" s="2"/>
      <c r="D509" s="2"/>
      <c r="E509" s="2"/>
      <c r="F509" s="2"/>
      <c r="G509" s="2"/>
      <c r="J509" s="3"/>
      <c r="M509" s="3"/>
      <c r="N509" s="2"/>
      <c r="O509" s="2"/>
      <c r="P509" s="3"/>
      <c r="Q509" s="2"/>
      <c r="R509" s="2"/>
      <c r="S509" s="3"/>
      <c r="T509" s="2"/>
      <c r="U509" s="2"/>
      <c r="V509" s="2"/>
      <c r="W509" s="2"/>
      <c r="X509" s="2"/>
      <c r="Y509" s="2"/>
      <c r="Z509" s="2"/>
    </row>
    <row r="510" spans="1:26" ht="14.25" customHeight="1" x14ac:dyDescent="0.2">
      <c r="A510" s="2"/>
      <c r="B510" s="2"/>
      <c r="C510" s="2"/>
      <c r="D510" s="2"/>
      <c r="E510" s="2"/>
      <c r="F510" s="2"/>
      <c r="G510" s="2"/>
      <c r="J510" s="3"/>
      <c r="M510" s="3"/>
      <c r="N510" s="2"/>
      <c r="O510" s="2"/>
      <c r="P510" s="3"/>
      <c r="Q510" s="2"/>
      <c r="R510" s="2"/>
      <c r="S510" s="3"/>
      <c r="T510" s="2"/>
      <c r="U510" s="2"/>
      <c r="V510" s="2"/>
      <c r="W510" s="2"/>
      <c r="X510" s="2"/>
      <c r="Y510" s="2"/>
      <c r="Z510" s="2"/>
    </row>
    <row r="511" spans="1:26" ht="14.25" customHeight="1" x14ac:dyDescent="0.2">
      <c r="A511" s="2"/>
      <c r="B511" s="2"/>
      <c r="C511" s="2"/>
      <c r="D511" s="2"/>
      <c r="E511" s="2"/>
      <c r="F511" s="2"/>
      <c r="G511" s="2"/>
      <c r="J511" s="3"/>
      <c r="M511" s="3"/>
      <c r="N511" s="2"/>
      <c r="O511" s="2"/>
      <c r="P511" s="3"/>
      <c r="Q511" s="2"/>
      <c r="R511" s="2"/>
      <c r="S511" s="3"/>
      <c r="T511" s="2"/>
      <c r="U511" s="2"/>
      <c r="V511" s="2"/>
      <c r="W511" s="2"/>
      <c r="X511" s="2"/>
      <c r="Y511" s="2"/>
      <c r="Z511" s="2"/>
    </row>
    <row r="512" spans="1:26" ht="14.25" customHeight="1" x14ac:dyDescent="0.2">
      <c r="A512" s="2"/>
      <c r="B512" s="2"/>
      <c r="C512" s="2"/>
      <c r="D512" s="2"/>
      <c r="E512" s="2"/>
      <c r="F512" s="2"/>
      <c r="G512" s="2"/>
      <c r="J512" s="3"/>
      <c r="M512" s="3"/>
      <c r="N512" s="2"/>
      <c r="O512" s="2"/>
      <c r="P512" s="3"/>
      <c r="Q512" s="2"/>
      <c r="R512" s="2"/>
      <c r="S512" s="3"/>
      <c r="T512" s="2"/>
      <c r="U512" s="2"/>
      <c r="V512" s="2"/>
      <c r="W512" s="2"/>
      <c r="X512" s="2"/>
      <c r="Y512" s="2"/>
      <c r="Z512" s="2"/>
    </row>
    <row r="513" spans="1:26" ht="14.25" customHeight="1" x14ac:dyDescent="0.2">
      <c r="A513" s="2"/>
      <c r="B513" s="2"/>
      <c r="C513" s="2"/>
      <c r="D513" s="2"/>
      <c r="E513" s="2"/>
      <c r="F513" s="2"/>
      <c r="G513" s="2"/>
      <c r="J513" s="3"/>
      <c r="M513" s="3"/>
      <c r="N513" s="2"/>
      <c r="O513" s="2"/>
      <c r="P513" s="3"/>
      <c r="Q513" s="2"/>
      <c r="R513" s="2"/>
      <c r="S513" s="3"/>
      <c r="T513" s="2"/>
      <c r="U513" s="2"/>
      <c r="V513" s="2"/>
      <c r="W513" s="2"/>
      <c r="X513" s="2"/>
      <c r="Y513" s="2"/>
      <c r="Z513" s="2"/>
    </row>
    <row r="514" spans="1:26" ht="14.25" customHeight="1" x14ac:dyDescent="0.2">
      <c r="A514" s="2"/>
      <c r="B514" s="2"/>
      <c r="C514" s="2"/>
      <c r="D514" s="2"/>
      <c r="E514" s="2"/>
      <c r="F514" s="2"/>
      <c r="G514" s="2"/>
      <c r="J514" s="3"/>
      <c r="M514" s="3"/>
      <c r="N514" s="2"/>
      <c r="O514" s="2"/>
      <c r="P514" s="3"/>
      <c r="Q514" s="2"/>
      <c r="R514" s="2"/>
      <c r="S514" s="3"/>
      <c r="T514" s="2"/>
      <c r="U514" s="2"/>
      <c r="V514" s="2"/>
      <c r="W514" s="2"/>
      <c r="X514" s="2"/>
      <c r="Y514" s="2"/>
      <c r="Z514" s="2"/>
    </row>
    <row r="515" spans="1:26" ht="14.25" customHeight="1" x14ac:dyDescent="0.2">
      <c r="A515" s="2"/>
      <c r="B515" s="2"/>
      <c r="C515" s="2"/>
      <c r="D515" s="2"/>
      <c r="E515" s="2"/>
      <c r="F515" s="2"/>
      <c r="G515" s="2"/>
      <c r="J515" s="3"/>
      <c r="M515" s="3"/>
      <c r="N515" s="2"/>
      <c r="O515" s="2"/>
      <c r="P515" s="3"/>
      <c r="Q515" s="2"/>
      <c r="R515" s="2"/>
      <c r="S515" s="3"/>
      <c r="T515" s="2"/>
      <c r="U515" s="2"/>
      <c r="V515" s="2"/>
      <c r="W515" s="2"/>
      <c r="X515" s="2"/>
      <c r="Y515" s="2"/>
      <c r="Z515" s="2"/>
    </row>
    <row r="516" spans="1:26" ht="14.25" customHeight="1" x14ac:dyDescent="0.2">
      <c r="A516" s="2"/>
      <c r="B516" s="2"/>
      <c r="C516" s="2"/>
      <c r="D516" s="2"/>
      <c r="E516" s="2"/>
      <c r="F516" s="2"/>
      <c r="G516" s="2"/>
      <c r="J516" s="3"/>
      <c r="M516" s="3"/>
      <c r="N516" s="2"/>
      <c r="O516" s="2"/>
      <c r="P516" s="3"/>
      <c r="Q516" s="2"/>
      <c r="R516" s="2"/>
      <c r="S516" s="3"/>
      <c r="T516" s="2"/>
      <c r="U516" s="2"/>
      <c r="V516" s="2"/>
      <c r="W516" s="2"/>
      <c r="X516" s="2"/>
      <c r="Y516" s="2"/>
      <c r="Z516" s="2"/>
    </row>
    <row r="517" spans="1:26" ht="14.25" customHeight="1" x14ac:dyDescent="0.2">
      <c r="A517" s="2"/>
      <c r="B517" s="2"/>
      <c r="C517" s="2"/>
      <c r="D517" s="2"/>
      <c r="E517" s="2"/>
      <c r="F517" s="2"/>
      <c r="G517" s="2"/>
      <c r="J517" s="3"/>
      <c r="M517" s="3"/>
      <c r="N517" s="2"/>
      <c r="O517" s="2"/>
      <c r="P517" s="3"/>
      <c r="Q517" s="2"/>
      <c r="R517" s="2"/>
      <c r="S517" s="3"/>
      <c r="T517" s="2"/>
      <c r="U517" s="2"/>
      <c r="V517" s="2"/>
      <c r="W517" s="2"/>
      <c r="X517" s="2"/>
      <c r="Y517" s="2"/>
      <c r="Z517" s="2"/>
    </row>
    <row r="518" spans="1:26" ht="14.25" customHeight="1" x14ac:dyDescent="0.2">
      <c r="A518" s="2"/>
      <c r="B518" s="2"/>
      <c r="C518" s="2"/>
      <c r="D518" s="2"/>
      <c r="E518" s="2"/>
      <c r="F518" s="2"/>
      <c r="G518" s="2"/>
      <c r="J518" s="3"/>
      <c r="M518" s="3"/>
      <c r="N518" s="2"/>
      <c r="O518" s="2"/>
      <c r="P518" s="3"/>
      <c r="Q518" s="2"/>
      <c r="R518" s="2"/>
      <c r="S518" s="3"/>
      <c r="T518" s="2"/>
      <c r="U518" s="2"/>
      <c r="V518" s="2"/>
      <c r="W518" s="2"/>
      <c r="X518" s="2"/>
      <c r="Y518" s="2"/>
      <c r="Z518" s="2"/>
    </row>
    <row r="519" spans="1:26" ht="14.25" customHeight="1" x14ac:dyDescent="0.2">
      <c r="A519" s="2"/>
      <c r="B519" s="2"/>
      <c r="C519" s="2"/>
      <c r="D519" s="2"/>
      <c r="E519" s="2"/>
      <c r="F519" s="2"/>
      <c r="G519" s="2"/>
      <c r="J519" s="3"/>
      <c r="M519" s="3"/>
      <c r="N519" s="2"/>
      <c r="O519" s="2"/>
      <c r="P519" s="3"/>
      <c r="Q519" s="2"/>
      <c r="R519" s="2"/>
      <c r="S519" s="3"/>
      <c r="T519" s="2"/>
      <c r="U519" s="2"/>
      <c r="V519" s="2"/>
      <c r="W519" s="2"/>
      <c r="X519" s="2"/>
      <c r="Y519" s="2"/>
      <c r="Z519" s="2"/>
    </row>
    <row r="520" spans="1:26" ht="14.25" customHeight="1" x14ac:dyDescent="0.2">
      <c r="A520" s="2"/>
      <c r="B520" s="2"/>
      <c r="C520" s="2"/>
      <c r="D520" s="2"/>
      <c r="E520" s="2"/>
      <c r="F520" s="2"/>
      <c r="G520" s="2"/>
      <c r="J520" s="3"/>
      <c r="M520" s="3"/>
      <c r="N520" s="2"/>
      <c r="O520" s="2"/>
      <c r="P520" s="3"/>
      <c r="Q520" s="2"/>
      <c r="R520" s="2"/>
      <c r="S520" s="3"/>
      <c r="T520" s="2"/>
      <c r="U520" s="2"/>
      <c r="V520" s="2"/>
      <c r="W520" s="2"/>
      <c r="X520" s="2"/>
      <c r="Y520" s="2"/>
      <c r="Z520" s="2"/>
    </row>
    <row r="521" spans="1:26" ht="14.25" customHeight="1" x14ac:dyDescent="0.2">
      <c r="A521" s="2"/>
      <c r="B521" s="2"/>
      <c r="C521" s="2"/>
      <c r="D521" s="2"/>
      <c r="E521" s="2"/>
      <c r="F521" s="2"/>
      <c r="G521" s="2"/>
      <c r="J521" s="3"/>
      <c r="M521" s="3"/>
      <c r="N521" s="2"/>
      <c r="O521" s="2"/>
      <c r="P521" s="3"/>
      <c r="Q521" s="2"/>
      <c r="R521" s="2"/>
      <c r="S521" s="3"/>
      <c r="T521" s="2"/>
      <c r="U521" s="2"/>
      <c r="V521" s="2"/>
      <c r="W521" s="2"/>
      <c r="X521" s="2"/>
      <c r="Y521" s="2"/>
      <c r="Z521" s="2"/>
    </row>
    <row r="522" spans="1:26" ht="14.25" customHeight="1" x14ac:dyDescent="0.2">
      <c r="A522" s="2"/>
      <c r="B522" s="2"/>
      <c r="C522" s="2"/>
      <c r="D522" s="2"/>
      <c r="E522" s="2"/>
      <c r="F522" s="2"/>
      <c r="G522" s="2"/>
      <c r="J522" s="3"/>
      <c r="M522" s="3"/>
      <c r="N522" s="2"/>
      <c r="O522" s="2"/>
      <c r="P522" s="3"/>
      <c r="Q522" s="2"/>
      <c r="R522" s="2"/>
      <c r="S522" s="3"/>
      <c r="T522" s="2"/>
      <c r="U522" s="2"/>
      <c r="V522" s="2"/>
      <c r="W522" s="2"/>
      <c r="X522" s="2"/>
      <c r="Y522" s="2"/>
      <c r="Z522" s="2"/>
    </row>
    <row r="523" spans="1:26" ht="14.25" customHeight="1" x14ac:dyDescent="0.2">
      <c r="A523" s="2"/>
      <c r="B523" s="2"/>
      <c r="C523" s="2"/>
      <c r="D523" s="2"/>
      <c r="E523" s="2"/>
      <c r="F523" s="2"/>
      <c r="G523" s="2"/>
      <c r="J523" s="3"/>
      <c r="M523" s="3"/>
      <c r="N523" s="2"/>
      <c r="O523" s="2"/>
      <c r="P523" s="3"/>
      <c r="Q523" s="2"/>
      <c r="R523" s="2"/>
      <c r="S523" s="3"/>
      <c r="T523" s="2"/>
      <c r="U523" s="2"/>
      <c r="V523" s="2"/>
      <c r="W523" s="2"/>
      <c r="X523" s="2"/>
      <c r="Y523" s="2"/>
      <c r="Z523" s="2"/>
    </row>
    <row r="524" spans="1:26" ht="14.25" customHeight="1" x14ac:dyDescent="0.2">
      <c r="A524" s="2"/>
      <c r="B524" s="2"/>
      <c r="C524" s="2"/>
      <c r="D524" s="2"/>
      <c r="E524" s="2"/>
      <c r="F524" s="2"/>
      <c r="G524" s="2"/>
      <c r="J524" s="3"/>
      <c r="M524" s="3"/>
      <c r="N524" s="2"/>
      <c r="O524" s="2"/>
      <c r="P524" s="3"/>
      <c r="Q524" s="2"/>
      <c r="R524" s="2"/>
      <c r="S524" s="3"/>
      <c r="T524" s="2"/>
      <c r="U524" s="2"/>
      <c r="V524" s="2"/>
      <c r="W524" s="2"/>
      <c r="X524" s="2"/>
      <c r="Y524" s="2"/>
      <c r="Z524" s="2"/>
    </row>
    <row r="525" spans="1:26" ht="14.25" customHeight="1" x14ac:dyDescent="0.2">
      <c r="A525" s="2"/>
      <c r="B525" s="2"/>
      <c r="C525" s="2"/>
      <c r="D525" s="2"/>
      <c r="E525" s="2"/>
      <c r="F525" s="2"/>
      <c r="G525" s="2"/>
      <c r="J525" s="3"/>
      <c r="M525" s="3"/>
      <c r="N525" s="2"/>
      <c r="O525" s="2"/>
      <c r="P525" s="3"/>
      <c r="Q525" s="2"/>
      <c r="R525" s="2"/>
      <c r="S525" s="3"/>
      <c r="T525" s="2"/>
      <c r="U525" s="2"/>
      <c r="V525" s="2"/>
      <c r="W525" s="2"/>
      <c r="X525" s="2"/>
      <c r="Y525" s="2"/>
      <c r="Z525" s="2"/>
    </row>
    <row r="526" spans="1:26" ht="14.25" customHeight="1" x14ac:dyDescent="0.2">
      <c r="A526" s="2"/>
      <c r="B526" s="2"/>
      <c r="C526" s="2"/>
      <c r="D526" s="2"/>
      <c r="E526" s="2"/>
      <c r="F526" s="2"/>
      <c r="G526" s="2"/>
      <c r="J526" s="3"/>
      <c r="M526" s="3"/>
      <c r="N526" s="2"/>
      <c r="O526" s="2"/>
      <c r="P526" s="3"/>
      <c r="Q526" s="2"/>
      <c r="R526" s="2"/>
      <c r="S526" s="3"/>
      <c r="T526" s="2"/>
      <c r="U526" s="2"/>
      <c r="V526" s="2"/>
      <c r="W526" s="2"/>
      <c r="X526" s="2"/>
      <c r="Y526" s="2"/>
      <c r="Z526" s="2"/>
    </row>
    <row r="527" spans="1:26" ht="14.25" customHeight="1" x14ac:dyDescent="0.2">
      <c r="A527" s="2"/>
      <c r="B527" s="2"/>
      <c r="C527" s="2"/>
      <c r="D527" s="2"/>
      <c r="E527" s="2"/>
      <c r="F527" s="2"/>
      <c r="G527" s="2"/>
      <c r="J527" s="3"/>
      <c r="M527" s="3"/>
      <c r="N527" s="2"/>
      <c r="O527" s="2"/>
      <c r="P527" s="3"/>
      <c r="Q527" s="2"/>
      <c r="R527" s="2"/>
      <c r="S527" s="3"/>
      <c r="T527" s="2"/>
      <c r="U527" s="2"/>
      <c r="V527" s="2"/>
      <c r="W527" s="2"/>
      <c r="X527" s="2"/>
      <c r="Y527" s="2"/>
      <c r="Z527" s="2"/>
    </row>
    <row r="528" spans="1:26" ht="14.25" customHeight="1" x14ac:dyDescent="0.2">
      <c r="A528" s="2"/>
      <c r="B528" s="2"/>
      <c r="C528" s="2"/>
      <c r="D528" s="2"/>
      <c r="E528" s="2"/>
      <c r="F528" s="2"/>
      <c r="G528" s="2"/>
      <c r="J528" s="3"/>
      <c r="M528" s="3"/>
      <c r="N528" s="2"/>
      <c r="O528" s="2"/>
      <c r="P528" s="3"/>
      <c r="Q528" s="2"/>
      <c r="R528" s="2"/>
      <c r="S528" s="3"/>
      <c r="T528" s="2"/>
      <c r="U528" s="2"/>
      <c r="V528" s="2"/>
      <c r="W528" s="2"/>
      <c r="X528" s="2"/>
      <c r="Y528" s="2"/>
      <c r="Z528" s="2"/>
    </row>
    <row r="529" spans="1:26" ht="14.25" customHeight="1" x14ac:dyDescent="0.2">
      <c r="A529" s="2"/>
      <c r="B529" s="2"/>
      <c r="C529" s="2"/>
      <c r="D529" s="2"/>
      <c r="E529" s="2"/>
      <c r="F529" s="2"/>
      <c r="G529" s="2"/>
      <c r="J529" s="3"/>
      <c r="M529" s="3"/>
      <c r="N529" s="2"/>
      <c r="O529" s="2"/>
      <c r="P529" s="3"/>
      <c r="Q529" s="2"/>
      <c r="R529" s="2"/>
      <c r="S529" s="3"/>
      <c r="T529" s="2"/>
      <c r="U529" s="2"/>
      <c r="V529" s="2"/>
      <c r="W529" s="2"/>
      <c r="X529" s="2"/>
      <c r="Y529" s="2"/>
      <c r="Z529" s="2"/>
    </row>
    <row r="530" spans="1:26" ht="14.25" customHeight="1" x14ac:dyDescent="0.2">
      <c r="A530" s="2"/>
      <c r="B530" s="2"/>
      <c r="C530" s="2"/>
      <c r="D530" s="2"/>
      <c r="E530" s="2"/>
      <c r="F530" s="2"/>
      <c r="G530" s="2"/>
      <c r="J530" s="3"/>
      <c r="M530" s="3"/>
      <c r="N530" s="2"/>
      <c r="O530" s="2"/>
      <c r="P530" s="3"/>
      <c r="Q530" s="2"/>
      <c r="R530" s="2"/>
      <c r="S530" s="3"/>
      <c r="T530" s="2"/>
      <c r="U530" s="2"/>
      <c r="V530" s="2"/>
      <c r="W530" s="2"/>
      <c r="X530" s="2"/>
      <c r="Y530" s="2"/>
      <c r="Z530" s="2"/>
    </row>
    <row r="531" spans="1:26" ht="14.25" customHeight="1" x14ac:dyDescent="0.2">
      <c r="A531" s="2"/>
      <c r="B531" s="2"/>
      <c r="C531" s="2"/>
      <c r="D531" s="2"/>
      <c r="E531" s="2"/>
      <c r="F531" s="2"/>
      <c r="G531" s="2"/>
      <c r="J531" s="3"/>
      <c r="M531" s="3"/>
      <c r="N531" s="2"/>
      <c r="O531" s="2"/>
      <c r="P531" s="3"/>
      <c r="Q531" s="2"/>
      <c r="R531" s="2"/>
      <c r="S531" s="3"/>
      <c r="T531" s="2"/>
      <c r="U531" s="2"/>
      <c r="V531" s="2"/>
      <c r="W531" s="2"/>
      <c r="X531" s="2"/>
      <c r="Y531" s="2"/>
      <c r="Z531" s="2"/>
    </row>
    <row r="532" spans="1:26" ht="14.25" customHeight="1" x14ac:dyDescent="0.2">
      <c r="A532" s="2"/>
      <c r="B532" s="2"/>
      <c r="C532" s="2"/>
      <c r="D532" s="2"/>
      <c r="E532" s="2"/>
      <c r="F532" s="2"/>
      <c r="G532" s="2"/>
      <c r="J532" s="3"/>
      <c r="M532" s="3"/>
      <c r="N532" s="2"/>
      <c r="O532" s="2"/>
      <c r="P532" s="3"/>
      <c r="Q532" s="2"/>
      <c r="R532" s="2"/>
      <c r="S532" s="3"/>
      <c r="T532" s="2"/>
      <c r="U532" s="2"/>
      <c r="V532" s="2"/>
      <c r="W532" s="2"/>
      <c r="X532" s="2"/>
      <c r="Y532" s="2"/>
      <c r="Z532" s="2"/>
    </row>
    <row r="533" spans="1:26" ht="14.25" customHeight="1" x14ac:dyDescent="0.2">
      <c r="A533" s="2"/>
      <c r="B533" s="2"/>
      <c r="C533" s="2"/>
      <c r="D533" s="2"/>
      <c r="E533" s="2"/>
      <c r="F533" s="2"/>
      <c r="G533" s="2"/>
      <c r="J533" s="3"/>
      <c r="M533" s="3"/>
      <c r="N533" s="2"/>
      <c r="O533" s="2"/>
      <c r="P533" s="3"/>
      <c r="Q533" s="2"/>
      <c r="R533" s="2"/>
      <c r="S533" s="3"/>
      <c r="T533" s="2"/>
      <c r="U533" s="2"/>
      <c r="V533" s="2"/>
      <c r="W533" s="2"/>
      <c r="X533" s="2"/>
      <c r="Y533" s="2"/>
      <c r="Z533" s="2"/>
    </row>
    <row r="534" spans="1:26" ht="14.25" customHeight="1" x14ac:dyDescent="0.2">
      <c r="A534" s="2"/>
      <c r="B534" s="2"/>
      <c r="C534" s="2"/>
      <c r="D534" s="2"/>
      <c r="E534" s="2"/>
      <c r="F534" s="2"/>
      <c r="G534" s="2"/>
      <c r="J534" s="3"/>
      <c r="M534" s="3"/>
      <c r="N534" s="2"/>
      <c r="O534" s="2"/>
      <c r="P534" s="3"/>
      <c r="Q534" s="2"/>
      <c r="R534" s="2"/>
      <c r="S534" s="3"/>
      <c r="T534" s="2"/>
      <c r="U534" s="2"/>
      <c r="V534" s="2"/>
      <c r="W534" s="2"/>
      <c r="X534" s="2"/>
      <c r="Y534" s="2"/>
      <c r="Z534" s="2"/>
    </row>
    <row r="535" spans="1:26" ht="14.25" customHeight="1" x14ac:dyDescent="0.2">
      <c r="A535" s="2"/>
      <c r="B535" s="2"/>
      <c r="C535" s="2"/>
      <c r="D535" s="2"/>
      <c r="E535" s="2"/>
      <c r="F535" s="2"/>
      <c r="G535" s="2"/>
      <c r="J535" s="3"/>
      <c r="M535" s="3"/>
      <c r="N535" s="2"/>
      <c r="O535" s="2"/>
      <c r="P535" s="3"/>
      <c r="Q535" s="2"/>
      <c r="R535" s="2"/>
      <c r="S535" s="3"/>
      <c r="T535" s="2"/>
      <c r="U535" s="2"/>
      <c r="V535" s="2"/>
      <c r="W535" s="2"/>
      <c r="X535" s="2"/>
      <c r="Y535" s="2"/>
      <c r="Z535" s="2"/>
    </row>
    <row r="536" spans="1:26" ht="14.25" customHeight="1" x14ac:dyDescent="0.2">
      <c r="A536" s="2"/>
      <c r="B536" s="2"/>
      <c r="C536" s="2"/>
      <c r="D536" s="2"/>
      <c r="E536" s="2"/>
      <c r="F536" s="2"/>
      <c r="G536" s="2"/>
      <c r="J536" s="3"/>
      <c r="M536" s="3"/>
      <c r="N536" s="2"/>
      <c r="O536" s="2"/>
      <c r="P536" s="3"/>
      <c r="Q536" s="2"/>
      <c r="R536" s="2"/>
      <c r="S536" s="3"/>
      <c r="T536" s="2"/>
      <c r="U536" s="2"/>
      <c r="V536" s="2"/>
      <c r="W536" s="2"/>
      <c r="X536" s="2"/>
      <c r="Y536" s="2"/>
      <c r="Z536" s="2"/>
    </row>
    <row r="537" spans="1:26" ht="14.25" customHeight="1" x14ac:dyDescent="0.2">
      <c r="A537" s="2"/>
      <c r="B537" s="2"/>
      <c r="C537" s="2"/>
      <c r="D537" s="2"/>
      <c r="E537" s="2"/>
      <c r="F537" s="2"/>
      <c r="G537" s="2"/>
      <c r="J537" s="3"/>
      <c r="M537" s="3"/>
      <c r="N537" s="2"/>
      <c r="O537" s="2"/>
      <c r="P537" s="3"/>
      <c r="Q537" s="2"/>
      <c r="R537" s="2"/>
      <c r="S537" s="3"/>
      <c r="T537" s="2"/>
      <c r="U537" s="2"/>
      <c r="V537" s="2"/>
      <c r="W537" s="2"/>
      <c r="X537" s="2"/>
      <c r="Y537" s="2"/>
      <c r="Z537" s="2"/>
    </row>
    <row r="538" spans="1:26" ht="14.25" customHeight="1" x14ac:dyDescent="0.2">
      <c r="A538" s="2"/>
      <c r="B538" s="2"/>
      <c r="C538" s="2"/>
      <c r="D538" s="2"/>
      <c r="E538" s="2"/>
      <c r="F538" s="2"/>
      <c r="G538" s="2"/>
      <c r="J538" s="3"/>
      <c r="M538" s="3"/>
      <c r="N538" s="2"/>
      <c r="O538" s="2"/>
      <c r="P538" s="3"/>
      <c r="Q538" s="2"/>
      <c r="R538" s="2"/>
      <c r="S538" s="3"/>
      <c r="T538" s="2"/>
      <c r="U538" s="2"/>
      <c r="V538" s="2"/>
      <c r="W538" s="2"/>
      <c r="X538" s="2"/>
      <c r="Y538" s="2"/>
      <c r="Z538" s="2"/>
    </row>
    <row r="539" spans="1:26" ht="14.25" customHeight="1" x14ac:dyDescent="0.2">
      <c r="A539" s="2"/>
      <c r="B539" s="2"/>
      <c r="C539" s="2"/>
      <c r="D539" s="2"/>
      <c r="E539" s="2"/>
      <c r="F539" s="2"/>
      <c r="G539" s="2"/>
      <c r="J539" s="3"/>
      <c r="M539" s="3"/>
      <c r="N539" s="2"/>
      <c r="O539" s="2"/>
      <c r="P539" s="3"/>
      <c r="Q539" s="2"/>
      <c r="R539" s="2"/>
      <c r="S539" s="3"/>
      <c r="T539" s="2"/>
      <c r="U539" s="2"/>
      <c r="V539" s="2"/>
      <c r="W539" s="2"/>
      <c r="X539" s="2"/>
      <c r="Y539" s="2"/>
      <c r="Z539" s="2"/>
    </row>
    <row r="540" spans="1:26" ht="14.25" customHeight="1" x14ac:dyDescent="0.2">
      <c r="A540" s="2"/>
      <c r="B540" s="2"/>
      <c r="C540" s="2"/>
      <c r="D540" s="2"/>
      <c r="E540" s="2"/>
      <c r="F540" s="2"/>
      <c r="G540" s="2"/>
      <c r="J540" s="3"/>
      <c r="M540" s="3"/>
      <c r="N540" s="2"/>
      <c r="O540" s="2"/>
      <c r="P540" s="3"/>
      <c r="Q540" s="2"/>
      <c r="R540" s="2"/>
      <c r="S540" s="3"/>
      <c r="T540" s="2"/>
      <c r="U540" s="2"/>
      <c r="V540" s="2"/>
      <c r="W540" s="2"/>
      <c r="X540" s="2"/>
      <c r="Y540" s="2"/>
      <c r="Z540" s="2"/>
    </row>
    <row r="541" spans="1:26" ht="14.25" customHeight="1" x14ac:dyDescent="0.2">
      <c r="A541" s="2"/>
      <c r="B541" s="2"/>
      <c r="C541" s="2"/>
      <c r="D541" s="2"/>
      <c r="E541" s="2"/>
      <c r="F541" s="2"/>
      <c r="G541" s="2"/>
      <c r="J541" s="3"/>
      <c r="M541" s="3"/>
      <c r="N541" s="2"/>
      <c r="O541" s="2"/>
      <c r="P541" s="3"/>
      <c r="Q541" s="2"/>
      <c r="R541" s="2"/>
      <c r="S541" s="3"/>
      <c r="T541" s="2"/>
      <c r="U541" s="2"/>
      <c r="V541" s="2"/>
      <c r="W541" s="2"/>
      <c r="X541" s="2"/>
      <c r="Y541" s="2"/>
      <c r="Z541" s="2"/>
    </row>
    <row r="542" spans="1:26" ht="14.25" customHeight="1" x14ac:dyDescent="0.2">
      <c r="A542" s="2"/>
      <c r="B542" s="2"/>
      <c r="C542" s="2"/>
      <c r="D542" s="2"/>
      <c r="E542" s="2"/>
      <c r="F542" s="2"/>
      <c r="G542" s="2"/>
      <c r="J542" s="3"/>
      <c r="M542" s="3"/>
      <c r="N542" s="2"/>
      <c r="O542" s="2"/>
      <c r="P542" s="3"/>
      <c r="Q542" s="2"/>
      <c r="R542" s="2"/>
      <c r="S542" s="3"/>
      <c r="T542" s="2"/>
      <c r="U542" s="2"/>
      <c r="V542" s="2"/>
      <c r="W542" s="2"/>
      <c r="X542" s="2"/>
      <c r="Y542" s="2"/>
      <c r="Z542" s="2"/>
    </row>
    <row r="543" spans="1:26" ht="14.25" customHeight="1" x14ac:dyDescent="0.2">
      <c r="A543" s="2"/>
      <c r="B543" s="2"/>
      <c r="C543" s="2"/>
      <c r="D543" s="2"/>
      <c r="E543" s="2"/>
      <c r="F543" s="2"/>
      <c r="G543" s="2"/>
      <c r="J543" s="3"/>
      <c r="M543" s="3"/>
      <c r="N543" s="2"/>
      <c r="O543" s="2"/>
      <c r="P543" s="3"/>
      <c r="Q543" s="2"/>
      <c r="R543" s="2"/>
      <c r="S543" s="3"/>
      <c r="T543" s="2"/>
      <c r="U543" s="2"/>
      <c r="V543" s="2"/>
      <c r="W543" s="2"/>
      <c r="X543" s="2"/>
      <c r="Y543" s="2"/>
      <c r="Z543" s="2"/>
    </row>
    <row r="544" spans="1:26" ht="14.25" customHeight="1" x14ac:dyDescent="0.2">
      <c r="A544" s="2"/>
      <c r="B544" s="2"/>
      <c r="C544" s="2"/>
      <c r="D544" s="2"/>
      <c r="E544" s="2"/>
      <c r="F544" s="2"/>
      <c r="G544" s="2"/>
      <c r="J544" s="3"/>
      <c r="M544" s="3"/>
      <c r="N544" s="2"/>
      <c r="O544" s="2"/>
      <c r="P544" s="3"/>
      <c r="Q544" s="2"/>
      <c r="R544" s="2"/>
      <c r="S544" s="3"/>
      <c r="T544" s="2"/>
      <c r="U544" s="2"/>
      <c r="V544" s="2"/>
      <c r="W544" s="2"/>
      <c r="X544" s="2"/>
      <c r="Y544" s="2"/>
      <c r="Z544" s="2"/>
    </row>
    <row r="545" spans="1:26" ht="14.25" customHeight="1" x14ac:dyDescent="0.2">
      <c r="A545" s="2"/>
      <c r="B545" s="2"/>
      <c r="C545" s="2"/>
      <c r="D545" s="2"/>
      <c r="E545" s="2"/>
      <c r="F545" s="2"/>
      <c r="G545" s="2"/>
      <c r="J545" s="3"/>
      <c r="M545" s="3"/>
      <c r="N545" s="2"/>
      <c r="O545" s="2"/>
      <c r="P545" s="3"/>
      <c r="Q545" s="2"/>
      <c r="R545" s="2"/>
      <c r="S545" s="3"/>
      <c r="T545" s="2"/>
      <c r="U545" s="2"/>
      <c r="V545" s="2"/>
      <c r="W545" s="2"/>
      <c r="X545" s="2"/>
      <c r="Y545" s="2"/>
      <c r="Z545" s="2"/>
    </row>
    <row r="546" spans="1:26" ht="14.25" customHeight="1" x14ac:dyDescent="0.2">
      <c r="A546" s="2"/>
      <c r="B546" s="2"/>
      <c r="C546" s="2"/>
      <c r="D546" s="2"/>
      <c r="E546" s="2"/>
      <c r="F546" s="2"/>
      <c r="G546" s="2"/>
      <c r="J546" s="3"/>
      <c r="M546" s="3"/>
      <c r="N546" s="2"/>
      <c r="O546" s="2"/>
      <c r="P546" s="3"/>
      <c r="Q546" s="2"/>
      <c r="R546" s="2"/>
      <c r="S546" s="3"/>
      <c r="T546" s="2"/>
      <c r="U546" s="2"/>
      <c r="V546" s="2"/>
      <c r="W546" s="2"/>
      <c r="X546" s="2"/>
      <c r="Y546" s="2"/>
      <c r="Z546" s="2"/>
    </row>
    <row r="547" spans="1:26" ht="14.25" customHeight="1" x14ac:dyDescent="0.2">
      <c r="A547" s="2"/>
      <c r="B547" s="2"/>
      <c r="C547" s="2"/>
      <c r="D547" s="2"/>
      <c r="E547" s="2"/>
      <c r="F547" s="2"/>
      <c r="G547" s="2"/>
      <c r="J547" s="3"/>
      <c r="M547" s="3"/>
      <c r="N547" s="2"/>
      <c r="O547" s="2"/>
      <c r="P547" s="3"/>
      <c r="Q547" s="2"/>
      <c r="R547" s="2"/>
      <c r="S547" s="3"/>
      <c r="T547" s="2"/>
      <c r="U547" s="2"/>
      <c r="V547" s="2"/>
      <c r="W547" s="2"/>
      <c r="X547" s="2"/>
      <c r="Y547" s="2"/>
      <c r="Z547" s="2"/>
    </row>
    <row r="548" spans="1:26" ht="14.25" customHeight="1" x14ac:dyDescent="0.2">
      <c r="A548" s="2"/>
      <c r="B548" s="2"/>
      <c r="C548" s="2"/>
      <c r="D548" s="2"/>
      <c r="E548" s="2"/>
      <c r="F548" s="2"/>
      <c r="G548" s="2"/>
      <c r="J548" s="3"/>
      <c r="M548" s="3"/>
      <c r="N548" s="2"/>
      <c r="O548" s="2"/>
      <c r="P548" s="3"/>
      <c r="Q548" s="2"/>
      <c r="R548" s="2"/>
      <c r="S548" s="3"/>
      <c r="T548" s="2"/>
      <c r="U548" s="2"/>
      <c r="V548" s="2"/>
      <c r="W548" s="2"/>
      <c r="X548" s="2"/>
      <c r="Y548" s="2"/>
      <c r="Z548" s="2"/>
    </row>
    <row r="549" spans="1:26" ht="14.25" customHeight="1" x14ac:dyDescent="0.2">
      <c r="A549" s="2"/>
      <c r="B549" s="2"/>
      <c r="C549" s="2"/>
      <c r="D549" s="2"/>
      <c r="E549" s="2"/>
      <c r="F549" s="2"/>
      <c r="G549" s="2"/>
      <c r="J549" s="3"/>
      <c r="M549" s="3"/>
      <c r="N549" s="2"/>
      <c r="O549" s="2"/>
      <c r="P549" s="3"/>
      <c r="Q549" s="2"/>
      <c r="R549" s="2"/>
      <c r="S549" s="3"/>
      <c r="T549" s="2"/>
      <c r="U549" s="2"/>
      <c r="V549" s="2"/>
      <c r="W549" s="2"/>
      <c r="X549" s="2"/>
      <c r="Y549" s="2"/>
      <c r="Z549" s="2"/>
    </row>
    <row r="550" spans="1:26" ht="14.25" customHeight="1" x14ac:dyDescent="0.2">
      <c r="A550" s="2"/>
      <c r="B550" s="2"/>
      <c r="C550" s="2"/>
      <c r="D550" s="2"/>
      <c r="E550" s="2"/>
      <c r="F550" s="2"/>
      <c r="G550" s="2"/>
      <c r="J550" s="3"/>
      <c r="M550" s="3"/>
      <c r="N550" s="2"/>
      <c r="O550" s="2"/>
      <c r="P550" s="3"/>
      <c r="Q550" s="2"/>
      <c r="R550" s="2"/>
      <c r="S550" s="3"/>
      <c r="T550" s="2"/>
      <c r="U550" s="2"/>
      <c r="V550" s="2"/>
      <c r="W550" s="2"/>
      <c r="X550" s="2"/>
      <c r="Y550" s="2"/>
      <c r="Z550" s="2"/>
    </row>
    <row r="551" spans="1:26" ht="14.25" customHeight="1" x14ac:dyDescent="0.2">
      <c r="A551" s="2"/>
      <c r="B551" s="2"/>
      <c r="C551" s="2"/>
      <c r="D551" s="2"/>
      <c r="E551" s="2"/>
      <c r="F551" s="2"/>
      <c r="G551" s="2"/>
      <c r="J551" s="3"/>
      <c r="M551" s="3"/>
      <c r="N551" s="2"/>
      <c r="O551" s="2"/>
      <c r="P551" s="3"/>
      <c r="Q551" s="2"/>
      <c r="R551" s="2"/>
      <c r="S551" s="3"/>
      <c r="T551" s="2"/>
      <c r="U551" s="2"/>
      <c r="V551" s="2"/>
      <c r="W551" s="2"/>
      <c r="X551" s="2"/>
      <c r="Y551" s="2"/>
      <c r="Z551" s="2"/>
    </row>
    <row r="552" spans="1:26" ht="14.25" customHeight="1" x14ac:dyDescent="0.2">
      <c r="A552" s="2"/>
      <c r="B552" s="2"/>
      <c r="C552" s="2"/>
      <c r="D552" s="2"/>
      <c r="E552" s="2"/>
      <c r="F552" s="2"/>
      <c r="G552" s="2"/>
      <c r="J552" s="3"/>
      <c r="M552" s="3"/>
      <c r="N552" s="2"/>
      <c r="O552" s="2"/>
      <c r="P552" s="3"/>
      <c r="Q552" s="2"/>
      <c r="R552" s="2"/>
      <c r="S552" s="3"/>
      <c r="T552" s="2"/>
      <c r="U552" s="2"/>
      <c r="V552" s="2"/>
      <c r="W552" s="2"/>
      <c r="X552" s="2"/>
      <c r="Y552" s="2"/>
      <c r="Z552" s="2"/>
    </row>
    <row r="553" spans="1:26" ht="14.25" customHeight="1" x14ac:dyDescent="0.2">
      <c r="A553" s="2"/>
      <c r="B553" s="2"/>
      <c r="C553" s="2"/>
      <c r="D553" s="2"/>
      <c r="E553" s="2"/>
      <c r="F553" s="2"/>
      <c r="G553" s="2"/>
      <c r="J553" s="3"/>
      <c r="M553" s="3"/>
      <c r="N553" s="2"/>
      <c r="O553" s="2"/>
      <c r="P553" s="3"/>
      <c r="Q553" s="2"/>
      <c r="R553" s="2"/>
      <c r="S553" s="3"/>
      <c r="T553" s="2"/>
      <c r="U553" s="2"/>
      <c r="V553" s="2"/>
      <c r="W553" s="2"/>
      <c r="X553" s="2"/>
      <c r="Y553" s="2"/>
      <c r="Z553" s="2"/>
    </row>
    <row r="554" spans="1:26" ht="14.25" customHeight="1" x14ac:dyDescent="0.2">
      <c r="A554" s="2"/>
      <c r="B554" s="2"/>
      <c r="C554" s="2"/>
      <c r="D554" s="2"/>
      <c r="E554" s="2"/>
      <c r="F554" s="2"/>
      <c r="G554" s="2"/>
      <c r="J554" s="3"/>
      <c r="M554" s="3"/>
      <c r="N554" s="2"/>
      <c r="O554" s="2"/>
      <c r="P554" s="3"/>
      <c r="Q554" s="2"/>
      <c r="R554" s="2"/>
      <c r="S554" s="3"/>
      <c r="T554" s="2"/>
      <c r="U554" s="2"/>
      <c r="V554" s="2"/>
      <c r="W554" s="2"/>
      <c r="X554" s="2"/>
      <c r="Y554" s="2"/>
      <c r="Z554" s="2"/>
    </row>
    <row r="555" spans="1:26" ht="14.25" customHeight="1" x14ac:dyDescent="0.2">
      <c r="A555" s="2"/>
      <c r="B555" s="2"/>
      <c r="C555" s="2"/>
      <c r="D555" s="2"/>
      <c r="E555" s="2"/>
      <c r="F555" s="2"/>
      <c r="G555" s="2"/>
      <c r="J555" s="3"/>
      <c r="M555" s="3"/>
      <c r="N555" s="2"/>
      <c r="O555" s="2"/>
      <c r="P555" s="3"/>
      <c r="Q555" s="2"/>
      <c r="R555" s="2"/>
      <c r="S555" s="3"/>
      <c r="T555" s="2"/>
      <c r="U555" s="2"/>
      <c r="V555" s="2"/>
      <c r="W555" s="2"/>
      <c r="X555" s="2"/>
      <c r="Y555" s="2"/>
      <c r="Z555" s="2"/>
    </row>
    <row r="556" spans="1:26" ht="14.25" customHeight="1" x14ac:dyDescent="0.2">
      <c r="A556" s="2"/>
      <c r="B556" s="2"/>
      <c r="C556" s="2"/>
      <c r="D556" s="2"/>
      <c r="E556" s="2"/>
      <c r="F556" s="2"/>
      <c r="G556" s="2"/>
      <c r="J556" s="3"/>
      <c r="M556" s="3"/>
      <c r="N556" s="2"/>
      <c r="O556" s="2"/>
      <c r="P556" s="3"/>
      <c r="Q556" s="2"/>
      <c r="R556" s="2"/>
      <c r="S556" s="3"/>
      <c r="T556" s="2"/>
      <c r="U556" s="2"/>
      <c r="V556" s="2"/>
      <c r="W556" s="2"/>
      <c r="X556" s="2"/>
      <c r="Y556" s="2"/>
      <c r="Z556" s="2"/>
    </row>
    <row r="557" spans="1:26" ht="14.25" customHeight="1" x14ac:dyDescent="0.2">
      <c r="A557" s="2"/>
      <c r="B557" s="2"/>
      <c r="C557" s="2"/>
      <c r="D557" s="2"/>
      <c r="E557" s="2"/>
      <c r="F557" s="2"/>
      <c r="G557" s="2"/>
      <c r="J557" s="3"/>
      <c r="M557" s="3"/>
      <c r="N557" s="2"/>
      <c r="O557" s="2"/>
      <c r="P557" s="3"/>
      <c r="Q557" s="2"/>
      <c r="R557" s="2"/>
      <c r="S557" s="3"/>
      <c r="T557" s="2"/>
      <c r="U557" s="2"/>
      <c r="V557" s="2"/>
      <c r="W557" s="2"/>
      <c r="X557" s="2"/>
      <c r="Y557" s="2"/>
      <c r="Z557" s="2"/>
    </row>
    <row r="558" spans="1:26" ht="14.25" customHeight="1" x14ac:dyDescent="0.2">
      <c r="A558" s="2"/>
      <c r="B558" s="2"/>
      <c r="C558" s="2"/>
      <c r="D558" s="2"/>
      <c r="E558" s="2"/>
      <c r="F558" s="2"/>
      <c r="G558" s="2"/>
      <c r="J558" s="3"/>
      <c r="M558" s="3"/>
      <c r="N558" s="2"/>
      <c r="O558" s="2"/>
      <c r="P558" s="3"/>
      <c r="Q558" s="2"/>
      <c r="R558" s="2"/>
      <c r="S558" s="3"/>
      <c r="T558" s="2"/>
      <c r="U558" s="2"/>
      <c r="V558" s="2"/>
      <c r="W558" s="2"/>
      <c r="X558" s="2"/>
      <c r="Y558" s="2"/>
      <c r="Z558" s="2"/>
    </row>
    <row r="559" spans="1:26" ht="14.25" customHeight="1" x14ac:dyDescent="0.2">
      <c r="A559" s="2"/>
      <c r="B559" s="2"/>
      <c r="C559" s="2"/>
      <c r="D559" s="2"/>
      <c r="E559" s="2"/>
      <c r="F559" s="2"/>
      <c r="G559" s="2"/>
      <c r="J559" s="3"/>
      <c r="M559" s="3"/>
      <c r="N559" s="2"/>
      <c r="O559" s="2"/>
      <c r="P559" s="3"/>
      <c r="Q559" s="2"/>
      <c r="R559" s="2"/>
      <c r="S559" s="3"/>
      <c r="T559" s="2"/>
      <c r="U559" s="2"/>
      <c r="V559" s="2"/>
      <c r="W559" s="2"/>
      <c r="X559" s="2"/>
      <c r="Y559" s="2"/>
      <c r="Z559" s="2"/>
    </row>
    <row r="560" spans="1:26" ht="14.25" customHeight="1" x14ac:dyDescent="0.2">
      <c r="A560" s="2"/>
      <c r="B560" s="2"/>
      <c r="C560" s="2"/>
      <c r="D560" s="2"/>
      <c r="E560" s="2"/>
      <c r="F560" s="2"/>
      <c r="G560" s="2"/>
      <c r="J560" s="3"/>
      <c r="M560" s="3"/>
      <c r="N560" s="2"/>
      <c r="O560" s="2"/>
      <c r="P560" s="3"/>
      <c r="Q560" s="2"/>
      <c r="R560" s="2"/>
      <c r="S560" s="3"/>
      <c r="T560" s="2"/>
      <c r="U560" s="2"/>
      <c r="V560" s="2"/>
      <c r="W560" s="2"/>
      <c r="X560" s="2"/>
      <c r="Y560" s="2"/>
      <c r="Z560" s="2"/>
    </row>
    <row r="561" spans="1:26" ht="14.25" customHeight="1" x14ac:dyDescent="0.2">
      <c r="A561" s="2"/>
      <c r="B561" s="2"/>
      <c r="C561" s="2"/>
      <c r="D561" s="2"/>
      <c r="E561" s="2"/>
      <c r="F561" s="2"/>
      <c r="G561" s="2"/>
      <c r="J561" s="3"/>
      <c r="M561" s="3"/>
      <c r="N561" s="2"/>
      <c r="O561" s="2"/>
      <c r="P561" s="3"/>
      <c r="Q561" s="2"/>
      <c r="R561" s="2"/>
      <c r="S561" s="3"/>
      <c r="T561" s="2"/>
      <c r="U561" s="2"/>
      <c r="V561" s="2"/>
      <c r="W561" s="2"/>
      <c r="X561" s="2"/>
      <c r="Y561" s="2"/>
      <c r="Z561" s="2"/>
    </row>
    <row r="562" spans="1:26" ht="14.25" customHeight="1" x14ac:dyDescent="0.2">
      <c r="A562" s="2"/>
      <c r="B562" s="2"/>
      <c r="C562" s="2"/>
      <c r="D562" s="2"/>
      <c r="E562" s="2"/>
      <c r="F562" s="2"/>
      <c r="G562" s="2"/>
      <c r="J562" s="3"/>
      <c r="M562" s="3"/>
      <c r="N562" s="2"/>
      <c r="O562" s="2"/>
      <c r="P562" s="3"/>
      <c r="Q562" s="2"/>
      <c r="R562" s="2"/>
      <c r="S562" s="3"/>
      <c r="T562" s="2"/>
      <c r="U562" s="2"/>
      <c r="V562" s="2"/>
      <c r="W562" s="2"/>
      <c r="X562" s="2"/>
      <c r="Y562" s="2"/>
      <c r="Z562" s="2"/>
    </row>
    <row r="563" spans="1:26" ht="14.25" customHeight="1" x14ac:dyDescent="0.2">
      <c r="A563" s="2"/>
      <c r="B563" s="2"/>
      <c r="C563" s="2"/>
      <c r="D563" s="2"/>
      <c r="E563" s="2"/>
      <c r="F563" s="2"/>
      <c r="G563" s="2"/>
      <c r="J563" s="3"/>
      <c r="M563" s="3"/>
      <c r="N563" s="2"/>
      <c r="O563" s="2"/>
      <c r="P563" s="3"/>
      <c r="Q563" s="2"/>
      <c r="R563" s="2"/>
      <c r="S563" s="3"/>
      <c r="T563" s="2"/>
      <c r="U563" s="2"/>
      <c r="V563" s="2"/>
      <c r="W563" s="2"/>
      <c r="X563" s="2"/>
      <c r="Y563" s="2"/>
      <c r="Z563" s="2"/>
    </row>
    <row r="564" spans="1:26" ht="14.25" customHeight="1" x14ac:dyDescent="0.2">
      <c r="A564" s="2"/>
      <c r="B564" s="2"/>
      <c r="C564" s="2"/>
      <c r="D564" s="2"/>
      <c r="E564" s="2"/>
      <c r="F564" s="2"/>
      <c r="G564" s="2"/>
      <c r="J564" s="3"/>
      <c r="M564" s="3"/>
      <c r="N564" s="2"/>
      <c r="O564" s="2"/>
      <c r="P564" s="3"/>
      <c r="Q564" s="2"/>
      <c r="R564" s="2"/>
      <c r="S564" s="3"/>
      <c r="T564" s="2"/>
      <c r="U564" s="2"/>
      <c r="V564" s="2"/>
      <c r="W564" s="2"/>
      <c r="X564" s="2"/>
      <c r="Y564" s="2"/>
      <c r="Z564" s="2"/>
    </row>
    <row r="565" spans="1:26" ht="14.25" customHeight="1" x14ac:dyDescent="0.2">
      <c r="A565" s="2"/>
      <c r="B565" s="2"/>
      <c r="C565" s="2"/>
      <c r="D565" s="2"/>
      <c r="E565" s="2"/>
      <c r="F565" s="2"/>
      <c r="G565" s="2"/>
      <c r="J565" s="3"/>
      <c r="M565" s="3"/>
      <c r="N565" s="2"/>
      <c r="O565" s="2"/>
      <c r="P565" s="3"/>
      <c r="Q565" s="2"/>
      <c r="R565" s="2"/>
      <c r="S565" s="3"/>
      <c r="T565" s="2"/>
      <c r="U565" s="2"/>
      <c r="V565" s="2"/>
      <c r="W565" s="2"/>
      <c r="X565" s="2"/>
      <c r="Y565" s="2"/>
      <c r="Z565" s="2"/>
    </row>
    <row r="566" spans="1:26" ht="14.25" customHeight="1" x14ac:dyDescent="0.2">
      <c r="A566" s="2"/>
      <c r="B566" s="2"/>
      <c r="C566" s="2"/>
      <c r="D566" s="2"/>
      <c r="E566" s="2"/>
      <c r="F566" s="2"/>
      <c r="G566" s="2"/>
      <c r="J566" s="3"/>
      <c r="M566" s="3"/>
      <c r="N566" s="2"/>
      <c r="O566" s="2"/>
      <c r="P566" s="3"/>
      <c r="Q566" s="2"/>
      <c r="R566" s="2"/>
      <c r="S566" s="3"/>
      <c r="T566" s="2"/>
      <c r="U566" s="2"/>
      <c r="V566" s="2"/>
      <c r="W566" s="2"/>
      <c r="X566" s="2"/>
      <c r="Y566" s="2"/>
      <c r="Z566" s="2"/>
    </row>
    <row r="567" spans="1:26" ht="14.25" customHeight="1" x14ac:dyDescent="0.2">
      <c r="A567" s="2"/>
      <c r="B567" s="2"/>
      <c r="C567" s="2"/>
      <c r="D567" s="2"/>
      <c r="E567" s="2"/>
      <c r="F567" s="2"/>
      <c r="G567" s="2"/>
      <c r="J567" s="3"/>
      <c r="M567" s="3"/>
      <c r="N567" s="2"/>
      <c r="O567" s="2"/>
      <c r="P567" s="3"/>
      <c r="Q567" s="2"/>
      <c r="R567" s="2"/>
      <c r="S567" s="3"/>
      <c r="T567" s="2"/>
      <c r="U567" s="2"/>
      <c r="V567" s="2"/>
      <c r="W567" s="2"/>
      <c r="X567" s="2"/>
      <c r="Y567" s="2"/>
      <c r="Z567" s="2"/>
    </row>
    <row r="568" spans="1:26" ht="14.25" customHeight="1" x14ac:dyDescent="0.2">
      <c r="A568" s="2"/>
      <c r="B568" s="2"/>
      <c r="C568" s="2"/>
      <c r="D568" s="2"/>
      <c r="E568" s="2"/>
      <c r="F568" s="2"/>
      <c r="G568" s="2"/>
      <c r="J568" s="3"/>
      <c r="M568" s="3"/>
      <c r="N568" s="2"/>
      <c r="O568" s="2"/>
      <c r="P568" s="3"/>
      <c r="Q568" s="2"/>
      <c r="R568" s="2"/>
      <c r="S568" s="3"/>
      <c r="T568" s="2"/>
      <c r="U568" s="2"/>
      <c r="V568" s="2"/>
      <c r="W568" s="2"/>
      <c r="X568" s="2"/>
      <c r="Y568" s="2"/>
      <c r="Z568" s="2"/>
    </row>
    <row r="569" spans="1:26" ht="14.25" customHeight="1" x14ac:dyDescent="0.2">
      <c r="A569" s="2"/>
      <c r="B569" s="2"/>
      <c r="C569" s="2"/>
      <c r="D569" s="2"/>
      <c r="E569" s="2"/>
      <c r="F569" s="2"/>
      <c r="G569" s="2"/>
      <c r="J569" s="3"/>
      <c r="M569" s="3"/>
      <c r="N569" s="2"/>
      <c r="O569" s="2"/>
      <c r="P569" s="3"/>
      <c r="Q569" s="2"/>
      <c r="R569" s="2"/>
      <c r="S569" s="3"/>
      <c r="T569" s="2"/>
      <c r="U569" s="2"/>
      <c r="V569" s="2"/>
      <c r="W569" s="2"/>
      <c r="X569" s="2"/>
      <c r="Y569" s="2"/>
      <c r="Z569" s="2"/>
    </row>
    <row r="570" spans="1:26" ht="14.25" customHeight="1" x14ac:dyDescent="0.2">
      <c r="A570" s="2"/>
      <c r="B570" s="2"/>
      <c r="C570" s="2"/>
      <c r="D570" s="2"/>
      <c r="E570" s="2"/>
      <c r="F570" s="2"/>
      <c r="G570" s="2"/>
      <c r="J570" s="3"/>
      <c r="M570" s="3"/>
      <c r="N570" s="2"/>
      <c r="O570" s="2"/>
      <c r="P570" s="3"/>
      <c r="Q570" s="2"/>
      <c r="R570" s="2"/>
      <c r="S570" s="3"/>
      <c r="T570" s="2"/>
      <c r="U570" s="2"/>
      <c r="V570" s="2"/>
      <c r="W570" s="2"/>
      <c r="X570" s="2"/>
      <c r="Y570" s="2"/>
      <c r="Z570" s="2"/>
    </row>
    <row r="571" spans="1:26" ht="14.25" customHeight="1" x14ac:dyDescent="0.2">
      <c r="A571" s="2"/>
      <c r="B571" s="2"/>
      <c r="C571" s="2"/>
      <c r="D571" s="2"/>
      <c r="E571" s="2"/>
      <c r="F571" s="2"/>
      <c r="G571" s="2"/>
      <c r="J571" s="3"/>
      <c r="M571" s="3"/>
      <c r="N571" s="2"/>
      <c r="O571" s="2"/>
      <c r="P571" s="3"/>
      <c r="Q571" s="2"/>
      <c r="R571" s="2"/>
      <c r="S571" s="3"/>
      <c r="T571" s="2"/>
      <c r="U571" s="2"/>
      <c r="V571" s="2"/>
      <c r="W571" s="2"/>
      <c r="X571" s="2"/>
      <c r="Y571" s="2"/>
      <c r="Z571" s="2"/>
    </row>
    <row r="572" spans="1:26" ht="14.25" customHeight="1" x14ac:dyDescent="0.2">
      <c r="A572" s="2"/>
      <c r="B572" s="2"/>
      <c r="C572" s="2"/>
      <c r="D572" s="2"/>
      <c r="E572" s="2"/>
      <c r="F572" s="2"/>
      <c r="G572" s="2"/>
      <c r="J572" s="3"/>
      <c r="M572" s="3"/>
      <c r="N572" s="2"/>
      <c r="O572" s="2"/>
      <c r="P572" s="3"/>
      <c r="Q572" s="2"/>
      <c r="R572" s="2"/>
      <c r="S572" s="3"/>
      <c r="T572" s="2"/>
      <c r="U572" s="2"/>
      <c r="V572" s="2"/>
      <c r="W572" s="2"/>
      <c r="X572" s="2"/>
      <c r="Y572" s="2"/>
      <c r="Z572" s="2"/>
    </row>
    <row r="573" spans="1:26" ht="14.25" customHeight="1" x14ac:dyDescent="0.2">
      <c r="A573" s="2"/>
      <c r="B573" s="2"/>
      <c r="C573" s="2"/>
      <c r="D573" s="2"/>
      <c r="E573" s="2"/>
      <c r="F573" s="2"/>
      <c r="G573" s="2"/>
      <c r="J573" s="3"/>
      <c r="M573" s="3"/>
      <c r="N573" s="2"/>
      <c r="O573" s="2"/>
      <c r="P573" s="3"/>
      <c r="Q573" s="2"/>
      <c r="R573" s="2"/>
      <c r="S573" s="3"/>
      <c r="T573" s="2"/>
      <c r="U573" s="2"/>
      <c r="V573" s="2"/>
      <c r="W573" s="2"/>
      <c r="X573" s="2"/>
      <c r="Y573" s="2"/>
      <c r="Z573" s="2"/>
    </row>
    <row r="574" spans="1:26" ht="14.25" customHeight="1" x14ac:dyDescent="0.2">
      <c r="A574" s="2"/>
      <c r="B574" s="2"/>
      <c r="C574" s="2"/>
      <c r="D574" s="2"/>
      <c r="E574" s="2"/>
      <c r="F574" s="2"/>
      <c r="G574" s="2"/>
      <c r="J574" s="3"/>
      <c r="M574" s="3"/>
      <c r="N574" s="2"/>
      <c r="O574" s="2"/>
      <c r="P574" s="3"/>
      <c r="Q574" s="2"/>
      <c r="R574" s="2"/>
      <c r="S574" s="3"/>
      <c r="T574" s="2"/>
      <c r="U574" s="2"/>
      <c r="V574" s="2"/>
      <c r="W574" s="2"/>
      <c r="X574" s="2"/>
      <c r="Y574" s="2"/>
      <c r="Z574" s="2"/>
    </row>
    <row r="575" spans="1:26" ht="14.25" customHeight="1" x14ac:dyDescent="0.2">
      <c r="A575" s="2"/>
      <c r="B575" s="2"/>
      <c r="C575" s="2"/>
      <c r="D575" s="2"/>
      <c r="E575" s="2"/>
      <c r="F575" s="2"/>
      <c r="G575" s="2"/>
      <c r="J575" s="3"/>
      <c r="M575" s="3"/>
      <c r="N575" s="2"/>
      <c r="O575" s="2"/>
      <c r="P575" s="3"/>
      <c r="Q575" s="2"/>
      <c r="R575" s="2"/>
      <c r="S575" s="3"/>
      <c r="T575" s="2"/>
      <c r="U575" s="2"/>
      <c r="V575" s="2"/>
      <c r="W575" s="2"/>
      <c r="X575" s="2"/>
      <c r="Y575" s="2"/>
      <c r="Z575" s="2"/>
    </row>
    <row r="576" spans="1:26" ht="14.25" customHeight="1" x14ac:dyDescent="0.2">
      <c r="A576" s="2"/>
      <c r="B576" s="2"/>
      <c r="C576" s="2"/>
      <c r="D576" s="2"/>
      <c r="E576" s="2"/>
      <c r="F576" s="2"/>
      <c r="G576" s="2"/>
      <c r="J576" s="3"/>
      <c r="M576" s="3"/>
      <c r="N576" s="2"/>
      <c r="O576" s="2"/>
      <c r="P576" s="3"/>
      <c r="Q576" s="2"/>
      <c r="R576" s="2"/>
      <c r="S576" s="3"/>
      <c r="T576" s="2"/>
      <c r="U576" s="2"/>
      <c r="V576" s="2"/>
      <c r="W576" s="2"/>
      <c r="X576" s="2"/>
      <c r="Y576" s="2"/>
      <c r="Z576" s="2"/>
    </row>
    <row r="577" spans="1:26" ht="14.25" customHeight="1" x14ac:dyDescent="0.2">
      <c r="A577" s="2"/>
      <c r="B577" s="2"/>
      <c r="C577" s="2"/>
      <c r="D577" s="2"/>
      <c r="E577" s="2"/>
      <c r="F577" s="2"/>
      <c r="G577" s="2"/>
      <c r="J577" s="3"/>
      <c r="M577" s="3"/>
      <c r="N577" s="2"/>
      <c r="O577" s="2"/>
      <c r="P577" s="3"/>
      <c r="Q577" s="2"/>
      <c r="R577" s="2"/>
      <c r="S577" s="3"/>
      <c r="T577" s="2"/>
      <c r="U577" s="2"/>
      <c r="V577" s="2"/>
      <c r="W577" s="2"/>
      <c r="X577" s="2"/>
      <c r="Y577" s="2"/>
      <c r="Z577" s="2"/>
    </row>
    <row r="578" spans="1:26" ht="14.25" customHeight="1" x14ac:dyDescent="0.2">
      <c r="A578" s="2"/>
      <c r="B578" s="2"/>
      <c r="C578" s="2"/>
      <c r="D578" s="2"/>
      <c r="E578" s="2"/>
      <c r="F578" s="2"/>
      <c r="G578" s="2"/>
      <c r="J578" s="3"/>
      <c r="M578" s="3"/>
      <c r="N578" s="2"/>
      <c r="O578" s="2"/>
      <c r="P578" s="3"/>
      <c r="Q578" s="2"/>
      <c r="R578" s="2"/>
      <c r="S578" s="3"/>
      <c r="T578" s="2"/>
      <c r="U578" s="2"/>
      <c r="V578" s="2"/>
      <c r="W578" s="2"/>
      <c r="X578" s="2"/>
      <c r="Y578" s="2"/>
      <c r="Z578" s="2"/>
    </row>
    <row r="579" spans="1:26" ht="14.25" customHeight="1" x14ac:dyDescent="0.2">
      <c r="A579" s="2"/>
      <c r="B579" s="2"/>
      <c r="C579" s="2"/>
      <c r="D579" s="2"/>
      <c r="E579" s="2"/>
      <c r="F579" s="2"/>
      <c r="G579" s="2"/>
      <c r="J579" s="3"/>
      <c r="M579" s="3"/>
      <c r="N579" s="2"/>
      <c r="O579" s="2"/>
      <c r="P579" s="3"/>
      <c r="Q579" s="2"/>
      <c r="R579" s="2"/>
      <c r="S579" s="3"/>
      <c r="T579" s="2"/>
      <c r="U579" s="2"/>
      <c r="V579" s="2"/>
      <c r="W579" s="2"/>
      <c r="X579" s="2"/>
      <c r="Y579" s="2"/>
      <c r="Z579" s="2"/>
    </row>
    <row r="580" spans="1:26" ht="14.25" customHeight="1" x14ac:dyDescent="0.2">
      <c r="A580" s="2"/>
      <c r="B580" s="2"/>
      <c r="C580" s="2"/>
      <c r="D580" s="2"/>
      <c r="E580" s="2"/>
      <c r="F580" s="2"/>
      <c r="G580" s="2"/>
      <c r="J580" s="3"/>
      <c r="M580" s="3"/>
      <c r="N580" s="2"/>
      <c r="O580" s="2"/>
      <c r="P580" s="3"/>
      <c r="Q580" s="2"/>
      <c r="R580" s="2"/>
      <c r="S580" s="3"/>
      <c r="T580" s="2"/>
      <c r="U580" s="2"/>
      <c r="V580" s="2"/>
      <c r="W580" s="2"/>
      <c r="X580" s="2"/>
      <c r="Y580" s="2"/>
      <c r="Z580" s="2"/>
    </row>
    <row r="581" spans="1:26" ht="14.25" customHeight="1" x14ac:dyDescent="0.2">
      <c r="A581" s="2"/>
      <c r="B581" s="2"/>
      <c r="C581" s="2"/>
      <c r="D581" s="2"/>
      <c r="E581" s="2"/>
      <c r="F581" s="2"/>
      <c r="G581" s="2"/>
      <c r="J581" s="3"/>
      <c r="M581" s="3"/>
      <c r="N581" s="2"/>
      <c r="O581" s="2"/>
      <c r="P581" s="3"/>
      <c r="Q581" s="2"/>
      <c r="R581" s="2"/>
      <c r="S581" s="3"/>
      <c r="T581" s="2"/>
      <c r="U581" s="2"/>
      <c r="V581" s="2"/>
      <c r="W581" s="2"/>
      <c r="X581" s="2"/>
      <c r="Y581" s="2"/>
      <c r="Z581" s="2"/>
    </row>
    <row r="582" spans="1:26" ht="14.25" customHeight="1" x14ac:dyDescent="0.2">
      <c r="A582" s="2"/>
      <c r="B582" s="2"/>
      <c r="C582" s="2"/>
      <c r="D582" s="2"/>
      <c r="E582" s="2"/>
      <c r="F582" s="2"/>
      <c r="G582" s="2"/>
      <c r="J582" s="3"/>
      <c r="M582" s="3"/>
      <c r="N582" s="2"/>
      <c r="O582" s="2"/>
      <c r="P582" s="3"/>
      <c r="Q582" s="2"/>
      <c r="R582" s="2"/>
      <c r="S582" s="3"/>
      <c r="T582" s="2"/>
      <c r="U582" s="2"/>
      <c r="V582" s="2"/>
      <c r="W582" s="2"/>
      <c r="X582" s="2"/>
      <c r="Y582" s="2"/>
      <c r="Z582" s="2"/>
    </row>
    <row r="583" spans="1:26" ht="14.25" customHeight="1" x14ac:dyDescent="0.2">
      <c r="A583" s="2"/>
      <c r="B583" s="2"/>
      <c r="C583" s="2"/>
      <c r="D583" s="2"/>
      <c r="E583" s="2"/>
      <c r="F583" s="2"/>
      <c r="G583" s="2"/>
      <c r="J583" s="3"/>
      <c r="M583" s="3"/>
      <c r="N583" s="2"/>
      <c r="O583" s="2"/>
      <c r="P583" s="3"/>
      <c r="Q583" s="2"/>
      <c r="R583" s="2"/>
      <c r="S583" s="3"/>
      <c r="T583" s="2"/>
      <c r="U583" s="2"/>
      <c r="V583" s="2"/>
      <c r="W583" s="2"/>
      <c r="X583" s="2"/>
      <c r="Y583" s="2"/>
      <c r="Z583" s="2"/>
    </row>
    <row r="584" spans="1:26" ht="14.25" customHeight="1" x14ac:dyDescent="0.2">
      <c r="A584" s="2"/>
      <c r="B584" s="2"/>
      <c r="C584" s="2"/>
      <c r="D584" s="2"/>
      <c r="E584" s="2"/>
      <c r="F584" s="2"/>
      <c r="G584" s="2"/>
      <c r="J584" s="3"/>
      <c r="M584" s="3"/>
      <c r="N584" s="2"/>
      <c r="O584" s="2"/>
      <c r="P584" s="3"/>
      <c r="Q584" s="2"/>
      <c r="R584" s="2"/>
      <c r="S584" s="3"/>
      <c r="T584" s="2"/>
      <c r="U584" s="2"/>
      <c r="V584" s="2"/>
      <c r="W584" s="2"/>
      <c r="X584" s="2"/>
      <c r="Y584" s="2"/>
      <c r="Z584" s="2"/>
    </row>
    <row r="585" spans="1:26" ht="14.25" customHeight="1" x14ac:dyDescent="0.2">
      <c r="A585" s="2"/>
      <c r="B585" s="2"/>
      <c r="C585" s="2"/>
      <c r="D585" s="2"/>
      <c r="E585" s="2"/>
      <c r="F585" s="2"/>
      <c r="G585" s="2"/>
      <c r="J585" s="3"/>
      <c r="M585" s="3"/>
      <c r="N585" s="2"/>
      <c r="O585" s="2"/>
      <c r="P585" s="3"/>
      <c r="Q585" s="2"/>
      <c r="R585" s="2"/>
      <c r="S585" s="3"/>
      <c r="T585" s="2"/>
      <c r="U585" s="2"/>
      <c r="V585" s="2"/>
      <c r="W585" s="2"/>
      <c r="X585" s="2"/>
      <c r="Y585" s="2"/>
      <c r="Z585" s="2"/>
    </row>
    <row r="586" spans="1:26" ht="14.25" customHeight="1" x14ac:dyDescent="0.2">
      <c r="A586" s="2"/>
      <c r="B586" s="2"/>
      <c r="C586" s="2"/>
      <c r="D586" s="2"/>
      <c r="E586" s="2"/>
      <c r="F586" s="2"/>
      <c r="G586" s="2"/>
      <c r="J586" s="3"/>
      <c r="M586" s="3"/>
      <c r="N586" s="2"/>
      <c r="O586" s="2"/>
      <c r="P586" s="3"/>
      <c r="Q586" s="2"/>
      <c r="R586" s="2"/>
      <c r="S586" s="3"/>
      <c r="T586" s="2"/>
      <c r="U586" s="2"/>
      <c r="V586" s="2"/>
      <c r="W586" s="2"/>
      <c r="X586" s="2"/>
      <c r="Y586" s="2"/>
      <c r="Z586" s="2"/>
    </row>
    <row r="587" spans="1:26" ht="14.25" customHeight="1" x14ac:dyDescent="0.2">
      <c r="A587" s="2"/>
      <c r="B587" s="2"/>
      <c r="C587" s="2"/>
      <c r="D587" s="2"/>
      <c r="E587" s="2"/>
      <c r="F587" s="2"/>
      <c r="G587" s="2"/>
      <c r="J587" s="3"/>
      <c r="M587" s="3"/>
      <c r="N587" s="2"/>
      <c r="O587" s="2"/>
      <c r="P587" s="3"/>
      <c r="Q587" s="2"/>
      <c r="R587" s="2"/>
      <c r="S587" s="3"/>
      <c r="T587" s="2"/>
      <c r="U587" s="2"/>
      <c r="V587" s="2"/>
      <c r="W587" s="2"/>
      <c r="X587" s="2"/>
      <c r="Y587" s="2"/>
      <c r="Z587" s="2"/>
    </row>
    <row r="588" spans="1:26" ht="14.25" customHeight="1" x14ac:dyDescent="0.2">
      <c r="A588" s="2"/>
      <c r="B588" s="2"/>
      <c r="C588" s="2"/>
      <c r="D588" s="2"/>
      <c r="E588" s="2"/>
      <c r="F588" s="2"/>
      <c r="G588" s="2"/>
      <c r="J588" s="3"/>
      <c r="M588" s="3"/>
      <c r="N588" s="2"/>
      <c r="O588" s="2"/>
      <c r="P588" s="3"/>
      <c r="Q588" s="2"/>
      <c r="R588" s="2"/>
      <c r="S588" s="3"/>
      <c r="T588" s="2"/>
      <c r="U588" s="2"/>
      <c r="V588" s="2"/>
      <c r="W588" s="2"/>
      <c r="X588" s="2"/>
      <c r="Y588" s="2"/>
      <c r="Z588" s="2"/>
    </row>
    <row r="589" spans="1:26" ht="14.25" customHeight="1" x14ac:dyDescent="0.2">
      <c r="A589" s="2"/>
      <c r="B589" s="2"/>
      <c r="C589" s="2"/>
      <c r="D589" s="2"/>
      <c r="E589" s="2"/>
      <c r="F589" s="2"/>
      <c r="G589" s="2"/>
      <c r="J589" s="3"/>
      <c r="M589" s="3"/>
      <c r="N589" s="2"/>
      <c r="O589" s="2"/>
      <c r="P589" s="3"/>
      <c r="Q589" s="2"/>
      <c r="R589" s="2"/>
      <c r="S589" s="3"/>
      <c r="T589" s="2"/>
      <c r="U589" s="2"/>
      <c r="V589" s="2"/>
      <c r="W589" s="2"/>
      <c r="X589" s="2"/>
      <c r="Y589" s="2"/>
      <c r="Z589" s="2"/>
    </row>
    <row r="590" spans="1:26" ht="14.25" customHeight="1" x14ac:dyDescent="0.2">
      <c r="A590" s="2"/>
      <c r="B590" s="2"/>
      <c r="C590" s="2"/>
      <c r="D590" s="2"/>
      <c r="E590" s="2"/>
      <c r="F590" s="2"/>
      <c r="G590" s="2"/>
      <c r="J590" s="3"/>
      <c r="M590" s="3"/>
      <c r="N590" s="2"/>
      <c r="O590" s="2"/>
      <c r="P590" s="3"/>
      <c r="Q590" s="2"/>
      <c r="R590" s="2"/>
      <c r="S590" s="3"/>
      <c r="T590" s="2"/>
      <c r="U590" s="2"/>
      <c r="V590" s="2"/>
      <c r="W590" s="2"/>
      <c r="X590" s="2"/>
      <c r="Y590" s="2"/>
      <c r="Z590" s="2"/>
    </row>
    <row r="591" spans="1:26" ht="14.25" customHeight="1" x14ac:dyDescent="0.2">
      <c r="A591" s="2"/>
      <c r="B591" s="2"/>
      <c r="C591" s="2"/>
      <c r="D591" s="2"/>
      <c r="E591" s="2"/>
      <c r="F591" s="2"/>
      <c r="G591" s="2"/>
      <c r="J591" s="3"/>
      <c r="M591" s="3"/>
      <c r="N591" s="2"/>
      <c r="O591" s="2"/>
      <c r="P591" s="3"/>
      <c r="Q591" s="2"/>
      <c r="R591" s="2"/>
      <c r="S591" s="3"/>
      <c r="T591" s="2"/>
      <c r="U591" s="2"/>
      <c r="V591" s="2"/>
      <c r="W591" s="2"/>
      <c r="X591" s="2"/>
      <c r="Y591" s="2"/>
      <c r="Z591" s="2"/>
    </row>
    <row r="592" spans="1:26" ht="14.25" customHeight="1" x14ac:dyDescent="0.2">
      <c r="A592" s="2"/>
      <c r="B592" s="2"/>
      <c r="C592" s="2"/>
      <c r="D592" s="2"/>
      <c r="E592" s="2"/>
      <c r="F592" s="2"/>
      <c r="G592" s="2"/>
      <c r="J592" s="3"/>
      <c r="M592" s="3"/>
      <c r="N592" s="2"/>
      <c r="O592" s="2"/>
      <c r="P592" s="3"/>
      <c r="Q592" s="2"/>
      <c r="R592" s="2"/>
      <c r="S592" s="3"/>
      <c r="T592" s="2"/>
      <c r="U592" s="2"/>
      <c r="V592" s="2"/>
      <c r="W592" s="2"/>
      <c r="X592" s="2"/>
      <c r="Y592" s="2"/>
      <c r="Z592" s="2"/>
    </row>
    <row r="593" spans="1:26" ht="14.25" customHeight="1" x14ac:dyDescent="0.2">
      <c r="A593" s="2"/>
      <c r="B593" s="2"/>
      <c r="C593" s="2"/>
      <c r="D593" s="2"/>
      <c r="E593" s="2"/>
      <c r="F593" s="2"/>
      <c r="G593" s="2"/>
      <c r="J593" s="3"/>
      <c r="M593" s="3"/>
      <c r="N593" s="2"/>
      <c r="O593" s="2"/>
      <c r="P593" s="3"/>
      <c r="Q593" s="2"/>
      <c r="R593" s="2"/>
      <c r="S593" s="3"/>
      <c r="T593" s="2"/>
      <c r="U593" s="2"/>
      <c r="V593" s="2"/>
      <c r="W593" s="2"/>
      <c r="X593" s="2"/>
      <c r="Y593" s="2"/>
      <c r="Z593" s="2"/>
    </row>
    <row r="594" spans="1:26" ht="14.25" customHeight="1" x14ac:dyDescent="0.2">
      <c r="A594" s="2"/>
      <c r="B594" s="2"/>
      <c r="C594" s="2"/>
      <c r="D594" s="2"/>
      <c r="E594" s="2"/>
      <c r="F594" s="2"/>
      <c r="G594" s="2"/>
      <c r="J594" s="3"/>
      <c r="M594" s="3"/>
      <c r="N594" s="2"/>
      <c r="O594" s="2"/>
      <c r="P594" s="3"/>
      <c r="Q594" s="2"/>
      <c r="R594" s="2"/>
      <c r="S594" s="3"/>
      <c r="T594" s="2"/>
      <c r="U594" s="2"/>
      <c r="V594" s="2"/>
      <c r="W594" s="2"/>
      <c r="X594" s="2"/>
      <c r="Y594" s="2"/>
      <c r="Z594" s="2"/>
    </row>
    <row r="595" spans="1:26" ht="14.25" customHeight="1" x14ac:dyDescent="0.2">
      <c r="A595" s="2"/>
      <c r="B595" s="2"/>
      <c r="C595" s="2"/>
      <c r="D595" s="2"/>
      <c r="E595" s="2"/>
      <c r="F595" s="2"/>
      <c r="G595" s="2"/>
      <c r="J595" s="3"/>
      <c r="M595" s="3"/>
      <c r="N595" s="2"/>
      <c r="O595" s="2"/>
      <c r="P595" s="3"/>
      <c r="Q595" s="2"/>
      <c r="R595" s="2"/>
      <c r="S595" s="3"/>
      <c r="T595" s="2"/>
      <c r="U595" s="2"/>
      <c r="V595" s="2"/>
      <c r="W595" s="2"/>
      <c r="X595" s="2"/>
      <c r="Y595" s="2"/>
      <c r="Z595" s="2"/>
    </row>
    <row r="596" spans="1:26" ht="14.25" customHeight="1" x14ac:dyDescent="0.2">
      <c r="A596" s="2"/>
      <c r="B596" s="2"/>
      <c r="C596" s="2"/>
      <c r="D596" s="2"/>
      <c r="E596" s="2"/>
      <c r="F596" s="2"/>
      <c r="G596" s="2"/>
      <c r="J596" s="3"/>
      <c r="M596" s="3"/>
      <c r="N596" s="2"/>
      <c r="O596" s="2"/>
      <c r="P596" s="3"/>
      <c r="Q596" s="2"/>
      <c r="R596" s="2"/>
      <c r="S596" s="3"/>
      <c r="T596" s="2"/>
      <c r="U596" s="2"/>
      <c r="V596" s="2"/>
      <c r="W596" s="2"/>
      <c r="X596" s="2"/>
      <c r="Y596" s="2"/>
      <c r="Z596" s="2"/>
    </row>
    <row r="597" spans="1:26" ht="14.25" customHeight="1" x14ac:dyDescent="0.2">
      <c r="A597" s="2"/>
      <c r="B597" s="2"/>
      <c r="C597" s="2"/>
      <c r="D597" s="2"/>
      <c r="E597" s="2"/>
      <c r="F597" s="2"/>
      <c r="G597" s="2"/>
      <c r="J597" s="3"/>
      <c r="M597" s="3"/>
      <c r="N597" s="2"/>
      <c r="O597" s="2"/>
      <c r="P597" s="3"/>
      <c r="Q597" s="2"/>
      <c r="R597" s="2"/>
      <c r="S597" s="3"/>
      <c r="T597" s="2"/>
      <c r="U597" s="2"/>
      <c r="V597" s="2"/>
      <c r="W597" s="2"/>
      <c r="X597" s="2"/>
      <c r="Y597" s="2"/>
      <c r="Z597" s="2"/>
    </row>
    <row r="598" spans="1:26" ht="14.25" customHeight="1" x14ac:dyDescent="0.2">
      <c r="A598" s="2"/>
      <c r="B598" s="2"/>
      <c r="C598" s="2"/>
      <c r="D598" s="2"/>
      <c r="E598" s="2"/>
      <c r="F598" s="2"/>
      <c r="G598" s="2"/>
      <c r="J598" s="3"/>
      <c r="M598" s="3"/>
      <c r="N598" s="2"/>
      <c r="O598" s="2"/>
      <c r="P598" s="3"/>
      <c r="Q598" s="2"/>
      <c r="R598" s="2"/>
      <c r="S598" s="3"/>
      <c r="T598" s="2"/>
      <c r="U598" s="2"/>
      <c r="V598" s="2"/>
      <c r="W598" s="2"/>
      <c r="X598" s="2"/>
      <c r="Y598" s="2"/>
      <c r="Z598" s="2"/>
    </row>
    <row r="599" spans="1:26" ht="14.25" customHeight="1" x14ac:dyDescent="0.2">
      <c r="A599" s="2"/>
      <c r="B599" s="2"/>
      <c r="C599" s="2"/>
      <c r="D599" s="2"/>
      <c r="E599" s="2"/>
      <c r="F599" s="2"/>
      <c r="G599" s="2"/>
      <c r="J599" s="3"/>
      <c r="M599" s="3"/>
      <c r="N599" s="2"/>
      <c r="O599" s="2"/>
      <c r="P599" s="3"/>
      <c r="Q599" s="2"/>
      <c r="R599" s="2"/>
      <c r="S599" s="3"/>
      <c r="T599" s="2"/>
      <c r="U599" s="2"/>
      <c r="V599" s="2"/>
      <c r="W599" s="2"/>
      <c r="X599" s="2"/>
      <c r="Y599" s="2"/>
      <c r="Z599" s="2"/>
    </row>
    <row r="600" spans="1:26" ht="14.25" customHeight="1" x14ac:dyDescent="0.2">
      <c r="A600" s="2"/>
      <c r="B600" s="2"/>
      <c r="C600" s="2"/>
      <c r="D600" s="2"/>
      <c r="E600" s="2"/>
      <c r="F600" s="2"/>
      <c r="G600" s="2"/>
      <c r="J600" s="3"/>
      <c r="M600" s="3"/>
      <c r="N600" s="2"/>
      <c r="O600" s="2"/>
      <c r="P600" s="3"/>
      <c r="Q600" s="2"/>
      <c r="R600" s="2"/>
      <c r="S600" s="3"/>
      <c r="T600" s="2"/>
      <c r="U600" s="2"/>
      <c r="V600" s="2"/>
      <c r="W600" s="2"/>
      <c r="X600" s="2"/>
      <c r="Y600" s="2"/>
      <c r="Z600" s="2"/>
    </row>
    <row r="601" spans="1:26" ht="14.25" customHeight="1" x14ac:dyDescent="0.2">
      <c r="A601" s="2"/>
      <c r="B601" s="2"/>
      <c r="C601" s="2"/>
      <c r="D601" s="2"/>
      <c r="E601" s="2"/>
      <c r="F601" s="2"/>
      <c r="G601" s="2"/>
      <c r="J601" s="3"/>
      <c r="M601" s="3"/>
      <c r="N601" s="2"/>
      <c r="O601" s="2"/>
      <c r="P601" s="3"/>
      <c r="Q601" s="2"/>
      <c r="R601" s="2"/>
      <c r="S601" s="3"/>
      <c r="T601" s="2"/>
      <c r="U601" s="2"/>
      <c r="V601" s="2"/>
      <c r="W601" s="2"/>
      <c r="X601" s="2"/>
      <c r="Y601" s="2"/>
      <c r="Z601" s="2"/>
    </row>
    <row r="602" spans="1:26" ht="14.25" customHeight="1" x14ac:dyDescent="0.2">
      <c r="A602" s="2"/>
      <c r="B602" s="2"/>
      <c r="C602" s="2"/>
      <c r="D602" s="2"/>
      <c r="E602" s="2"/>
      <c r="F602" s="2"/>
      <c r="G602" s="2"/>
      <c r="J602" s="3"/>
      <c r="M602" s="3"/>
      <c r="N602" s="2"/>
      <c r="O602" s="2"/>
      <c r="P602" s="3"/>
      <c r="Q602" s="2"/>
      <c r="R602" s="2"/>
      <c r="S602" s="3"/>
      <c r="T602" s="2"/>
      <c r="U602" s="2"/>
      <c r="V602" s="2"/>
      <c r="W602" s="2"/>
      <c r="X602" s="2"/>
      <c r="Y602" s="2"/>
      <c r="Z602" s="2"/>
    </row>
    <row r="603" spans="1:26" ht="14.25" customHeight="1" x14ac:dyDescent="0.2">
      <c r="A603" s="2"/>
      <c r="B603" s="2"/>
      <c r="C603" s="2"/>
      <c r="D603" s="2"/>
      <c r="E603" s="2"/>
      <c r="F603" s="2"/>
      <c r="G603" s="2"/>
      <c r="J603" s="3"/>
      <c r="M603" s="3"/>
      <c r="N603" s="2"/>
      <c r="O603" s="2"/>
      <c r="P603" s="3"/>
      <c r="Q603" s="2"/>
      <c r="R603" s="2"/>
      <c r="S603" s="3"/>
      <c r="T603" s="2"/>
      <c r="U603" s="2"/>
      <c r="V603" s="2"/>
      <c r="W603" s="2"/>
      <c r="X603" s="2"/>
      <c r="Y603" s="2"/>
      <c r="Z603" s="2"/>
    </row>
    <row r="604" spans="1:26" ht="14.25" customHeight="1" x14ac:dyDescent="0.2">
      <c r="A604" s="2"/>
      <c r="B604" s="2"/>
      <c r="C604" s="2"/>
      <c r="D604" s="2"/>
      <c r="E604" s="2"/>
      <c r="F604" s="2"/>
      <c r="G604" s="2"/>
      <c r="J604" s="3"/>
      <c r="M604" s="3"/>
      <c r="N604" s="2"/>
      <c r="O604" s="2"/>
      <c r="P604" s="3"/>
      <c r="Q604" s="2"/>
      <c r="R604" s="2"/>
      <c r="S604" s="3"/>
      <c r="T604" s="2"/>
      <c r="U604" s="2"/>
      <c r="V604" s="2"/>
      <c r="W604" s="2"/>
      <c r="X604" s="2"/>
      <c r="Y604" s="2"/>
      <c r="Z604" s="2"/>
    </row>
    <row r="605" spans="1:26" ht="14.25" customHeight="1" x14ac:dyDescent="0.2">
      <c r="A605" s="2"/>
      <c r="B605" s="2"/>
      <c r="C605" s="2"/>
      <c r="D605" s="2"/>
      <c r="E605" s="2"/>
      <c r="F605" s="2"/>
      <c r="G605" s="2"/>
      <c r="J605" s="3"/>
      <c r="M605" s="3"/>
      <c r="N605" s="2"/>
      <c r="O605" s="2"/>
      <c r="P605" s="3"/>
      <c r="Q605" s="2"/>
      <c r="R605" s="2"/>
      <c r="S605" s="3"/>
      <c r="T605" s="2"/>
      <c r="U605" s="2"/>
      <c r="V605" s="2"/>
      <c r="W605" s="2"/>
      <c r="X605" s="2"/>
      <c r="Y605" s="2"/>
      <c r="Z605" s="2"/>
    </row>
    <row r="606" spans="1:26" ht="14.25" customHeight="1" x14ac:dyDescent="0.2">
      <c r="A606" s="2"/>
      <c r="B606" s="2"/>
      <c r="C606" s="2"/>
      <c r="D606" s="2"/>
      <c r="E606" s="2"/>
      <c r="F606" s="2"/>
      <c r="G606" s="2"/>
      <c r="J606" s="3"/>
      <c r="M606" s="3"/>
      <c r="N606" s="2"/>
      <c r="O606" s="2"/>
      <c r="P606" s="3"/>
      <c r="Q606" s="2"/>
      <c r="R606" s="2"/>
      <c r="S606" s="3"/>
      <c r="T606" s="2"/>
      <c r="U606" s="2"/>
      <c r="V606" s="2"/>
      <c r="W606" s="2"/>
      <c r="X606" s="2"/>
      <c r="Y606" s="2"/>
      <c r="Z606" s="2"/>
    </row>
    <row r="607" spans="1:26" ht="14.25" customHeight="1" x14ac:dyDescent="0.2">
      <c r="A607" s="2"/>
      <c r="B607" s="2"/>
      <c r="C607" s="2"/>
      <c r="D607" s="2"/>
      <c r="E607" s="2"/>
      <c r="F607" s="2"/>
      <c r="G607" s="2"/>
      <c r="J607" s="3"/>
      <c r="M607" s="3"/>
      <c r="N607" s="2"/>
      <c r="O607" s="2"/>
      <c r="P607" s="3"/>
      <c r="Q607" s="2"/>
      <c r="R607" s="2"/>
      <c r="S607" s="3"/>
      <c r="T607" s="2"/>
      <c r="U607" s="2"/>
      <c r="V607" s="2"/>
      <c r="W607" s="2"/>
      <c r="X607" s="2"/>
      <c r="Y607" s="2"/>
      <c r="Z607" s="2"/>
    </row>
    <row r="608" spans="1:26" ht="14.25" customHeight="1" x14ac:dyDescent="0.2">
      <c r="A608" s="2"/>
      <c r="B608" s="2"/>
      <c r="C608" s="2"/>
      <c r="D608" s="2"/>
      <c r="E608" s="2"/>
      <c r="F608" s="2"/>
      <c r="G608" s="2"/>
      <c r="J608" s="3"/>
      <c r="M608" s="3"/>
      <c r="N608" s="2"/>
      <c r="O608" s="2"/>
      <c r="P608" s="3"/>
      <c r="Q608" s="2"/>
      <c r="R608" s="2"/>
      <c r="S608" s="3"/>
      <c r="T608" s="2"/>
      <c r="U608" s="2"/>
      <c r="V608" s="2"/>
      <c r="W608" s="2"/>
      <c r="X608" s="2"/>
      <c r="Y608" s="2"/>
      <c r="Z608" s="2"/>
    </row>
    <row r="609" spans="1:26" ht="14.25" customHeight="1" x14ac:dyDescent="0.2">
      <c r="A609" s="2"/>
      <c r="B609" s="2"/>
      <c r="C609" s="2"/>
      <c r="D609" s="2"/>
      <c r="E609" s="2"/>
      <c r="F609" s="2"/>
      <c r="G609" s="2"/>
      <c r="J609" s="3"/>
      <c r="M609" s="3"/>
      <c r="N609" s="2"/>
      <c r="O609" s="2"/>
      <c r="P609" s="3"/>
      <c r="Q609" s="2"/>
      <c r="R609" s="2"/>
      <c r="S609" s="3"/>
      <c r="T609" s="2"/>
      <c r="U609" s="2"/>
      <c r="V609" s="2"/>
      <c r="W609" s="2"/>
      <c r="X609" s="2"/>
      <c r="Y609" s="2"/>
      <c r="Z609" s="2"/>
    </row>
    <row r="610" spans="1:26" ht="14.25" customHeight="1" x14ac:dyDescent="0.2">
      <c r="A610" s="2"/>
      <c r="B610" s="2"/>
      <c r="C610" s="2"/>
      <c r="D610" s="2"/>
      <c r="E610" s="2"/>
      <c r="F610" s="2"/>
      <c r="G610" s="2"/>
      <c r="J610" s="3"/>
      <c r="M610" s="3"/>
      <c r="N610" s="2"/>
      <c r="O610" s="2"/>
      <c r="P610" s="3"/>
      <c r="Q610" s="2"/>
      <c r="R610" s="2"/>
      <c r="S610" s="3"/>
      <c r="T610" s="2"/>
      <c r="U610" s="2"/>
      <c r="V610" s="2"/>
      <c r="W610" s="2"/>
      <c r="X610" s="2"/>
      <c r="Y610" s="2"/>
      <c r="Z610" s="2"/>
    </row>
    <row r="611" spans="1:26" ht="14.25" customHeight="1" x14ac:dyDescent="0.2">
      <c r="A611" s="2"/>
      <c r="B611" s="2"/>
      <c r="C611" s="2"/>
      <c r="D611" s="2"/>
      <c r="E611" s="2"/>
      <c r="F611" s="2"/>
      <c r="G611" s="2"/>
      <c r="J611" s="3"/>
      <c r="M611" s="3"/>
      <c r="N611" s="2"/>
      <c r="O611" s="2"/>
      <c r="P611" s="3"/>
      <c r="Q611" s="2"/>
      <c r="R611" s="2"/>
      <c r="S611" s="3"/>
      <c r="T611" s="2"/>
      <c r="U611" s="2"/>
      <c r="V611" s="2"/>
      <c r="W611" s="2"/>
      <c r="X611" s="2"/>
      <c r="Y611" s="2"/>
      <c r="Z611" s="2"/>
    </row>
    <row r="612" spans="1:26" ht="14.25" customHeight="1" x14ac:dyDescent="0.2">
      <c r="A612" s="2"/>
      <c r="B612" s="2"/>
      <c r="C612" s="2"/>
      <c r="D612" s="2"/>
      <c r="E612" s="2"/>
      <c r="F612" s="2"/>
      <c r="G612" s="2"/>
      <c r="J612" s="3"/>
      <c r="M612" s="3"/>
      <c r="N612" s="2"/>
      <c r="O612" s="2"/>
      <c r="P612" s="3"/>
      <c r="Q612" s="2"/>
      <c r="R612" s="2"/>
      <c r="S612" s="3"/>
      <c r="T612" s="2"/>
      <c r="U612" s="2"/>
      <c r="V612" s="2"/>
      <c r="W612" s="2"/>
      <c r="X612" s="2"/>
      <c r="Y612" s="2"/>
      <c r="Z612" s="2"/>
    </row>
    <row r="613" spans="1:26" ht="14.25" customHeight="1" x14ac:dyDescent="0.2">
      <c r="A613" s="2"/>
      <c r="B613" s="2"/>
      <c r="C613" s="2"/>
      <c r="D613" s="2"/>
      <c r="E613" s="2"/>
      <c r="F613" s="2"/>
      <c r="G613" s="2"/>
      <c r="J613" s="3"/>
      <c r="M613" s="3"/>
      <c r="N613" s="2"/>
      <c r="O613" s="2"/>
      <c r="P613" s="3"/>
      <c r="Q613" s="2"/>
      <c r="R613" s="2"/>
      <c r="S613" s="3"/>
      <c r="T613" s="2"/>
      <c r="U613" s="2"/>
      <c r="V613" s="2"/>
      <c r="W613" s="2"/>
      <c r="X613" s="2"/>
      <c r="Y613" s="2"/>
      <c r="Z613" s="2"/>
    </row>
    <row r="614" spans="1:26" ht="14.25" customHeight="1" x14ac:dyDescent="0.2">
      <c r="A614" s="2"/>
      <c r="B614" s="2"/>
      <c r="C614" s="2"/>
      <c r="D614" s="2"/>
      <c r="E614" s="2"/>
      <c r="F614" s="2"/>
      <c r="G614" s="2"/>
      <c r="J614" s="3"/>
      <c r="M614" s="3"/>
      <c r="N614" s="2"/>
      <c r="O614" s="2"/>
      <c r="P614" s="3"/>
      <c r="Q614" s="2"/>
      <c r="R614" s="2"/>
      <c r="S614" s="3"/>
      <c r="T614" s="2"/>
      <c r="U614" s="2"/>
      <c r="V614" s="2"/>
      <c r="W614" s="2"/>
      <c r="X614" s="2"/>
      <c r="Y614" s="2"/>
      <c r="Z614" s="2"/>
    </row>
    <row r="615" spans="1:26" ht="14.25" customHeight="1" x14ac:dyDescent="0.2">
      <c r="A615" s="2"/>
      <c r="B615" s="2"/>
      <c r="C615" s="2"/>
      <c r="D615" s="2"/>
      <c r="E615" s="2"/>
      <c r="F615" s="2"/>
      <c r="G615" s="2"/>
      <c r="J615" s="3"/>
      <c r="M615" s="3"/>
      <c r="N615" s="2"/>
      <c r="O615" s="2"/>
      <c r="P615" s="3"/>
      <c r="Q615" s="2"/>
      <c r="R615" s="2"/>
      <c r="S615" s="3"/>
      <c r="T615" s="2"/>
      <c r="U615" s="2"/>
      <c r="V615" s="2"/>
      <c r="W615" s="2"/>
      <c r="X615" s="2"/>
      <c r="Y615" s="2"/>
      <c r="Z615" s="2"/>
    </row>
    <row r="616" spans="1:26" ht="14.25" customHeight="1" x14ac:dyDescent="0.2">
      <c r="A616" s="2"/>
      <c r="B616" s="2"/>
      <c r="C616" s="2"/>
      <c r="D616" s="2"/>
      <c r="E616" s="2"/>
      <c r="F616" s="2"/>
      <c r="G616" s="2"/>
      <c r="J616" s="3"/>
      <c r="M616" s="3"/>
      <c r="N616" s="2"/>
      <c r="O616" s="2"/>
      <c r="P616" s="3"/>
      <c r="Q616" s="2"/>
      <c r="R616" s="2"/>
      <c r="S616" s="3"/>
      <c r="T616" s="2"/>
      <c r="U616" s="2"/>
      <c r="V616" s="2"/>
      <c r="W616" s="2"/>
      <c r="X616" s="2"/>
      <c r="Y616" s="2"/>
      <c r="Z616" s="2"/>
    </row>
    <row r="617" spans="1:26" ht="14.25" customHeight="1" x14ac:dyDescent="0.2">
      <c r="A617" s="2"/>
      <c r="B617" s="2"/>
      <c r="C617" s="2"/>
      <c r="D617" s="2"/>
      <c r="E617" s="2"/>
      <c r="F617" s="2"/>
      <c r="G617" s="2"/>
      <c r="J617" s="3"/>
      <c r="M617" s="3"/>
      <c r="N617" s="2"/>
      <c r="O617" s="2"/>
      <c r="P617" s="3"/>
      <c r="Q617" s="2"/>
      <c r="R617" s="2"/>
      <c r="S617" s="3"/>
      <c r="T617" s="2"/>
      <c r="U617" s="2"/>
      <c r="V617" s="2"/>
      <c r="W617" s="2"/>
      <c r="X617" s="2"/>
      <c r="Y617" s="2"/>
      <c r="Z617" s="2"/>
    </row>
    <row r="618" spans="1:26" ht="14.25" customHeight="1" x14ac:dyDescent="0.2">
      <c r="A618" s="2"/>
      <c r="B618" s="2"/>
      <c r="C618" s="2"/>
      <c r="D618" s="2"/>
      <c r="E618" s="2"/>
      <c r="F618" s="2"/>
      <c r="G618" s="2"/>
      <c r="J618" s="3"/>
      <c r="M618" s="3"/>
      <c r="N618" s="2"/>
      <c r="O618" s="2"/>
      <c r="P618" s="3"/>
      <c r="Q618" s="2"/>
      <c r="R618" s="2"/>
      <c r="S618" s="3"/>
      <c r="T618" s="2"/>
      <c r="U618" s="2"/>
      <c r="V618" s="2"/>
      <c r="W618" s="2"/>
      <c r="X618" s="2"/>
      <c r="Y618" s="2"/>
      <c r="Z618" s="2"/>
    </row>
    <row r="619" spans="1:26" ht="14.25" customHeight="1" x14ac:dyDescent="0.2">
      <c r="A619" s="2"/>
      <c r="B619" s="2"/>
      <c r="C619" s="2"/>
      <c r="D619" s="2"/>
      <c r="E619" s="2"/>
      <c r="F619" s="2"/>
      <c r="G619" s="2"/>
      <c r="J619" s="3"/>
      <c r="M619" s="3"/>
      <c r="N619" s="2"/>
      <c r="O619" s="2"/>
      <c r="P619" s="3"/>
      <c r="Q619" s="2"/>
      <c r="R619" s="2"/>
      <c r="S619" s="3"/>
      <c r="T619" s="2"/>
      <c r="U619" s="2"/>
      <c r="V619" s="2"/>
      <c r="W619" s="2"/>
      <c r="X619" s="2"/>
      <c r="Y619" s="2"/>
      <c r="Z619" s="2"/>
    </row>
    <row r="620" spans="1:26" ht="14.25" customHeight="1" x14ac:dyDescent="0.2">
      <c r="A620" s="2"/>
      <c r="B620" s="2"/>
      <c r="C620" s="2"/>
      <c r="D620" s="2"/>
      <c r="E620" s="2"/>
      <c r="F620" s="2"/>
      <c r="G620" s="2"/>
      <c r="J620" s="3"/>
      <c r="M620" s="3"/>
      <c r="N620" s="2"/>
      <c r="O620" s="2"/>
      <c r="P620" s="3"/>
      <c r="Q620" s="2"/>
      <c r="R620" s="2"/>
      <c r="S620" s="3"/>
      <c r="T620" s="2"/>
      <c r="U620" s="2"/>
      <c r="V620" s="2"/>
      <c r="W620" s="2"/>
      <c r="X620" s="2"/>
      <c r="Y620" s="2"/>
      <c r="Z620" s="2"/>
    </row>
    <row r="621" spans="1:26" ht="14.25" customHeight="1" x14ac:dyDescent="0.2">
      <c r="A621" s="2"/>
      <c r="B621" s="2"/>
      <c r="C621" s="2"/>
      <c r="D621" s="2"/>
      <c r="E621" s="2"/>
      <c r="F621" s="2"/>
      <c r="G621" s="2"/>
      <c r="J621" s="3"/>
      <c r="M621" s="3"/>
      <c r="N621" s="2"/>
      <c r="O621" s="2"/>
      <c r="P621" s="3"/>
      <c r="Q621" s="2"/>
      <c r="R621" s="2"/>
      <c r="S621" s="3"/>
      <c r="T621" s="2"/>
      <c r="U621" s="2"/>
      <c r="V621" s="2"/>
      <c r="W621" s="2"/>
      <c r="X621" s="2"/>
      <c r="Y621" s="2"/>
      <c r="Z621" s="2"/>
    </row>
    <row r="622" spans="1:26" ht="14.25" customHeight="1" x14ac:dyDescent="0.2">
      <c r="A622" s="2"/>
      <c r="B622" s="2"/>
      <c r="C622" s="2"/>
      <c r="D622" s="2"/>
      <c r="E622" s="2"/>
      <c r="F622" s="2"/>
      <c r="G622" s="2"/>
      <c r="J622" s="3"/>
      <c r="M622" s="3"/>
      <c r="N622" s="2"/>
      <c r="O622" s="2"/>
      <c r="P622" s="3"/>
      <c r="Q622" s="2"/>
      <c r="R622" s="2"/>
      <c r="S622" s="3"/>
      <c r="T622" s="2"/>
      <c r="U622" s="2"/>
      <c r="V622" s="2"/>
      <c r="W622" s="2"/>
      <c r="X622" s="2"/>
      <c r="Y622" s="2"/>
      <c r="Z622" s="2"/>
    </row>
    <row r="623" spans="1:26" ht="14.25" customHeight="1" x14ac:dyDescent="0.2">
      <c r="A623" s="2"/>
      <c r="B623" s="2"/>
      <c r="C623" s="2"/>
      <c r="D623" s="2"/>
      <c r="E623" s="2"/>
      <c r="F623" s="2"/>
      <c r="G623" s="2"/>
      <c r="J623" s="3"/>
      <c r="M623" s="3"/>
      <c r="N623" s="2"/>
      <c r="O623" s="2"/>
      <c r="P623" s="3"/>
      <c r="Q623" s="2"/>
      <c r="R623" s="2"/>
      <c r="S623" s="3"/>
      <c r="T623" s="2"/>
      <c r="U623" s="2"/>
      <c r="V623" s="2"/>
      <c r="W623" s="2"/>
      <c r="X623" s="2"/>
      <c r="Y623" s="2"/>
      <c r="Z623" s="2"/>
    </row>
    <row r="624" spans="1:26" ht="14.25" customHeight="1" x14ac:dyDescent="0.2">
      <c r="A624" s="2"/>
      <c r="B624" s="2"/>
      <c r="C624" s="2"/>
      <c r="D624" s="2"/>
      <c r="E624" s="2"/>
      <c r="F624" s="2"/>
      <c r="G624" s="2"/>
      <c r="J624" s="3"/>
      <c r="M624" s="3"/>
      <c r="N624" s="2"/>
      <c r="O624" s="2"/>
      <c r="P624" s="3"/>
      <c r="Q624" s="2"/>
      <c r="R624" s="2"/>
      <c r="S624" s="3"/>
      <c r="T624" s="2"/>
      <c r="U624" s="2"/>
      <c r="V624" s="2"/>
      <c r="W624" s="2"/>
      <c r="X624" s="2"/>
      <c r="Y624" s="2"/>
      <c r="Z624" s="2"/>
    </row>
    <row r="625" spans="1:26" ht="14.25" customHeight="1" x14ac:dyDescent="0.2">
      <c r="A625" s="2"/>
      <c r="B625" s="2"/>
      <c r="C625" s="2"/>
      <c r="D625" s="2"/>
      <c r="E625" s="2"/>
      <c r="F625" s="2"/>
      <c r="G625" s="2"/>
      <c r="J625" s="3"/>
      <c r="M625" s="3"/>
      <c r="N625" s="2"/>
      <c r="O625" s="2"/>
      <c r="P625" s="3"/>
      <c r="Q625" s="2"/>
      <c r="R625" s="2"/>
      <c r="S625" s="3"/>
      <c r="T625" s="2"/>
      <c r="U625" s="2"/>
      <c r="V625" s="2"/>
      <c r="W625" s="2"/>
      <c r="X625" s="2"/>
      <c r="Y625" s="2"/>
      <c r="Z625" s="2"/>
    </row>
    <row r="626" spans="1:26" ht="14.25" customHeight="1" x14ac:dyDescent="0.2">
      <c r="A626" s="2"/>
      <c r="B626" s="2"/>
      <c r="C626" s="2"/>
      <c r="D626" s="2"/>
      <c r="E626" s="2"/>
      <c r="F626" s="2"/>
      <c r="G626" s="2"/>
      <c r="J626" s="3"/>
      <c r="M626" s="3"/>
      <c r="N626" s="2"/>
      <c r="O626" s="2"/>
      <c r="P626" s="3"/>
      <c r="Q626" s="2"/>
      <c r="R626" s="2"/>
      <c r="S626" s="3"/>
      <c r="T626" s="2"/>
      <c r="U626" s="2"/>
      <c r="V626" s="2"/>
      <c r="W626" s="2"/>
      <c r="X626" s="2"/>
      <c r="Y626" s="2"/>
      <c r="Z626" s="2"/>
    </row>
    <row r="627" spans="1:26" ht="14.25" customHeight="1" x14ac:dyDescent="0.2">
      <c r="A627" s="2"/>
      <c r="B627" s="2"/>
      <c r="C627" s="2"/>
      <c r="D627" s="2"/>
      <c r="E627" s="2"/>
      <c r="F627" s="2"/>
      <c r="G627" s="2"/>
      <c r="J627" s="3"/>
      <c r="M627" s="3"/>
      <c r="N627" s="2"/>
      <c r="O627" s="2"/>
      <c r="P627" s="3"/>
      <c r="Q627" s="2"/>
      <c r="R627" s="2"/>
      <c r="S627" s="3"/>
      <c r="T627" s="2"/>
      <c r="U627" s="2"/>
      <c r="V627" s="2"/>
      <c r="W627" s="2"/>
      <c r="X627" s="2"/>
      <c r="Y627" s="2"/>
      <c r="Z627" s="2"/>
    </row>
    <row r="628" spans="1:26" ht="14.25" customHeight="1" x14ac:dyDescent="0.2">
      <c r="A628" s="2"/>
      <c r="B628" s="2"/>
      <c r="C628" s="2"/>
      <c r="D628" s="2"/>
      <c r="E628" s="2"/>
      <c r="F628" s="2"/>
      <c r="G628" s="2"/>
      <c r="J628" s="3"/>
      <c r="M628" s="3"/>
      <c r="N628" s="2"/>
      <c r="O628" s="2"/>
      <c r="P628" s="3"/>
      <c r="Q628" s="2"/>
      <c r="R628" s="2"/>
      <c r="S628" s="3"/>
      <c r="T628" s="2"/>
      <c r="U628" s="2"/>
      <c r="V628" s="2"/>
      <c r="W628" s="2"/>
      <c r="X628" s="2"/>
      <c r="Y628" s="2"/>
      <c r="Z628" s="2"/>
    </row>
    <row r="629" spans="1:26" ht="14.25" customHeight="1" x14ac:dyDescent="0.2">
      <c r="A629" s="2"/>
      <c r="B629" s="2"/>
      <c r="C629" s="2"/>
      <c r="D629" s="2"/>
      <c r="E629" s="2"/>
      <c r="F629" s="2"/>
      <c r="G629" s="2"/>
      <c r="J629" s="3"/>
      <c r="M629" s="3"/>
      <c r="N629" s="2"/>
      <c r="O629" s="2"/>
      <c r="P629" s="3"/>
      <c r="Q629" s="2"/>
      <c r="R629" s="2"/>
      <c r="S629" s="3"/>
      <c r="T629" s="2"/>
      <c r="U629" s="2"/>
      <c r="V629" s="2"/>
      <c r="W629" s="2"/>
      <c r="X629" s="2"/>
      <c r="Y629" s="2"/>
      <c r="Z629" s="2"/>
    </row>
    <row r="630" spans="1:26" ht="14.25" customHeight="1" x14ac:dyDescent="0.2">
      <c r="A630" s="2"/>
      <c r="B630" s="2"/>
      <c r="C630" s="2"/>
      <c r="D630" s="2"/>
      <c r="E630" s="2"/>
      <c r="F630" s="2"/>
      <c r="G630" s="2"/>
      <c r="J630" s="3"/>
      <c r="M630" s="3"/>
      <c r="N630" s="2"/>
      <c r="O630" s="2"/>
      <c r="P630" s="3"/>
      <c r="Q630" s="2"/>
      <c r="R630" s="2"/>
      <c r="S630" s="3"/>
      <c r="T630" s="2"/>
      <c r="U630" s="2"/>
      <c r="V630" s="2"/>
      <c r="W630" s="2"/>
      <c r="X630" s="2"/>
      <c r="Y630" s="2"/>
      <c r="Z630" s="2"/>
    </row>
    <row r="631" spans="1:26" ht="14.25" customHeight="1" x14ac:dyDescent="0.2">
      <c r="A631" s="2"/>
      <c r="B631" s="2"/>
      <c r="C631" s="2"/>
      <c r="D631" s="2"/>
      <c r="E631" s="2"/>
      <c r="F631" s="2"/>
      <c r="G631" s="2"/>
      <c r="J631" s="3"/>
      <c r="M631" s="3"/>
      <c r="N631" s="2"/>
      <c r="O631" s="2"/>
      <c r="P631" s="3"/>
      <c r="Q631" s="2"/>
      <c r="R631" s="2"/>
      <c r="S631" s="3"/>
      <c r="T631" s="2"/>
      <c r="U631" s="2"/>
      <c r="V631" s="2"/>
      <c r="W631" s="2"/>
      <c r="X631" s="2"/>
      <c r="Y631" s="2"/>
      <c r="Z631" s="2"/>
    </row>
    <row r="632" spans="1:26" ht="14.25" customHeight="1" x14ac:dyDescent="0.2">
      <c r="A632" s="2"/>
      <c r="B632" s="2"/>
      <c r="C632" s="2"/>
      <c r="D632" s="2"/>
      <c r="E632" s="2"/>
      <c r="F632" s="2"/>
      <c r="G632" s="2"/>
      <c r="J632" s="3"/>
      <c r="M632" s="3"/>
      <c r="N632" s="2"/>
      <c r="O632" s="2"/>
      <c r="P632" s="3"/>
      <c r="Q632" s="2"/>
      <c r="R632" s="2"/>
      <c r="S632" s="3"/>
      <c r="T632" s="2"/>
      <c r="U632" s="2"/>
      <c r="V632" s="2"/>
      <c r="W632" s="2"/>
      <c r="X632" s="2"/>
      <c r="Y632" s="2"/>
      <c r="Z632" s="2"/>
    </row>
    <row r="633" spans="1:26" ht="14.25" customHeight="1" x14ac:dyDescent="0.2">
      <c r="A633" s="2"/>
      <c r="B633" s="2"/>
      <c r="C633" s="2"/>
      <c r="D633" s="2"/>
      <c r="E633" s="2"/>
      <c r="F633" s="2"/>
      <c r="G633" s="2"/>
      <c r="J633" s="3"/>
      <c r="M633" s="3"/>
      <c r="N633" s="2"/>
      <c r="O633" s="2"/>
      <c r="P633" s="3"/>
      <c r="Q633" s="2"/>
      <c r="R633" s="2"/>
      <c r="S633" s="3"/>
      <c r="T633" s="2"/>
      <c r="U633" s="2"/>
      <c r="V633" s="2"/>
      <c r="W633" s="2"/>
      <c r="X633" s="2"/>
      <c r="Y633" s="2"/>
      <c r="Z633" s="2"/>
    </row>
    <row r="634" spans="1:26" ht="14.25" customHeight="1" x14ac:dyDescent="0.2">
      <c r="A634" s="2"/>
      <c r="B634" s="2"/>
      <c r="C634" s="2"/>
      <c r="D634" s="2"/>
      <c r="E634" s="2"/>
      <c r="F634" s="2"/>
      <c r="G634" s="2"/>
      <c r="J634" s="3"/>
      <c r="M634" s="3"/>
      <c r="N634" s="2"/>
      <c r="O634" s="2"/>
      <c r="P634" s="3"/>
      <c r="Q634" s="2"/>
      <c r="R634" s="2"/>
      <c r="S634" s="3"/>
      <c r="T634" s="2"/>
      <c r="U634" s="2"/>
      <c r="V634" s="2"/>
      <c r="W634" s="2"/>
      <c r="X634" s="2"/>
      <c r="Y634" s="2"/>
      <c r="Z634" s="2"/>
    </row>
    <row r="635" spans="1:26" ht="14.25" customHeight="1" x14ac:dyDescent="0.2">
      <c r="A635" s="2"/>
      <c r="B635" s="2"/>
      <c r="C635" s="2"/>
      <c r="D635" s="2"/>
      <c r="E635" s="2"/>
      <c r="F635" s="2"/>
      <c r="G635" s="2"/>
      <c r="J635" s="3"/>
      <c r="M635" s="3"/>
      <c r="N635" s="2"/>
      <c r="O635" s="2"/>
      <c r="P635" s="3"/>
      <c r="Q635" s="2"/>
      <c r="R635" s="2"/>
      <c r="S635" s="3"/>
      <c r="T635" s="2"/>
      <c r="U635" s="2"/>
      <c r="V635" s="2"/>
      <c r="W635" s="2"/>
      <c r="X635" s="2"/>
      <c r="Y635" s="2"/>
      <c r="Z635" s="2"/>
    </row>
    <row r="636" spans="1:26" ht="14.25" customHeight="1" x14ac:dyDescent="0.2">
      <c r="A636" s="2"/>
      <c r="B636" s="2"/>
      <c r="C636" s="2"/>
      <c r="D636" s="2"/>
      <c r="E636" s="2"/>
      <c r="F636" s="2"/>
      <c r="G636" s="2"/>
      <c r="J636" s="3"/>
      <c r="M636" s="3"/>
      <c r="N636" s="2"/>
      <c r="O636" s="2"/>
      <c r="P636" s="3"/>
      <c r="Q636" s="2"/>
      <c r="R636" s="2"/>
      <c r="S636" s="3"/>
      <c r="T636" s="2"/>
      <c r="U636" s="2"/>
      <c r="V636" s="2"/>
      <c r="W636" s="2"/>
      <c r="X636" s="2"/>
      <c r="Y636" s="2"/>
      <c r="Z636" s="2"/>
    </row>
    <row r="637" spans="1:26" ht="14.25" customHeight="1" x14ac:dyDescent="0.2">
      <c r="A637" s="2"/>
      <c r="B637" s="2"/>
      <c r="C637" s="2"/>
      <c r="D637" s="2"/>
      <c r="E637" s="2"/>
      <c r="F637" s="2"/>
      <c r="G637" s="2"/>
      <c r="J637" s="3"/>
      <c r="M637" s="3"/>
      <c r="N637" s="2"/>
      <c r="O637" s="2"/>
      <c r="P637" s="3"/>
      <c r="Q637" s="2"/>
      <c r="R637" s="2"/>
      <c r="S637" s="3"/>
      <c r="T637" s="2"/>
      <c r="U637" s="2"/>
      <c r="V637" s="2"/>
      <c r="W637" s="2"/>
      <c r="X637" s="2"/>
      <c r="Y637" s="2"/>
      <c r="Z637" s="2"/>
    </row>
    <row r="638" spans="1:26" ht="14.25" customHeight="1" x14ac:dyDescent="0.2">
      <c r="A638" s="2"/>
      <c r="B638" s="2"/>
      <c r="C638" s="2"/>
      <c r="D638" s="2"/>
      <c r="E638" s="2"/>
      <c r="F638" s="2"/>
      <c r="G638" s="2"/>
      <c r="J638" s="3"/>
      <c r="M638" s="3"/>
      <c r="N638" s="2"/>
      <c r="O638" s="2"/>
      <c r="P638" s="3"/>
      <c r="Q638" s="2"/>
      <c r="R638" s="2"/>
      <c r="S638" s="3"/>
      <c r="T638" s="2"/>
      <c r="U638" s="2"/>
      <c r="V638" s="2"/>
      <c r="W638" s="2"/>
      <c r="X638" s="2"/>
      <c r="Y638" s="2"/>
      <c r="Z638" s="2"/>
    </row>
    <row r="639" spans="1:26" ht="14.25" customHeight="1" x14ac:dyDescent="0.2">
      <c r="A639" s="2"/>
      <c r="B639" s="2"/>
      <c r="C639" s="2"/>
      <c r="D639" s="2"/>
      <c r="E639" s="2"/>
      <c r="F639" s="2"/>
      <c r="G639" s="2"/>
      <c r="J639" s="3"/>
      <c r="M639" s="3"/>
      <c r="N639" s="2"/>
      <c r="O639" s="2"/>
      <c r="P639" s="3"/>
      <c r="Q639" s="2"/>
      <c r="R639" s="2"/>
      <c r="S639" s="3"/>
      <c r="T639" s="2"/>
      <c r="U639" s="2"/>
      <c r="V639" s="2"/>
      <c r="W639" s="2"/>
      <c r="X639" s="2"/>
      <c r="Y639" s="2"/>
      <c r="Z639" s="2"/>
    </row>
    <row r="640" spans="1:26" ht="14.25" customHeight="1" x14ac:dyDescent="0.2">
      <c r="A640" s="2"/>
      <c r="B640" s="2"/>
      <c r="C640" s="2"/>
      <c r="D640" s="2"/>
      <c r="E640" s="2"/>
      <c r="F640" s="2"/>
      <c r="G640" s="2"/>
      <c r="J640" s="3"/>
      <c r="M640" s="3"/>
      <c r="N640" s="2"/>
      <c r="O640" s="2"/>
      <c r="P640" s="3"/>
      <c r="Q640" s="2"/>
      <c r="R640" s="2"/>
      <c r="S640" s="3"/>
      <c r="T640" s="2"/>
      <c r="U640" s="2"/>
      <c r="V640" s="2"/>
      <c r="W640" s="2"/>
      <c r="X640" s="2"/>
      <c r="Y640" s="2"/>
      <c r="Z640" s="2"/>
    </row>
    <row r="641" spans="1:26" ht="14.25" customHeight="1" x14ac:dyDescent="0.2">
      <c r="A641" s="2"/>
      <c r="B641" s="2"/>
      <c r="C641" s="2"/>
      <c r="D641" s="2"/>
      <c r="E641" s="2"/>
      <c r="F641" s="2"/>
      <c r="G641" s="2"/>
      <c r="J641" s="3"/>
      <c r="M641" s="3"/>
      <c r="N641" s="2"/>
      <c r="O641" s="2"/>
      <c r="P641" s="3"/>
      <c r="Q641" s="2"/>
      <c r="R641" s="2"/>
      <c r="S641" s="3"/>
      <c r="T641" s="2"/>
      <c r="U641" s="2"/>
      <c r="V641" s="2"/>
      <c r="W641" s="2"/>
      <c r="X641" s="2"/>
      <c r="Y641" s="2"/>
      <c r="Z641" s="2"/>
    </row>
    <row r="642" spans="1:26" ht="14.25" customHeight="1" x14ac:dyDescent="0.2">
      <c r="A642" s="2"/>
      <c r="B642" s="2"/>
      <c r="C642" s="2"/>
      <c r="D642" s="2"/>
      <c r="E642" s="2"/>
      <c r="F642" s="2"/>
      <c r="G642" s="2"/>
      <c r="J642" s="3"/>
      <c r="M642" s="3"/>
      <c r="N642" s="2"/>
      <c r="O642" s="2"/>
      <c r="P642" s="3"/>
      <c r="Q642" s="2"/>
      <c r="R642" s="2"/>
      <c r="S642" s="3"/>
      <c r="T642" s="2"/>
      <c r="U642" s="2"/>
      <c r="V642" s="2"/>
      <c r="W642" s="2"/>
      <c r="X642" s="2"/>
      <c r="Y642" s="2"/>
      <c r="Z642" s="2"/>
    </row>
    <row r="643" spans="1:26" ht="14.25" customHeight="1" x14ac:dyDescent="0.2">
      <c r="A643" s="2"/>
      <c r="B643" s="2"/>
      <c r="C643" s="2"/>
      <c r="D643" s="2"/>
      <c r="E643" s="2"/>
      <c r="F643" s="2"/>
      <c r="G643" s="2"/>
      <c r="J643" s="3"/>
      <c r="M643" s="3"/>
      <c r="N643" s="2"/>
      <c r="O643" s="2"/>
      <c r="P643" s="3"/>
      <c r="Q643" s="2"/>
      <c r="R643" s="2"/>
      <c r="S643" s="3"/>
      <c r="T643" s="2"/>
      <c r="U643" s="2"/>
      <c r="V643" s="2"/>
      <c r="W643" s="2"/>
      <c r="X643" s="2"/>
      <c r="Y643" s="2"/>
      <c r="Z643" s="2"/>
    </row>
    <row r="644" spans="1:26" ht="14.25" customHeight="1" x14ac:dyDescent="0.2">
      <c r="A644" s="2"/>
      <c r="B644" s="2"/>
      <c r="C644" s="2"/>
      <c r="D644" s="2"/>
      <c r="E644" s="2"/>
      <c r="F644" s="2"/>
      <c r="G644" s="2"/>
      <c r="J644" s="3"/>
      <c r="M644" s="3"/>
      <c r="N644" s="2"/>
      <c r="O644" s="2"/>
      <c r="P644" s="3"/>
      <c r="Q644" s="2"/>
      <c r="R644" s="2"/>
      <c r="S644" s="3"/>
      <c r="T644" s="2"/>
      <c r="U644" s="2"/>
      <c r="V644" s="2"/>
      <c r="W644" s="2"/>
      <c r="X644" s="2"/>
      <c r="Y644" s="2"/>
      <c r="Z644" s="2"/>
    </row>
    <row r="645" spans="1:26" ht="14.25" customHeight="1" x14ac:dyDescent="0.2">
      <c r="A645" s="2"/>
      <c r="B645" s="2"/>
      <c r="C645" s="2"/>
      <c r="D645" s="2"/>
      <c r="E645" s="2"/>
      <c r="F645" s="2"/>
      <c r="G645" s="2"/>
      <c r="J645" s="3"/>
      <c r="M645" s="3"/>
      <c r="N645" s="2"/>
      <c r="O645" s="2"/>
      <c r="P645" s="3"/>
      <c r="Q645" s="2"/>
      <c r="R645" s="2"/>
      <c r="S645" s="3"/>
      <c r="T645" s="2"/>
      <c r="U645" s="2"/>
      <c r="V645" s="2"/>
      <c r="W645" s="2"/>
      <c r="X645" s="2"/>
      <c r="Y645" s="2"/>
      <c r="Z645" s="2"/>
    </row>
    <row r="646" spans="1:26" ht="14.25" customHeight="1" x14ac:dyDescent="0.2">
      <c r="A646" s="2"/>
      <c r="B646" s="2"/>
      <c r="C646" s="2"/>
      <c r="D646" s="2"/>
      <c r="E646" s="2"/>
      <c r="F646" s="2"/>
      <c r="G646" s="2"/>
      <c r="J646" s="3"/>
      <c r="M646" s="3"/>
      <c r="N646" s="2"/>
      <c r="O646" s="2"/>
      <c r="P646" s="3"/>
      <c r="Q646" s="2"/>
      <c r="R646" s="2"/>
      <c r="S646" s="3"/>
      <c r="T646" s="2"/>
      <c r="U646" s="2"/>
      <c r="V646" s="2"/>
      <c r="W646" s="2"/>
      <c r="X646" s="2"/>
      <c r="Y646" s="2"/>
      <c r="Z646" s="2"/>
    </row>
    <row r="647" spans="1:26" ht="14.25" customHeight="1" x14ac:dyDescent="0.2">
      <c r="A647" s="2"/>
      <c r="B647" s="2"/>
      <c r="C647" s="2"/>
      <c r="D647" s="2"/>
      <c r="E647" s="2"/>
      <c r="F647" s="2"/>
      <c r="G647" s="2"/>
      <c r="J647" s="3"/>
      <c r="M647" s="3"/>
      <c r="N647" s="2"/>
      <c r="O647" s="2"/>
      <c r="P647" s="3"/>
      <c r="Q647" s="2"/>
      <c r="R647" s="2"/>
      <c r="S647" s="3"/>
      <c r="T647" s="2"/>
      <c r="U647" s="2"/>
      <c r="V647" s="2"/>
      <c r="W647" s="2"/>
      <c r="X647" s="2"/>
      <c r="Y647" s="2"/>
      <c r="Z647" s="2"/>
    </row>
    <row r="648" spans="1:26" ht="14.25" customHeight="1" x14ac:dyDescent="0.2">
      <c r="A648" s="2"/>
      <c r="B648" s="2"/>
      <c r="C648" s="2"/>
      <c r="D648" s="2"/>
      <c r="E648" s="2"/>
      <c r="F648" s="2"/>
      <c r="G648" s="2"/>
      <c r="J648" s="3"/>
      <c r="M648" s="3"/>
      <c r="N648" s="2"/>
      <c r="O648" s="2"/>
      <c r="P648" s="3"/>
      <c r="Q648" s="2"/>
      <c r="R648" s="2"/>
      <c r="S648" s="3"/>
      <c r="T648" s="2"/>
      <c r="U648" s="2"/>
      <c r="V648" s="2"/>
      <c r="W648" s="2"/>
      <c r="X648" s="2"/>
      <c r="Y648" s="2"/>
      <c r="Z648" s="2"/>
    </row>
    <row r="649" spans="1:26" ht="14.25" customHeight="1" x14ac:dyDescent="0.2">
      <c r="A649" s="2"/>
      <c r="B649" s="2"/>
      <c r="C649" s="2"/>
      <c r="D649" s="2"/>
      <c r="E649" s="2"/>
      <c r="F649" s="2"/>
      <c r="G649" s="2"/>
      <c r="J649" s="3"/>
      <c r="M649" s="3"/>
      <c r="N649" s="2"/>
      <c r="O649" s="2"/>
      <c r="P649" s="3"/>
      <c r="Q649" s="2"/>
      <c r="R649" s="2"/>
      <c r="S649" s="3"/>
      <c r="T649" s="2"/>
      <c r="U649" s="2"/>
      <c r="V649" s="2"/>
      <c r="W649" s="2"/>
      <c r="X649" s="2"/>
      <c r="Y649" s="2"/>
      <c r="Z649" s="2"/>
    </row>
    <row r="650" spans="1:26" ht="14.25" customHeight="1" x14ac:dyDescent="0.2">
      <c r="A650" s="2"/>
      <c r="B650" s="2"/>
      <c r="C650" s="2"/>
      <c r="D650" s="2"/>
      <c r="E650" s="2"/>
      <c r="F650" s="2"/>
      <c r="G650" s="2"/>
      <c r="J650" s="3"/>
      <c r="M650" s="3"/>
      <c r="N650" s="2"/>
      <c r="O650" s="2"/>
      <c r="P650" s="3"/>
      <c r="Q650" s="2"/>
      <c r="R650" s="2"/>
      <c r="S650" s="3"/>
      <c r="T650" s="2"/>
      <c r="U650" s="2"/>
      <c r="V650" s="2"/>
      <c r="W650" s="2"/>
      <c r="X650" s="2"/>
      <c r="Y650" s="2"/>
      <c r="Z650" s="2"/>
    </row>
    <row r="651" spans="1:26" ht="14.25" customHeight="1" x14ac:dyDescent="0.2">
      <c r="A651" s="2"/>
      <c r="B651" s="2"/>
      <c r="C651" s="2"/>
      <c r="D651" s="2"/>
      <c r="E651" s="2"/>
      <c r="F651" s="2"/>
      <c r="G651" s="2"/>
      <c r="J651" s="3"/>
      <c r="M651" s="3"/>
      <c r="N651" s="2"/>
      <c r="O651" s="2"/>
      <c r="P651" s="3"/>
      <c r="Q651" s="2"/>
      <c r="R651" s="2"/>
      <c r="S651" s="3"/>
      <c r="T651" s="2"/>
      <c r="U651" s="2"/>
      <c r="V651" s="2"/>
      <c r="W651" s="2"/>
      <c r="X651" s="2"/>
      <c r="Y651" s="2"/>
      <c r="Z651" s="2"/>
    </row>
    <row r="652" spans="1:26" ht="14.25" customHeight="1" x14ac:dyDescent="0.2">
      <c r="A652" s="2"/>
      <c r="B652" s="2"/>
      <c r="C652" s="2"/>
      <c r="D652" s="2"/>
      <c r="E652" s="2"/>
      <c r="F652" s="2"/>
      <c r="G652" s="2"/>
      <c r="J652" s="3"/>
      <c r="M652" s="3"/>
      <c r="N652" s="2"/>
      <c r="O652" s="2"/>
      <c r="P652" s="3"/>
      <c r="Q652" s="2"/>
      <c r="R652" s="2"/>
      <c r="S652" s="3"/>
      <c r="T652" s="2"/>
      <c r="U652" s="2"/>
      <c r="V652" s="2"/>
      <c r="W652" s="2"/>
      <c r="X652" s="2"/>
      <c r="Y652" s="2"/>
      <c r="Z652" s="2"/>
    </row>
    <row r="653" spans="1:26" ht="14.25" customHeight="1" x14ac:dyDescent="0.2">
      <c r="A653" s="2"/>
      <c r="B653" s="2"/>
      <c r="C653" s="2"/>
      <c r="D653" s="2"/>
      <c r="E653" s="2"/>
      <c r="F653" s="2"/>
      <c r="G653" s="2"/>
      <c r="J653" s="3"/>
      <c r="M653" s="3"/>
      <c r="N653" s="2"/>
      <c r="O653" s="2"/>
      <c r="P653" s="3"/>
      <c r="Q653" s="2"/>
      <c r="R653" s="2"/>
      <c r="S653" s="3"/>
      <c r="T653" s="2"/>
      <c r="U653" s="2"/>
      <c r="V653" s="2"/>
      <c r="W653" s="2"/>
      <c r="X653" s="2"/>
      <c r="Y653" s="2"/>
      <c r="Z653" s="2"/>
    </row>
    <row r="654" spans="1:26" ht="14.25" customHeight="1" x14ac:dyDescent="0.2">
      <c r="A654" s="2"/>
      <c r="B654" s="2"/>
      <c r="C654" s="2"/>
      <c r="D654" s="2"/>
      <c r="E654" s="2"/>
      <c r="F654" s="2"/>
      <c r="G654" s="2"/>
      <c r="J654" s="3"/>
      <c r="M654" s="3"/>
      <c r="N654" s="2"/>
      <c r="O654" s="2"/>
      <c r="P654" s="3"/>
      <c r="Q654" s="2"/>
      <c r="R654" s="2"/>
      <c r="S654" s="3"/>
      <c r="T654" s="2"/>
      <c r="U654" s="2"/>
      <c r="V654" s="2"/>
      <c r="W654" s="2"/>
      <c r="X654" s="2"/>
      <c r="Y654" s="2"/>
      <c r="Z654" s="2"/>
    </row>
    <row r="655" spans="1:26" ht="14.25" customHeight="1" x14ac:dyDescent="0.2">
      <c r="A655" s="2"/>
      <c r="B655" s="2"/>
      <c r="C655" s="2"/>
      <c r="D655" s="2"/>
      <c r="E655" s="2"/>
      <c r="F655" s="2"/>
      <c r="G655" s="2"/>
      <c r="J655" s="3"/>
      <c r="M655" s="3"/>
      <c r="N655" s="2"/>
      <c r="O655" s="2"/>
      <c r="P655" s="3"/>
      <c r="Q655" s="2"/>
      <c r="R655" s="2"/>
      <c r="S655" s="3"/>
      <c r="T655" s="2"/>
      <c r="U655" s="2"/>
      <c r="V655" s="2"/>
      <c r="W655" s="2"/>
      <c r="X655" s="2"/>
      <c r="Y655" s="2"/>
      <c r="Z655" s="2"/>
    </row>
    <row r="656" spans="1:26" ht="14.25" customHeight="1" x14ac:dyDescent="0.2">
      <c r="A656" s="2"/>
      <c r="B656" s="2"/>
      <c r="C656" s="2"/>
      <c r="D656" s="2"/>
      <c r="E656" s="2"/>
      <c r="F656" s="2"/>
      <c r="G656" s="2"/>
      <c r="J656" s="3"/>
      <c r="M656" s="3"/>
      <c r="N656" s="2"/>
      <c r="O656" s="2"/>
      <c r="P656" s="3"/>
      <c r="Q656" s="2"/>
      <c r="R656" s="2"/>
      <c r="S656" s="3"/>
      <c r="T656" s="2"/>
      <c r="U656" s="2"/>
      <c r="V656" s="2"/>
      <c r="W656" s="2"/>
      <c r="X656" s="2"/>
      <c r="Y656" s="2"/>
      <c r="Z656" s="2"/>
    </row>
    <row r="657" spans="1:26" ht="14.25" customHeight="1" x14ac:dyDescent="0.2">
      <c r="A657" s="2"/>
      <c r="B657" s="2"/>
      <c r="C657" s="2"/>
      <c r="D657" s="2"/>
      <c r="E657" s="2"/>
      <c r="F657" s="2"/>
      <c r="G657" s="2"/>
      <c r="J657" s="3"/>
      <c r="M657" s="3"/>
      <c r="N657" s="2"/>
      <c r="O657" s="2"/>
      <c r="P657" s="3"/>
      <c r="Q657" s="2"/>
      <c r="R657" s="2"/>
      <c r="S657" s="3"/>
      <c r="T657" s="2"/>
      <c r="U657" s="2"/>
      <c r="V657" s="2"/>
      <c r="W657" s="2"/>
      <c r="X657" s="2"/>
      <c r="Y657" s="2"/>
      <c r="Z657" s="2"/>
    </row>
    <row r="658" spans="1:26" ht="14.25" customHeight="1" x14ac:dyDescent="0.2">
      <c r="A658" s="2"/>
      <c r="B658" s="2"/>
      <c r="C658" s="2"/>
      <c r="D658" s="2"/>
      <c r="E658" s="2"/>
      <c r="F658" s="2"/>
      <c r="G658" s="2"/>
      <c r="J658" s="3"/>
      <c r="M658" s="3"/>
      <c r="N658" s="2"/>
      <c r="O658" s="2"/>
      <c r="P658" s="3"/>
      <c r="Q658" s="2"/>
      <c r="R658" s="2"/>
      <c r="S658" s="3"/>
      <c r="T658" s="2"/>
      <c r="U658" s="2"/>
      <c r="V658" s="2"/>
      <c r="W658" s="2"/>
      <c r="X658" s="2"/>
      <c r="Y658" s="2"/>
      <c r="Z658" s="2"/>
    </row>
    <row r="659" spans="1:26" ht="14.25" customHeight="1" x14ac:dyDescent="0.2">
      <c r="A659" s="2"/>
      <c r="B659" s="2"/>
      <c r="C659" s="2"/>
      <c r="D659" s="2"/>
      <c r="E659" s="2"/>
      <c r="F659" s="2"/>
      <c r="G659" s="2"/>
      <c r="J659" s="3"/>
      <c r="M659" s="3"/>
      <c r="N659" s="2"/>
      <c r="O659" s="2"/>
      <c r="P659" s="3"/>
      <c r="Q659" s="2"/>
      <c r="R659" s="2"/>
      <c r="S659" s="3"/>
      <c r="T659" s="2"/>
      <c r="U659" s="2"/>
      <c r="V659" s="2"/>
      <c r="W659" s="2"/>
      <c r="X659" s="2"/>
      <c r="Y659" s="2"/>
      <c r="Z659" s="2"/>
    </row>
    <row r="660" spans="1:26" ht="14.25" customHeight="1" x14ac:dyDescent="0.2">
      <c r="A660" s="2"/>
      <c r="B660" s="2"/>
      <c r="C660" s="2"/>
      <c r="D660" s="2"/>
      <c r="E660" s="2"/>
      <c r="F660" s="2"/>
      <c r="G660" s="2"/>
      <c r="J660" s="3"/>
      <c r="M660" s="3"/>
      <c r="N660" s="2"/>
      <c r="O660" s="2"/>
      <c r="P660" s="3"/>
      <c r="Q660" s="2"/>
      <c r="R660" s="2"/>
      <c r="S660" s="3"/>
      <c r="T660" s="2"/>
      <c r="U660" s="2"/>
      <c r="V660" s="2"/>
      <c r="W660" s="2"/>
      <c r="X660" s="2"/>
      <c r="Y660" s="2"/>
      <c r="Z660" s="2"/>
    </row>
    <row r="661" spans="1:26" ht="14.25" customHeight="1" x14ac:dyDescent="0.2">
      <c r="A661" s="2"/>
      <c r="B661" s="2"/>
      <c r="C661" s="2"/>
      <c r="D661" s="2"/>
      <c r="E661" s="2"/>
      <c r="F661" s="2"/>
      <c r="G661" s="2"/>
      <c r="J661" s="3"/>
      <c r="M661" s="3"/>
      <c r="N661" s="2"/>
      <c r="O661" s="2"/>
      <c r="P661" s="3"/>
      <c r="Q661" s="2"/>
      <c r="R661" s="2"/>
      <c r="S661" s="3"/>
      <c r="T661" s="2"/>
      <c r="U661" s="2"/>
      <c r="V661" s="2"/>
      <c r="W661" s="2"/>
      <c r="X661" s="2"/>
      <c r="Y661" s="2"/>
      <c r="Z661" s="2"/>
    </row>
    <row r="662" spans="1:26" ht="14.25" customHeight="1" x14ac:dyDescent="0.2">
      <c r="A662" s="2"/>
      <c r="B662" s="2"/>
      <c r="C662" s="2"/>
      <c r="D662" s="2"/>
      <c r="E662" s="2"/>
      <c r="F662" s="2"/>
      <c r="G662" s="2"/>
      <c r="J662" s="3"/>
      <c r="M662" s="3"/>
      <c r="N662" s="2"/>
      <c r="O662" s="2"/>
      <c r="P662" s="3"/>
      <c r="Q662" s="2"/>
      <c r="R662" s="2"/>
      <c r="S662" s="3"/>
      <c r="T662" s="2"/>
      <c r="U662" s="2"/>
      <c r="V662" s="2"/>
      <c r="W662" s="2"/>
      <c r="X662" s="2"/>
      <c r="Y662" s="2"/>
      <c r="Z662" s="2"/>
    </row>
    <row r="663" spans="1:26" ht="14.25" customHeight="1" x14ac:dyDescent="0.2">
      <c r="A663" s="2"/>
      <c r="B663" s="2"/>
      <c r="C663" s="2"/>
      <c r="D663" s="2"/>
      <c r="E663" s="2"/>
      <c r="F663" s="2"/>
      <c r="G663" s="2"/>
      <c r="J663" s="3"/>
      <c r="M663" s="3"/>
      <c r="N663" s="2"/>
      <c r="O663" s="2"/>
      <c r="P663" s="3"/>
      <c r="Q663" s="2"/>
      <c r="R663" s="2"/>
      <c r="S663" s="3"/>
      <c r="T663" s="2"/>
      <c r="U663" s="2"/>
      <c r="V663" s="2"/>
      <c r="W663" s="2"/>
      <c r="X663" s="2"/>
      <c r="Y663" s="2"/>
      <c r="Z663" s="2"/>
    </row>
    <row r="664" spans="1:26" ht="14.25" customHeight="1" x14ac:dyDescent="0.2">
      <c r="A664" s="2"/>
      <c r="B664" s="2"/>
      <c r="C664" s="2"/>
      <c r="D664" s="2"/>
      <c r="E664" s="2"/>
      <c r="F664" s="2"/>
      <c r="G664" s="2"/>
      <c r="J664" s="3"/>
      <c r="M664" s="3"/>
      <c r="N664" s="2"/>
      <c r="O664" s="2"/>
      <c r="P664" s="3"/>
      <c r="Q664" s="2"/>
      <c r="R664" s="2"/>
      <c r="S664" s="3"/>
      <c r="T664" s="2"/>
      <c r="U664" s="2"/>
      <c r="V664" s="2"/>
      <c r="W664" s="2"/>
      <c r="X664" s="2"/>
      <c r="Y664" s="2"/>
      <c r="Z664" s="2"/>
    </row>
    <row r="665" spans="1:26" ht="14.25" customHeight="1" x14ac:dyDescent="0.2">
      <c r="A665" s="2"/>
      <c r="B665" s="2"/>
      <c r="C665" s="2"/>
      <c r="D665" s="2"/>
      <c r="E665" s="2"/>
      <c r="F665" s="2"/>
      <c r="G665" s="2"/>
      <c r="J665" s="3"/>
      <c r="M665" s="3"/>
      <c r="N665" s="2"/>
      <c r="O665" s="2"/>
      <c r="P665" s="3"/>
      <c r="Q665" s="2"/>
      <c r="R665" s="2"/>
      <c r="S665" s="3"/>
      <c r="T665" s="2"/>
      <c r="U665" s="2"/>
      <c r="V665" s="2"/>
      <c r="W665" s="2"/>
      <c r="X665" s="2"/>
      <c r="Y665" s="2"/>
      <c r="Z665" s="2"/>
    </row>
    <row r="666" spans="1:26" ht="14.25" customHeight="1" x14ac:dyDescent="0.2">
      <c r="A666" s="2"/>
      <c r="B666" s="2"/>
      <c r="C666" s="2"/>
      <c r="D666" s="2"/>
      <c r="E666" s="2"/>
      <c r="F666" s="2"/>
      <c r="G666" s="2"/>
      <c r="J666" s="3"/>
      <c r="M666" s="3"/>
      <c r="N666" s="2"/>
      <c r="O666" s="2"/>
      <c r="P666" s="3"/>
      <c r="Q666" s="2"/>
      <c r="R666" s="2"/>
      <c r="S666" s="3"/>
      <c r="T666" s="2"/>
      <c r="U666" s="2"/>
      <c r="V666" s="2"/>
      <c r="W666" s="2"/>
      <c r="X666" s="2"/>
      <c r="Y666" s="2"/>
      <c r="Z666" s="2"/>
    </row>
    <row r="667" spans="1:26" ht="14.25" customHeight="1" x14ac:dyDescent="0.2">
      <c r="A667" s="2"/>
      <c r="B667" s="2"/>
      <c r="C667" s="2"/>
      <c r="D667" s="2"/>
      <c r="E667" s="2"/>
      <c r="F667" s="2"/>
      <c r="G667" s="2"/>
      <c r="J667" s="3"/>
      <c r="M667" s="3"/>
      <c r="N667" s="2"/>
      <c r="O667" s="2"/>
      <c r="P667" s="3"/>
      <c r="Q667" s="2"/>
      <c r="R667" s="2"/>
      <c r="S667" s="3"/>
      <c r="T667" s="2"/>
      <c r="U667" s="2"/>
      <c r="V667" s="2"/>
      <c r="W667" s="2"/>
      <c r="X667" s="2"/>
      <c r="Y667" s="2"/>
      <c r="Z667" s="2"/>
    </row>
    <row r="668" spans="1:26" ht="14.25" customHeight="1" x14ac:dyDescent="0.2">
      <c r="A668" s="2"/>
      <c r="B668" s="2"/>
      <c r="C668" s="2"/>
      <c r="D668" s="2"/>
      <c r="E668" s="2"/>
      <c r="F668" s="2"/>
      <c r="G668" s="2"/>
      <c r="J668" s="3"/>
      <c r="M668" s="3"/>
      <c r="N668" s="2"/>
      <c r="O668" s="2"/>
      <c r="P668" s="3"/>
      <c r="Q668" s="2"/>
      <c r="R668" s="2"/>
      <c r="S668" s="3"/>
      <c r="T668" s="2"/>
      <c r="U668" s="2"/>
      <c r="V668" s="2"/>
      <c r="W668" s="2"/>
      <c r="X668" s="2"/>
      <c r="Y668" s="2"/>
      <c r="Z668" s="2"/>
    </row>
    <row r="669" spans="1:26" ht="14.25" customHeight="1" x14ac:dyDescent="0.2">
      <c r="A669" s="2"/>
      <c r="B669" s="2"/>
      <c r="C669" s="2"/>
      <c r="D669" s="2"/>
      <c r="E669" s="2"/>
      <c r="F669" s="2"/>
      <c r="G669" s="2"/>
      <c r="J669" s="3"/>
      <c r="M669" s="3"/>
      <c r="N669" s="2"/>
      <c r="O669" s="2"/>
      <c r="P669" s="3"/>
      <c r="Q669" s="2"/>
      <c r="R669" s="2"/>
      <c r="S669" s="3"/>
      <c r="T669" s="2"/>
      <c r="U669" s="2"/>
      <c r="V669" s="2"/>
      <c r="W669" s="2"/>
      <c r="X669" s="2"/>
      <c r="Y669" s="2"/>
      <c r="Z669" s="2"/>
    </row>
    <row r="670" spans="1:26" ht="14.25" customHeight="1" x14ac:dyDescent="0.2">
      <c r="A670" s="2"/>
      <c r="B670" s="2"/>
      <c r="C670" s="2"/>
      <c r="D670" s="2"/>
      <c r="E670" s="2"/>
      <c r="F670" s="2"/>
      <c r="G670" s="2"/>
      <c r="J670" s="3"/>
      <c r="M670" s="3"/>
      <c r="N670" s="2"/>
      <c r="O670" s="2"/>
      <c r="P670" s="3"/>
      <c r="Q670" s="2"/>
      <c r="R670" s="2"/>
      <c r="S670" s="3"/>
      <c r="T670" s="2"/>
      <c r="U670" s="2"/>
      <c r="V670" s="2"/>
      <c r="W670" s="2"/>
      <c r="X670" s="2"/>
      <c r="Y670" s="2"/>
      <c r="Z670" s="2"/>
    </row>
    <row r="671" spans="1:26" ht="14.25" customHeight="1" x14ac:dyDescent="0.2">
      <c r="A671" s="2"/>
      <c r="B671" s="2"/>
      <c r="C671" s="2"/>
      <c r="D671" s="2"/>
      <c r="E671" s="2"/>
      <c r="F671" s="2"/>
      <c r="G671" s="2"/>
      <c r="J671" s="3"/>
      <c r="M671" s="3"/>
      <c r="N671" s="2"/>
      <c r="O671" s="2"/>
      <c r="P671" s="3"/>
      <c r="Q671" s="2"/>
      <c r="R671" s="2"/>
      <c r="S671" s="3"/>
      <c r="T671" s="2"/>
      <c r="U671" s="2"/>
      <c r="V671" s="2"/>
      <c r="W671" s="2"/>
      <c r="X671" s="2"/>
      <c r="Y671" s="2"/>
      <c r="Z671" s="2"/>
    </row>
    <row r="672" spans="1:26" ht="14.25" customHeight="1" x14ac:dyDescent="0.2">
      <c r="A672" s="2"/>
      <c r="B672" s="2"/>
      <c r="C672" s="2"/>
      <c r="D672" s="2"/>
      <c r="E672" s="2"/>
      <c r="F672" s="2"/>
      <c r="G672" s="2"/>
      <c r="J672" s="3"/>
      <c r="M672" s="3"/>
      <c r="N672" s="2"/>
      <c r="O672" s="2"/>
      <c r="P672" s="3"/>
      <c r="Q672" s="2"/>
      <c r="R672" s="2"/>
      <c r="S672" s="3"/>
      <c r="T672" s="2"/>
      <c r="U672" s="2"/>
      <c r="V672" s="2"/>
      <c r="W672" s="2"/>
      <c r="X672" s="2"/>
      <c r="Y672" s="2"/>
      <c r="Z672" s="2"/>
    </row>
    <row r="673" spans="1:26" ht="14.25" customHeight="1" x14ac:dyDescent="0.2">
      <c r="A673" s="2"/>
      <c r="B673" s="2"/>
      <c r="C673" s="2"/>
      <c r="D673" s="2"/>
      <c r="E673" s="2"/>
      <c r="F673" s="2"/>
      <c r="G673" s="2"/>
      <c r="J673" s="3"/>
      <c r="M673" s="3"/>
      <c r="N673" s="2"/>
      <c r="O673" s="2"/>
      <c r="P673" s="3"/>
      <c r="Q673" s="2"/>
      <c r="R673" s="2"/>
      <c r="S673" s="3"/>
      <c r="T673" s="2"/>
      <c r="U673" s="2"/>
      <c r="V673" s="2"/>
      <c r="W673" s="2"/>
      <c r="X673" s="2"/>
      <c r="Y673" s="2"/>
      <c r="Z673" s="2"/>
    </row>
    <row r="674" spans="1:26" ht="14.25" customHeight="1" x14ac:dyDescent="0.2">
      <c r="A674" s="2"/>
      <c r="B674" s="2"/>
      <c r="C674" s="2"/>
      <c r="D674" s="2"/>
      <c r="E674" s="2"/>
      <c r="F674" s="2"/>
      <c r="G674" s="2"/>
      <c r="J674" s="3"/>
      <c r="M674" s="3"/>
      <c r="N674" s="2"/>
      <c r="O674" s="2"/>
      <c r="P674" s="3"/>
      <c r="Q674" s="2"/>
      <c r="R674" s="2"/>
      <c r="S674" s="3"/>
      <c r="T674" s="2"/>
      <c r="U674" s="2"/>
      <c r="V674" s="2"/>
      <c r="W674" s="2"/>
      <c r="X674" s="2"/>
      <c r="Y674" s="2"/>
      <c r="Z674" s="2"/>
    </row>
    <row r="675" spans="1:26" ht="14.25" customHeight="1" x14ac:dyDescent="0.2">
      <c r="A675" s="2"/>
      <c r="B675" s="2"/>
      <c r="C675" s="2"/>
      <c r="D675" s="2"/>
      <c r="E675" s="2"/>
      <c r="F675" s="2"/>
      <c r="G675" s="2"/>
      <c r="J675" s="3"/>
      <c r="M675" s="3"/>
      <c r="N675" s="2"/>
      <c r="O675" s="2"/>
      <c r="P675" s="3"/>
      <c r="Q675" s="2"/>
      <c r="R675" s="2"/>
      <c r="S675" s="3"/>
      <c r="T675" s="2"/>
      <c r="U675" s="2"/>
      <c r="V675" s="2"/>
      <c r="W675" s="2"/>
      <c r="X675" s="2"/>
      <c r="Y675" s="2"/>
      <c r="Z675" s="2"/>
    </row>
    <row r="676" spans="1:26" ht="14.25" customHeight="1" x14ac:dyDescent="0.2">
      <c r="A676" s="2"/>
      <c r="B676" s="2"/>
      <c r="C676" s="2"/>
      <c r="D676" s="2"/>
      <c r="E676" s="2"/>
      <c r="F676" s="2"/>
      <c r="G676" s="2"/>
      <c r="J676" s="3"/>
      <c r="M676" s="3"/>
      <c r="N676" s="2"/>
      <c r="O676" s="2"/>
      <c r="P676" s="3"/>
      <c r="Q676" s="2"/>
      <c r="R676" s="2"/>
      <c r="S676" s="3"/>
      <c r="T676" s="2"/>
      <c r="U676" s="2"/>
      <c r="V676" s="2"/>
      <c r="W676" s="2"/>
      <c r="X676" s="2"/>
      <c r="Y676" s="2"/>
      <c r="Z676" s="2"/>
    </row>
    <row r="677" spans="1:26" ht="14.25" customHeight="1" x14ac:dyDescent="0.2">
      <c r="A677" s="2"/>
      <c r="B677" s="2"/>
      <c r="C677" s="2"/>
      <c r="D677" s="2"/>
      <c r="E677" s="2"/>
      <c r="F677" s="2"/>
      <c r="G677" s="2"/>
      <c r="J677" s="3"/>
      <c r="M677" s="3"/>
      <c r="N677" s="2"/>
      <c r="O677" s="2"/>
      <c r="P677" s="3"/>
      <c r="Q677" s="2"/>
      <c r="R677" s="2"/>
      <c r="S677" s="3"/>
      <c r="T677" s="2"/>
      <c r="U677" s="2"/>
      <c r="V677" s="2"/>
      <c r="W677" s="2"/>
      <c r="X677" s="2"/>
      <c r="Y677" s="2"/>
      <c r="Z677" s="2"/>
    </row>
    <row r="678" spans="1:26" ht="14.25" customHeight="1" x14ac:dyDescent="0.2">
      <c r="A678" s="2"/>
      <c r="B678" s="2"/>
      <c r="C678" s="2"/>
      <c r="D678" s="2"/>
      <c r="E678" s="2"/>
      <c r="F678" s="2"/>
      <c r="G678" s="2"/>
      <c r="J678" s="3"/>
      <c r="M678" s="3"/>
      <c r="N678" s="2"/>
      <c r="O678" s="2"/>
      <c r="P678" s="3"/>
      <c r="Q678" s="2"/>
      <c r="R678" s="2"/>
      <c r="S678" s="3"/>
      <c r="T678" s="2"/>
      <c r="U678" s="2"/>
      <c r="V678" s="2"/>
      <c r="W678" s="2"/>
      <c r="X678" s="2"/>
      <c r="Y678" s="2"/>
      <c r="Z678" s="2"/>
    </row>
    <row r="679" spans="1:26" ht="14.25" customHeight="1" x14ac:dyDescent="0.2">
      <c r="A679" s="2"/>
      <c r="B679" s="2"/>
      <c r="C679" s="2"/>
      <c r="D679" s="2"/>
      <c r="E679" s="2"/>
      <c r="F679" s="2"/>
      <c r="G679" s="2"/>
      <c r="J679" s="3"/>
      <c r="M679" s="3"/>
      <c r="N679" s="2"/>
      <c r="O679" s="2"/>
      <c r="P679" s="3"/>
      <c r="Q679" s="2"/>
      <c r="R679" s="2"/>
      <c r="S679" s="3"/>
      <c r="T679" s="2"/>
      <c r="U679" s="2"/>
      <c r="V679" s="2"/>
      <c r="W679" s="2"/>
      <c r="X679" s="2"/>
      <c r="Y679" s="2"/>
      <c r="Z679" s="2"/>
    </row>
    <row r="680" spans="1:26" ht="14.25" customHeight="1" x14ac:dyDescent="0.2">
      <c r="A680" s="2"/>
      <c r="B680" s="2"/>
      <c r="C680" s="2"/>
      <c r="D680" s="2"/>
      <c r="E680" s="2"/>
      <c r="F680" s="2"/>
      <c r="G680" s="2"/>
      <c r="J680" s="3"/>
      <c r="M680" s="3"/>
      <c r="N680" s="2"/>
      <c r="O680" s="2"/>
      <c r="P680" s="3"/>
      <c r="Q680" s="2"/>
      <c r="R680" s="2"/>
      <c r="S680" s="3"/>
      <c r="T680" s="2"/>
      <c r="U680" s="2"/>
      <c r="V680" s="2"/>
      <c r="W680" s="2"/>
      <c r="X680" s="2"/>
      <c r="Y680" s="2"/>
      <c r="Z680" s="2"/>
    </row>
    <row r="681" spans="1:26" ht="14.25" customHeight="1" x14ac:dyDescent="0.2">
      <c r="A681" s="2"/>
      <c r="B681" s="2"/>
      <c r="C681" s="2"/>
      <c r="D681" s="2"/>
      <c r="E681" s="2"/>
      <c r="F681" s="2"/>
      <c r="G681" s="2"/>
      <c r="J681" s="3"/>
      <c r="M681" s="3"/>
      <c r="N681" s="2"/>
      <c r="O681" s="2"/>
      <c r="P681" s="3"/>
      <c r="Q681" s="2"/>
      <c r="R681" s="2"/>
      <c r="S681" s="3"/>
      <c r="T681" s="2"/>
      <c r="U681" s="2"/>
      <c r="V681" s="2"/>
      <c r="W681" s="2"/>
      <c r="X681" s="2"/>
      <c r="Y681" s="2"/>
      <c r="Z681" s="2"/>
    </row>
    <row r="682" spans="1:26" ht="14.25" customHeight="1" x14ac:dyDescent="0.2">
      <c r="A682" s="2"/>
      <c r="B682" s="2"/>
      <c r="C682" s="2"/>
      <c r="D682" s="2"/>
      <c r="E682" s="2"/>
      <c r="F682" s="2"/>
      <c r="G682" s="2"/>
      <c r="J682" s="3"/>
      <c r="M682" s="3"/>
      <c r="N682" s="2"/>
      <c r="O682" s="2"/>
      <c r="P682" s="3"/>
      <c r="Q682" s="2"/>
      <c r="R682" s="2"/>
      <c r="S682" s="3"/>
      <c r="T682" s="2"/>
      <c r="U682" s="2"/>
      <c r="V682" s="2"/>
      <c r="W682" s="2"/>
      <c r="X682" s="2"/>
      <c r="Y682" s="2"/>
      <c r="Z682" s="2"/>
    </row>
    <row r="683" spans="1:26" ht="14.25" customHeight="1" x14ac:dyDescent="0.2">
      <c r="A683" s="2"/>
      <c r="B683" s="2"/>
      <c r="C683" s="2"/>
      <c r="D683" s="2"/>
      <c r="E683" s="2"/>
      <c r="F683" s="2"/>
      <c r="G683" s="2"/>
      <c r="J683" s="3"/>
      <c r="M683" s="3"/>
      <c r="N683" s="2"/>
      <c r="O683" s="2"/>
      <c r="P683" s="3"/>
      <c r="Q683" s="2"/>
      <c r="R683" s="2"/>
      <c r="S683" s="3"/>
      <c r="T683" s="2"/>
      <c r="U683" s="2"/>
      <c r="V683" s="2"/>
      <c r="W683" s="2"/>
      <c r="X683" s="2"/>
      <c r="Y683" s="2"/>
      <c r="Z683" s="2"/>
    </row>
    <row r="684" spans="1:26" ht="14.25" customHeight="1" x14ac:dyDescent="0.2">
      <c r="A684" s="2"/>
      <c r="B684" s="2"/>
      <c r="C684" s="2"/>
      <c r="D684" s="2"/>
      <c r="E684" s="2"/>
      <c r="F684" s="2"/>
      <c r="G684" s="2"/>
      <c r="J684" s="3"/>
      <c r="M684" s="3"/>
      <c r="N684" s="2"/>
      <c r="O684" s="2"/>
      <c r="P684" s="3"/>
      <c r="Q684" s="2"/>
      <c r="R684" s="2"/>
      <c r="S684" s="3"/>
      <c r="T684" s="2"/>
      <c r="U684" s="2"/>
      <c r="V684" s="2"/>
      <c r="W684" s="2"/>
      <c r="X684" s="2"/>
      <c r="Y684" s="2"/>
      <c r="Z684" s="2"/>
    </row>
    <row r="685" spans="1:26" ht="14.25" customHeight="1" x14ac:dyDescent="0.2">
      <c r="A685" s="2"/>
      <c r="B685" s="2"/>
      <c r="C685" s="2"/>
      <c r="D685" s="2"/>
      <c r="E685" s="2"/>
      <c r="F685" s="2"/>
      <c r="G685" s="2"/>
      <c r="J685" s="3"/>
      <c r="M685" s="3"/>
      <c r="N685" s="2"/>
      <c r="O685" s="2"/>
      <c r="P685" s="3"/>
      <c r="Q685" s="2"/>
      <c r="R685" s="2"/>
      <c r="S685" s="3"/>
      <c r="T685" s="2"/>
      <c r="U685" s="2"/>
      <c r="V685" s="2"/>
      <c r="W685" s="2"/>
      <c r="X685" s="2"/>
      <c r="Y685" s="2"/>
      <c r="Z685" s="2"/>
    </row>
    <row r="686" spans="1:26" ht="14.25" customHeight="1" x14ac:dyDescent="0.2">
      <c r="A686" s="2"/>
      <c r="B686" s="2"/>
      <c r="C686" s="2"/>
      <c r="D686" s="2"/>
      <c r="E686" s="2"/>
      <c r="F686" s="2"/>
      <c r="G686" s="2"/>
      <c r="J686" s="3"/>
      <c r="M686" s="3"/>
      <c r="N686" s="2"/>
      <c r="O686" s="2"/>
      <c r="P686" s="3"/>
      <c r="Q686" s="2"/>
      <c r="R686" s="2"/>
      <c r="S686" s="3"/>
      <c r="T686" s="2"/>
      <c r="U686" s="2"/>
      <c r="V686" s="2"/>
      <c r="W686" s="2"/>
      <c r="X686" s="2"/>
      <c r="Y686" s="2"/>
      <c r="Z686" s="2"/>
    </row>
    <row r="687" spans="1:26" ht="14.25" customHeight="1" x14ac:dyDescent="0.2">
      <c r="A687" s="2"/>
      <c r="B687" s="2"/>
      <c r="C687" s="2"/>
      <c r="D687" s="2"/>
      <c r="E687" s="2"/>
      <c r="F687" s="2"/>
      <c r="G687" s="2"/>
      <c r="J687" s="3"/>
      <c r="M687" s="3"/>
      <c r="N687" s="2"/>
      <c r="O687" s="2"/>
      <c r="P687" s="3"/>
      <c r="Q687" s="2"/>
      <c r="R687" s="2"/>
      <c r="S687" s="3"/>
      <c r="T687" s="2"/>
      <c r="U687" s="2"/>
      <c r="V687" s="2"/>
      <c r="W687" s="2"/>
      <c r="X687" s="2"/>
      <c r="Y687" s="2"/>
      <c r="Z687" s="2"/>
    </row>
    <row r="688" spans="1:26" ht="14.25" customHeight="1" x14ac:dyDescent="0.2">
      <c r="A688" s="2"/>
      <c r="B688" s="2"/>
      <c r="C688" s="2"/>
      <c r="D688" s="2"/>
      <c r="E688" s="2"/>
      <c r="F688" s="2"/>
      <c r="G688" s="2"/>
      <c r="J688" s="3"/>
      <c r="M688" s="3"/>
      <c r="N688" s="2"/>
      <c r="O688" s="2"/>
      <c r="P688" s="3"/>
      <c r="Q688" s="2"/>
      <c r="R688" s="2"/>
      <c r="S688" s="3"/>
      <c r="T688" s="2"/>
      <c r="U688" s="2"/>
      <c r="V688" s="2"/>
      <c r="W688" s="2"/>
      <c r="X688" s="2"/>
      <c r="Y688" s="2"/>
      <c r="Z688" s="2"/>
    </row>
    <row r="689" spans="1:26" ht="14.25" customHeight="1" x14ac:dyDescent="0.2">
      <c r="A689" s="2"/>
      <c r="B689" s="2"/>
      <c r="C689" s="2"/>
      <c r="D689" s="2"/>
      <c r="E689" s="2"/>
      <c r="F689" s="2"/>
      <c r="G689" s="2"/>
      <c r="J689" s="3"/>
      <c r="M689" s="3"/>
      <c r="N689" s="2"/>
      <c r="O689" s="2"/>
      <c r="P689" s="3"/>
      <c r="Q689" s="2"/>
      <c r="R689" s="2"/>
      <c r="S689" s="3"/>
      <c r="T689" s="2"/>
      <c r="U689" s="2"/>
      <c r="V689" s="2"/>
      <c r="W689" s="2"/>
      <c r="X689" s="2"/>
      <c r="Y689" s="2"/>
      <c r="Z689" s="2"/>
    </row>
    <row r="690" spans="1:26" ht="14.25" customHeight="1" x14ac:dyDescent="0.2">
      <c r="A690" s="2"/>
      <c r="B690" s="2"/>
      <c r="C690" s="2"/>
      <c r="D690" s="2"/>
      <c r="E690" s="2"/>
      <c r="F690" s="2"/>
      <c r="G690" s="2"/>
      <c r="J690" s="3"/>
      <c r="M690" s="3"/>
      <c r="N690" s="2"/>
      <c r="O690" s="2"/>
      <c r="P690" s="3"/>
      <c r="Q690" s="2"/>
      <c r="R690" s="2"/>
      <c r="S690" s="3"/>
      <c r="T690" s="2"/>
      <c r="U690" s="2"/>
      <c r="V690" s="2"/>
      <c r="W690" s="2"/>
      <c r="X690" s="2"/>
      <c r="Y690" s="2"/>
      <c r="Z690" s="2"/>
    </row>
    <row r="691" spans="1:26" ht="14.25" customHeight="1" x14ac:dyDescent="0.2">
      <c r="A691" s="2"/>
      <c r="B691" s="2"/>
      <c r="C691" s="2"/>
      <c r="D691" s="2"/>
      <c r="E691" s="2"/>
      <c r="F691" s="2"/>
      <c r="G691" s="2"/>
      <c r="J691" s="3"/>
      <c r="M691" s="3"/>
      <c r="N691" s="2"/>
      <c r="O691" s="2"/>
      <c r="P691" s="3"/>
      <c r="Q691" s="2"/>
      <c r="R691" s="2"/>
      <c r="S691" s="3"/>
      <c r="T691" s="2"/>
      <c r="U691" s="2"/>
      <c r="V691" s="2"/>
      <c r="W691" s="2"/>
      <c r="X691" s="2"/>
      <c r="Y691" s="2"/>
      <c r="Z691" s="2"/>
    </row>
    <row r="692" spans="1:26" ht="14.25" customHeight="1" x14ac:dyDescent="0.2">
      <c r="A692" s="2"/>
      <c r="B692" s="2"/>
      <c r="C692" s="2"/>
      <c r="D692" s="2"/>
      <c r="E692" s="2"/>
      <c r="F692" s="2"/>
      <c r="G692" s="2"/>
      <c r="J692" s="3"/>
      <c r="M692" s="3"/>
      <c r="N692" s="2"/>
      <c r="O692" s="2"/>
      <c r="P692" s="3"/>
      <c r="Q692" s="2"/>
      <c r="R692" s="2"/>
      <c r="S692" s="3"/>
      <c r="T692" s="2"/>
      <c r="U692" s="2"/>
      <c r="V692" s="2"/>
      <c r="W692" s="2"/>
      <c r="X692" s="2"/>
      <c r="Y692" s="2"/>
      <c r="Z692" s="2"/>
    </row>
    <row r="693" spans="1:26" ht="14.25" customHeight="1" x14ac:dyDescent="0.2">
      <c r="A693" s="2"/>
      <c r="B693" s="2"/>
      <c r="C693" s="2"/>
      <c r="D693" s="2"/>
      <c r="E693" s="2"/>
      <c r="F693" s="2"/>
      <c r="G693" s="2"/>
      <c r="J693" s="3"/>
      <c r="M693" s="3"/>
      <c r="N693" s="2"/>
      <c r="O693" s="2"/>
      <c r="P693" s="3"/>
      <c r="Q693" s="2"/>
      <c r="R693" s="2"/>
      <c r="S693" s="3"/>
      <c r="T693" s="2"/>
      <c r="U693" s="2"/>
      <c r="V693" s="2"/>
      <c r="W693" s="2"/>
      <c r="X693" s="2"/>
      <c r="Y693" s="2"/>
      <c r="Z693" s="2"/>
    </row>
    <row r="694" spans="1:26" ht="14.25" customHeight="1" x14ac:dyDescent="0.2">
      <c r="A694" s="2"/>
      <c r="B694" s="2"/>
      <c r="C694" s="2"/>
      <c r="D694" s="2"/>
      <c r="E694" s="2"/>
      <c r="F694" s="2"/>
      <c r="G694" s="2"/>
      <c r="J694" s="3"/>
      <c r="M694" s="3"/>
      <c r="N694" s="2"/>
      <c r="O694" s="2"/>
      <c r="P694" s="3"/>
      <c r="Q694" s="2"/>
      <c r="R694" s="2"/>
      <c r="S694" s="3"/>
      <c r="T694" s="2"/>
      <c r="U694" s="2"/>
      <c r="V694" s="2"/>
      <c r="W694" s="2"/>
      <c r="X694" s="2"/>
      <c r="Y694" s="2"/>
      <c r="Z694" s="2"/>
    </row>
    <row r="695" spans="1:26" ht="14.25" customHeight="1" x14ac:dyDescent="0.2">
      <c r="A695" s="2"/>
      <c r="B695" s="2"/>
      <c r="C695" s="2"/>
      <c r="D695" s="2"/>
      <c r="E695" s="2"/>
      <c r="F695" s="2"/>
      <c r="G695" s="2"/>
      <c r="J695" s="3"/>
      <c r="M695" s="3"/>
      <c r="N695" s="2"/>
      <c r="O695" s="2"/>
      <c r="P695" s="3"/>
      <c r="Q695" s="2"/>
      <c r="R695" s="2"/>
      <c r="S695" s="3"/>
      <c r="T695" s="2"/>
      <c r="U695" s="2"/>
      <c r="V695" s="2"/>
      <c r="W695" s="2"/>
      <c r="X695" s="2"/>
      <c r="Y695" s="2"/>
      <c r="Z695" s="2"/>
    </row>
    <row r="696" spans="1:26" ht="14.25" customHeight="1" x14ac:dyDescent="0.2">
      <c r="A696" s="2"/>
      <c r="B696" s="2"/>
      <c r="C696" s="2"/>
      <c r="D696" s="2"/>
      <c r="E696" s="2"/>
      <c r="F696" s="2"/>
      <c r="G696" s="2"/>
      <c r="J696" s="3"/>
      <c r="M696" s="3"/>
      <c r="N696" s="2"/>
      <c r="O696" s="2"/>
      <c r="P696" s="3"/>
      <c r="Q696" s="2"/>
      <c r="R696" s="2"/>
      <c r="S696" s="3"/>
      <c r="T696" s="2"/>
      <c r="U696" s="2"/>
      <c r="V696" s="2"/>
      <c r="W696" s="2"/>
      <c r="X696" s="2"/>
      <c r="Y696" s="2"/>
      <c r="Z696" s="2"/>
    </row>
    <row r="697" spans="1:26" ht="14.25" customHeight="1" x14ac:dyDescent="0.2">
      <c r="A697" s="2"/>
      <c r="B697" s="2"/>
      <c r="C697" s="2"/>
      <c r="D697" s="2"/>
      <c r="E697" s="2"/>
      <c r="F697" s="2"/>
      <c r="G697" s="2"/>
      <c r="J697" s="3"/>
      <c r="M697" s="3"/>
      <c r="N697" s="2"/>
      <c r="O697" s="2"/>
      <c r="P697" s="3"/>
      <c r="Q697" s="2"/>
      <c r="R697" s="2"/>
      <c r="S697" s="3"/>
      <c r="T697" s="2"/>
      <c r="U697" s="2"/>
      <c r="V697" s="2"/>
      <c r="W697" s="2"/>
      <c r="X697" s="2"/>
      <c r="Y697" s="2"/>
      <c r="Z697" s="2"/>
    </row>
    <row r="698" spans="1:26" ht="14.25" customHeight="1" x14ac:dyDescent="0.2">
      <c r="A698" s="2"/>
      <c r="B698" s="2"/>
      <c r="C698" s="2"/>
      <c r="D698" s="2"/>
      <c r="E698" s="2"/>
      <c r="F698" s="2"/>
      <c r="G698" s="2"/>
      <c r="J698" s="3"/>
      <c r="M698" s="3"/>
      <c r="N698" s="2"/>
      <c r="O698" s="2"/>
      <c r="P698" s="3"/>
      <c r="Q698" s="2"/>
      <c r="R698" s="2"/>
      <c r="S698" s="3"/>
      <c r="T698" s="2"/>
      <c r="U698" s="2"/>
      <c r="V698" s="2"/>
      <c r="W698" s="2"/>
      <c r="X698" s="2"/>
      <c r="Y698" s="2"/>
      <c r="Z698" s="2"/>
    </row>
    <row r="699" spans="1:26" ht="14.25" customHeight="1" x14ac:dyDescent="0.2">
      <c r="A699" s="2"/>
      <c r="B699" s="2"/>
      <c r="C699" s="2"/>
      <c r="D699" s="2"/>
      <c r="E699" s="2"/>
      <c r="F699" s="2"/>
      <c r="G699" s="2"/>
      <c r="J699" s="3"/>
      <c r="M699" s="3"/>
      <c r="N699" s="2"/>
      <c r="O699" s="2"/>
      <c r="P699" s="3"/>
      <c r="Q699" s="2"/>
      <c r="R699" s="2"/>
      <c r="S699" s="3"/>
      <c r="T699" s="2"/>
      <c r="U699" s="2"/>
      <c r="V699" s="2"/>
      <c r="W699" s="2"/>
      <c r="X699" s="2"/>
      <c r="Y699" s="2"/>
      <c r="Z699" s="2"/>
    </row>
    <row r="700" spans="1:26" ht="14.25" customHeight="1" x14ac:dyDescent="0.2">
      <c r="A700" s="2"/>
      <c r="B700" s="2"/>
      <c r="C700" s="2"/>
      <c r="D700" s="2"/>
      <c r="E700" s="2"/>
      <c r="F700" s="2"/>
      <c r="G700" s="2"/>
      <c r="J700" s="3"/>
      <c r="M700" s="3"/>
      <c r="N700" s="2"/>
      <c r="O700" s="2"/>
      <c r="P700" s="3"/>
      <c r="Q700" s="2"/>
      <c r="R700" s="2"/>
      <c r="S700" s="3"/>
      <c r="T700" s="2"/>
      <c r="U700" s="2"/>
      <c r="V700" s="2"/>
      <c r="W700" s="2"/>
      <c r="X700" s="2"/>
      <c r="Y700" s="2"/>
      <c r="Z700" s="2"/>
    </row>
    <row r="701" spans="1:26" ht="14.25" customHeight="1" x14ac:dyDescent="0.2">
      <c r="A701" s="2"/>
      <c r="B701" s="2"/>
      <c r="C701" s="2"/>
      <c r="D701" s="2"/>
      <c r="E701" s="2"/>
      <c r="F701" s="2"/>
      <c r="G701" s="2"/>
      <c r="J701" s="3"/>
      <c r="M701" s="3"/>
      <c r="N701" s="2"/>
      <c r="O701" s="2"/>
      <c r="P701" s="3"/>
      <c r="Q701" s="2"/>
      <c r="R701" s="2"/>
      <c r="S701" s="3"/>
      <c r="T701" s="2"/>
      <c r="U701" s="2"/>
      <c r="V701" s="2"/>
      <c r="W701" s="2"/>
      <c r="X701" s="2"/>
      <c r="Y701" s="2"/>
      <c r="Z701" s="2"/>
    </row>
    <row r="702" spans="1:26" ht="14.25" customHeight="1" x14ac:dyDescent="0.2">
      <c r="A702" s="2"/>
      <c r="B702" s="2"/>
      <c r="C702" s="2"/>
      <c r="D702" s="2"/>
      <c r="E702" s="2"/>
      <c r="F702" s="2"/>
      <c r="G702" s="2"/>
      <c r="J702" s="3"/>
      <c r="M702" s="3"/>
      <c r="N702" s="2"/>
      <c r="O702" s="2"/>
      <c r="P702" s="3"/>
      <c r="Q702" s="2"/>
      <c r="R702" s="2"/>
      <c r="S702" s="3"/>
      <c r="T702" s="2"/>
      <c r="U702" s="2"/>
      <c r="V702" s="2"/>
      <c r="W702" s="2"/>
      <c r="X702" s="2"/>
      <c r="Y702" s="2"/>
      <c r="Z702" s="2"/>
    </row>
    <row r="703" spans="1:26" ht="14.25" customHeight="1" x14ac:dyDescent="0.2">
      <c r="A703" s="2"/>
      <c r="B703" s="2"/>
      <c r="C703" s="2"/>
      <c r="D703" s="2"/>
      <c r="E703" s="2"/>
      <c r="F703" s="2"/>
      <c r="G703" s="2"/>
      <c r="J703" s="3"/>
      <c r="M703" s="3"/>
      <c r="N703" s="2"/>
      <c r="O703" s="2"/>
      <c r="P703" s="3"/>
      <c r="Q703" s="2"/>
      <c r="R703" s="2"/>
      <c r="S703" s="3"/>
      <c r="T703" s="2"/>
      <c r="U703" s="2"/>
      <c r="V703" s="2"/>
      <c r="W703" s="2"/>
      <c r="X703" s="2"/>
      <c r="Y703" s="2"/>
      <c r="Z703" s="2"/>
    </row>
    <row r="704" spans="1:26" ht="14.25" customHeight="1" x14ac:dyDescent="0.2">
      <c r="A704" s="2"/>
      <c r="B704" s="2"/>
      <c r="C704" s="2"/>
      <c r="D704" s="2"/>
      <c r="E704" s="2"/>
      <c r="F704" s="2"/>
      <c r="G704" s="2"/>
      <c r="J704" s="3"/>
      <c r="M704" s="3"/>
      <c r="N704" s="2"/>
      <c r="O704" s="2"/>
      <c r="P704" s="3"/>
      <c r="Q704" s="2"/>
      <c r="R704" s="2"/>
      <c r="S704" s="3"/>
      <c r="T704" s="2"/>
      <c r="U704" s="2"/>
      <c r="V704" s="2"/>
      <c r="W704" s="2"/>
      <c r="X704" s="2"/>
      <c r="Y704" s="2"/>
      <c r="Z704" s="2"/>
    </row>
    <row r="705" spans="1:26" ht="14.25" customHeight="1" x14ac:dyDescent="0.2">
      <c r="A705" s="2"/>
      <c r="B705" s="2"/>
      <c r="C705" s="2"/>
      <c r="D705" s="2"/>
      <c r="E705" s="2"/>
      <c r="F705" s="2"/>
      <c r="G705" s="2"/>
      <c r="J705" s="3"/>
      <c r="M705" s="3"/>
      <c r="N705" s="2"/>
      <c r="O705" s="2"/>
      <c r="P705" s="3"/>
      <c r="Q705" s="2"/>
      <c r="R705" s="2"/>
      <c r="S705" s="3"/>
      <c r="T705" s="2"/>
      <c r="U705" s="2"/>
      <c r="V705" s="2"/>
      <c r="W705" s="2"/>
      <c r="X705" s="2"/>
      <c r="Y705" s="2"/>
      <c r="Z705" s="2"/>
    </row>
    <row r="706" spans="1:26" ht="14.25" customHeight="1" x14ac:dyDescent="0.2">
      <c r="A706" s="2"/>
      <c r="B706" s="2"/>
      <c r="C706" s="2"/>
      <c r="D706" s="2"/>
      <c r="E706" s="2"/>
      <c r="F706" s="2"/>
      <c r="G706" s="2"/>
      <c r="J706" s="3"/>
      <c r="M706" s="3"/>
      <c r="N706" s="2"/>
      <c r="O706" s="2"/>
      <c r="P706" s="3"/>
      <c r="Q706" s="2"/>
      <c r="R706" s="2"/>
      <c r="S706" s="3"/>
      <c r="T706" s="2"/>
      <c r="U706" s="2"/>
      <c r="V706" s="2"/>
      <c r="W706" s="2"/>
      <c r="X706" s="2"/>
      <c r="Y706" s="2"/>
      <c r="Z706" s="2"/>
    </row>
    <row r="707" spans="1:26" ht="14.25" customHeight="1" x14ac:dyDescent="0.2">
      <c r="A707" s="2"/>
      <c r="B707" s="2"/>
      <c r="C707" s="2"/>
      <c r="D707" s="2"/>
      <c r="E707" s="2"/>
      <c r="F707" s="2"/>
      <c r="G707" s="2"/>
      <c r="J707" s="3"/>
      <c r="M707" s="3"/>
      <c r="N707" s="2"/>
      <c r="O707" s="2"/>
      <c r="P707" s="3"/>
      <c r="Q707" s="2"/>
      <c r="R707" s="2"/>
      <c r="S707" s="3"/>
      <c r="T707" s="2"/>
      <c r="U707" s="2"/>
      <c r="V707" s="2"/>
      <c r="W707" s="2"/>
      <c r="X707" s="2"/>
      <c r="Y707" s="2"/>
      <c r="Z707" s="2"/>
    </row>
    <row r="708" spans="1:26" ht="14.25" customHeight="1" x14ac:dyDescent="0.2">
      <c r="A708" s="2"/>
      <c r="B708" s="2"/>
      <c r="C708" s="2"/>
      <c r="D708" s="2"/>
      <c r="E708" s="2"/>
      <c r="F708" s="2"/>
      <c r="G708" s="2"/>
      <c r="J708" s="3"/>
      <c r="M708" s="3"/>
      <c r="N708" s="2"/>
      <c r="O708" s="2"/>
      <c r="P708" s="3"/>
      <c r="Q708" s="2"/>
      <c r="R708" s="2"/>
      <c r="S708" s="3"/>
      <c r="T708" s="2"/>
      <c r="U708" s="2"/>
      <c r="V708" s="2"/>
      <c r="W708" s="2"/>
      <c r="X708" s="2"/>
      <c r="Y708" s="2"/>
      <c r="Z708" s="2"/>
    </row>
    <row r="709" spans="1:26" ht="14.25" customHeight="1" x14ac:dyDescent="0.2">
      <c r="A709" s="2"/>
      <c r="B709" s="2"/>
      <c r="C709" s="2"/>
      <c r="D709" s="2"/>
      <c r="E709" s="2"/>
      <c r="F709" s="2"/>
      <c r="G709" s="2"/>
      <c r="J709" s="3"/>
      <c r="M709" s="3"/>
      <c r="N709" s="2"/>
      <c r="O709" s="2"/>
      <c r="P709" s="3"/>
      <c r="Q709" s="2"/>
      <c r="R709" s="2"/>
      <c r="S709" s="3"/>
      <c r="T709" s="2"/>
      <c r="U709" s="2"/>
      <c r="V709" s="2"/>
      <c r="W709" s="2"/>
      <c r="X709" s="2"/>
      <c r="Y709" s="2"/>
      <c r="Z709" s="2"/>
    </row>
    <row r="710" spans="1:26" ht="14.25" customHeight="1" x14ac:dyDescent="0.2">
      <c r="A710" s="2"/>
      <c r="B710" s="2"/>
      <c r="C710" s="2"/>
      <c r="D710" s="2"/>
      <c r="E710" s="2"/>
      <c r="F710" s="2"/>
      <c r="G710" s="2"/>
      <c r="J710" s="3"/>
      <c r="M710" s="3"/>
      <c r="N710" s="2"/>
      <c r="O710" s="2"/>
      <c r="P710" s="3"/>
      <c r="Q710" s="2"/>
      <c r="R710" s="2"/>
      <c r="S710" s="3"/>
      <c r="T710" s="2"/>
      <c r="U710" s="2"/>
      <c r="V710" s="2"/>
      <c r="W710" s="2"/>
      <c r="X710" s="2"/>
      <c r="Y710" s="2"/>
      <c r="Z710" s="2"/>
    </row>
    <row r="711" spans="1:26" ht="14.25" customHeight="1" x14ac:dyDescent="0.2">
      <c r="A711" s="2"/>
      <c r="B711" s="2"/>
      <c r="C711" s="2"/>
      <c r="D711" s="2"/>
      <c r="E711" s="2"/>
      <c r="F711" s="2"/>
      <c r="G711" s="2"/>
      <c r="J711" s="3"/>
      <c r="M711" s="3"/>
      <c r="N711" s="2"/>
      <c r="O711" s="2"/>
      <c r="P711" s="3"/>
      <c r="Q711" s="2"/>
      <c r="R711" s="2"/>
      <c r="S711" s="3"/>
      <c r="T711" s="2"/>
      <c r="U711" s="2"/>
      <c r="V711" s="2"/>
      <c r="W711" s="2"/>
      <c r="X711" s="2"/>
      <c r="Y711" s="2"/>
      <c r="Z711" s="2"/>
    </row>
    <row r="712" spans="1:26" ht="14.25" customHeight="1" x14ac:dyDescent="0.2">
      <c r="A712" s="2"/>
      <c r="B712" s="2"/>
      <c r="C712" s="2"/>
      <c r="D712" s="2"/>
      <c r="E712" s="2"/>
      <c r="F712" s="2"/>
      <c r="G712" s="2"/>
      <c r="J712" s="3"/>
      <c r="M712" s="3"/>
      <c r="N712" s="2"/>
      <c r="O712" s="2"/>
      <c r="P712" s="3"/>
      <c r="Q712" s="2"/>
      <c r="R712" s="2"/>
      <c r="S712" s="3"/>
      <c r="T712" s="2"/>
      <c r="U712" s="2"/>
      <c r="V712" s="2"/>
      <c r="W712" s="2"/>
      <c r="X712" s="2"/>
      <c r="Y712" s="2"/>
      <c r="Z712" s="2"/>
    </row>
    <row r="713" spans="1:26" ht="14.25" customHeight="1" x14ac:dyDescent="0.2">
      <c r="A713" s="2"/>
      <c r="B713" s="2"/>
      <c r="C713" s="2"/>
      <c r="D713" s="2"/>
      <c r="E713" s="2"/>
      <c r="F713" s="2"/>
      <c r="G713" s="2"/>
      <c r="J713" s="3"/>
      <c r="M713" s="3"/>
      <c r="N713" s="2"/>
      <c r="O713" s="2"/>
      <c r="P713" s="3"/>
      <c r="Q713" s="2"/>
      <c r="R713" s="2"/>
      <c r="S713" s="3"/>
      <c r="T713" s="2"/>
      <c r="U713" s="2"/>
      <c r="V713" s="2"/>
      <c r="W713" s="2"/>
      <c r="X713" s="2"/>
      <c r="Y713" s="2"/>
      <c r="Z713" s="2"/>
    </row>
    <row r="714" spans="1:26" ht="14.25" customHeight="1" x14ac:dyDescent="0.2">
      <c r="A714" s="2"/>
      <c r="B714" s="2"/>
      <c r="C714" s="2"/>
      <c r="D714" s="2"/>
      <c r="E714" s="2"/>
      <c r="F714" s="2"/>
      <c r="G714" s="2"/>
      <c r="J714" s="3"/>
      <c r="M714" s="3"/>
      <c r="N714" s="2"/>
      <c r="O714" s="2"/>
      <c r="P714" s="3"/>
      <c r="Q714" s="2"/>
      <c r="R714" s="2"/>
      <c r="S714" s="3"/>
      <c r="T714" s="2"/>
      <c r="U714" s="2"/>
      <c r="V714" s="2"/>
      <c r="W714" s="2"/>
      <c r="X714" s="2"/>
      <c r="Y714" s="2"/>
      <c r="Z714" s="2"/>
    </row>
    <row r="715" spans="1:26" ht="14.25" customHeight="1" x14ac:dyDescent="0.2">
      <c r="A715" s="2"/>
      <c r="B715" s="2"/>
      <c r="C715" s="2"/>
      <c r="D715" s="2"/>
      <c r="E715" s="2"/>
      <c r="F715" s="2"/>
      <c r="G715" s="2"/>
      <c r="J715" s="3"/>
      <c r="M715" s="3"/>
      <c r="N715" s="2"/>
      <c r="O715" s="2"/>
      <c r="P715" s="3"/>
      <c r="Q715" s="2"/>
      <c r="R715" s="2"/>
      <c r="S715" s="3"/>
      <c r="T715" s="2"/>
      <c r="U715" s="2"/>
      <c r="V715" s="2"/>
      <c r="W715" s="2"/>
      <c r="X715" s="2"/>
      <c r="Y715" s="2"/>
      <c r="Z715" s="2"/>
    </row>
    <row r="716" spans="1:26" ht="14.25" customHeight="1" x14ac:dyDescent="0.2">
      <c r="A716" s="2"/>
      <c r="B716" s="2"/>
      <c r="C716" s="2"/>
      <c r="D716" s="2"/>
      <c r="E716" s="2"/>
      <c r="F716" s="2"/>
      <c r="G716" s="2"/>
      <c r="J716" s="3"/>
      <c r="M716" s="3"/>
      <c r="N716" s="2"/>
      <c r="O716" s="2"/>
      <c r="P716" s="3"/>
      <c r="Q716" s="2"/>
      <c r="R716" s="2"/>
      <c r="S716" s="3"/>
      <c r="T716" s="2"/>
      <c r="U716" s="2"/>
      <c r="V716" s="2"/>
      <c r="W716" s="2"/>
      <c r="X716" s="2"/>
      <c r="Y716" s="2"/>
      <c r="Z716" s="2"/>
    </row>
    <row r="717" spans="1:26" ht="14.25" customHeight="1" x14ac:dyDescent="0.2">
      <c r="A717" s="2"/>
      <c r="B717" s="2"/>
      <c r="C717" s="2"/>
      <c r="D717" s="2"/>
      <c r="E717" s="2"/>
      <c r="F717" s="2"/>
      <c r="G717" s="2"/>
      <c r="J717" s="3"/>
      <c r="M717" s="3"/>
      <c r="N717" s="2"/>
      <c r="O717" s="2"/>
      <c r="P717" s="3"/>
      <c r="Q717" s="2"/>
      <c r="R717" s="2"/>
      <c r="S717" s="3"/>
      <c r="T717" s="2"/>
      <c r="U717" s="2"/>
      <c r="V717" s="2"/>
      <c r="W717" s="2"/>
      <c r="X717" s="2"/>
      <c r="Y717" s="2"/>
      <c r="Z717" s="2"/>
    </row>
    <row r="718" spans="1:26" ht="14.25" customHeight="1" x14ac:dyDescent="0.2">
      <c r="A718" s="2"/>
      <c r="B718" s="2"/>
      <c r="C718" s="2"/>
      <c r="D718" s="2"/>
      <c r="E718" s="2"/>
      <c r="F718" s="2"/>
      <c r="G718" s="2"/>
      <c r="J718" s="3"/>
      <c r="M718" s="3"/>
      <c r="N718" s="2"/>
      <c r="O718" s="2"/>
      <c r="P718" s="3"/>
      <c r="Q718" s="2"/>
      <c r="R718" s="2"/>
      <c r="S718" s="3"/>
      <c r="T718" s="2"/>
      <c r="U718" s="2"/>
      <c r="V718" s="2"/>
      <c r="W718" s="2"/>
      <c r="X718" s="2"/>
      <c r="Y718" s="2"/>
      <c r="Z718" s="2"/>
    </row>
    <row r="719" spans="1:26" ht="14.25" customHeight="1" x14ac:dyDescent="0.2">
      <c r="A719" s="2"/>
      <c r="B719" s="2"/>
      <c r="C719" s="2"/>
      <c r="D719" s="2"/>
      <c r="E719" s="2"/>
      <c r="F719" s="2"/>
      <c r="G719" s="2"/>
      <c r="J719" s="3"/>
      <c r="M719" s="3"/>
      <c r="N719" s="2"/>
      <c r="O719" s="2"/>
      <c r="P719" s="3"/>
      <c r="Q719" s="2"/>
      <c r="R719" s="2"/>
      <c r="S719" s="3"/>
      <c r="T719" s="2"/>
      <c r="U719" s="2"/>
      <c r="V719" s="2"/>
      <c r="W719" s="2"/>
      <c r="X719" s="2"/>
      <c r="Y719" s="2"/>
      <c r="Z719" s="2"/>
    </row>
    <row r="720" spans="1:26" ht="14.25" customHeight="1" x14ac:dyDescent="0.2">
      <c r="A720" s="2"/>
      <c r="B720" s="2"/>
      <c r="C720" s="2"/>
      <c r="D720" s="2"/>
      <c r="E720" s="2"/>
      <c r="F720" s="2"/>
      <c r="G720" s="2"/>
      <c r="J720" s="3"/>
      <c r="M720" s="3"/>
      <c r="N720" s="2"/>
      <c r="O720" s="2"/>
      <c r="P720" s="3"/>
      <c r="Q720" s="2"/>
      <c r="R720" s="2"/>
      <c r="S720" s="3"/>
      <c r="T720" s="2"/>
      <c r="U720" s="2"/>
      <c r="V720" s="2"/>
      <c r="W720" s="2"/>
      <c r="X720" s="2"/>
      <c r="Y720" s="2"/>
      <c r="Z720" s="2"/>
    </row>
    <row r="721" spans="1:26" ht="14.25" customHeight="1" x14ac:dyDescent="0.2">
      <c r="A721" s="2"/>
      <c r="B721" s="2"/>
      <c r="C721" s="2"/>
      <c r="D721" s="2"/>
      <c r="E721" s="2"/>
      <c r="F721" s="2"/>
      <c r="G721" s="2"/>
      <c r="J721" s="3"/>
      <c r="M721" s="3"/>
      <c r="N721" s="2"/>
      <c r="O721" s="2"/>
      <c r="P721" s="3"/>
      <c r="Q721" s="2"/>
      <c r="R721" s="2"/>
      <c r="S721" s="3"/>
      <c r="T721" s="2"/>
      <c r="U721" s="2"/>
      <c r="V721" s="2"/>
      <c r="W721" s="2"/>
      <c r="X721" s="2"/>
      <c r="Y721" s="2"/>
      <c r="Z721" s="2"/>
    </row>
    <row r="722" spans="1:26" ht="14.25" customHeight="1" x14ac:dyDescent="0.2">
      <c r="A722" s="2"/>
      <c r="B722" s="2"/>
      <c r="C722" s="2"/>
      <c r="D722" s="2"/>
      <c r="E722" s="2"/>
      <c r="F722" s="2"/>
      <c r="G722" s="2"/>
      <c r="J722" s="3"/>
      <c r="M722" s="3"/>
      <c r="N722" s="2"/>
      <c r="O722" s="2"/>
      <c r="P722" s="3"/>
      <c r="Q722" s="2"/>
      <c r="R722" s="2"/>
      <c r="S722" s="3"/>
      <c r="T722" s="2"/>
      <c r="U722" s="2"/>
      <c r="V722" s="2"/>
      <c r="W722" s="2"/>
      <c r="X722" s="2"/>
      <c r="Y722" s="2"/>
      <c r="Z722" s="2"/>
    </row>
    <row r="723" spans="1:26" ht="14.25" customHeight="1" x14ac:dyDescent="0.2">
      <c r="A723" s="2"/>
      <c r="B723" s="2"/>
      <c r="C723" s="2"/>
      <c r="D723" s="2"/>
      <c r="E723" s="2"/>
      <c r="F723" s="2"/>
      <c r="G723" s="2"/>
      <c r="J723" s="3"/>
      <c r="M723" s="3"/>
      <c r="N723" s="2"/>
      <c r="O723" s="2"/>
      <c r="P723" s="3"/>
      <c r="Q723" s="2"/>
      <c r="R723" s="2"/>
      <c r="S723" s="3"/>
      <c r="T723" s="2"/>
      <c r="U723" s="2"/>
      <c r="V723" s="2"/>
      <c r="W723" s="2"/>
      <c r="X723" s="2"/>
      <c r="Y723" s="2"/>
      <c r="Z723" s="2"/>
    </row>
    <row r="724" spans="1:26" ht="14.25" customHeight="1" x14ac:dyDescent="0.2">
      <c r="A724" s="2"/>
      <c r="B724" s="2"/>
      <c r="C724" s="2"/>
      <c r="D724" s="2"/>
      <c r="E724" s="2"/>
      <c r="F724" s="2"/>
      <c r="G724" s="2"/>
      <c r="J724" s="3"/>
      <c r="M724" s="3"/>
      <c r="N724" s="2"/>
      <c r="O724" s="2"/>
      <c r="P724" s="3"/>
      <c r="Q724" s="2"/>
      <c r="R724" s="2"/>
      <c r="S724" s="3"/>
      <c r="T724" s="2"/>
      <c r="U724" s="2"/>
      <c r="V724" s="2"/>
      <c r="W724" s="2"/>
      <c r="X724" s="2"/>
      <c r="Y724" s="2"/>
      <c r="Z724" s="2"/>
    </row>
    <row r="725" spans="1:26" ht="14.25" customHeight="1" x14ac:dyDescent="0.2">
      <c r="A725" s="2"/>
      <c r="B725" s="2"/>
      <c r="C725" s="2"/>
      <c r="D725" s="2"/>
      <c r="E725" s="2"/>
      <c r="F725" s="2"/>
      <c r="G725" s="2"/>
      <c r="J725" s="3"/>
      <c r="M725" s="3"/>
      <c r="N725" s="2"/>
      <c r="O725" s="2"/>
      <c r="P725" s="3"/>
      <c r="Q725" s="2"/>
      <c r="R725" s="2"/>
      <c r="S725" s="3"/>
      <c r="T725" s="2"/>
      <c r="U725" s="2"/>
      <c r="V725" s="2"/>
      <c r="W725" s="2"/>
      <c r="X725" s="2"/>
      <c r="Y725" s="2"/>
      <c r="Z725" s="2"/>
    </row>
    <row r="726" spans="1:26" ht="14.25" customHeight="1" x14ac:dyDescent="0.2">
      <c r="A726" s="2"/>
      <c r="B726" s="2"/>
      <c r="C726" s="2"/>
      <c r="D726" s="2"/>
      <c r="E726" s="2"/>
      <c r="F726" s="2"/>
      <c r="G726" s="2"/>
      <c r="J726" s="3"/>
      <c r="M726" s="3"/>
      <c r="N726" s="2"/>
      <c r="O726" s="2"/>
      <c r="P726" s="3"/>
      <c r="Q726" s="2"/>
      <c r="R726" s="2"/>
      <c r="S726" s="3"/>
      <c r="T726" s="2"/>
      <c r="U726" s="2"/>
      <c r="V726" s="2"/>
      <c r="W726" s="2"/>
      <c r="X726" s="2"/>
      <c r="Y726" s="2"/>
      <c r="Z726" s="2"/>
    </row>
    <row r="727" spans="1:26" ht="14.25" customHeight="1" x14ac:dyDescent="0.2">
      <c r="A727" s="2"/>
      <c r="B727" s="2"/>
      <c r="C727" s="2"/>
      <c r="D727" s="2"/>
      <c r="E727" s="2"/>
      <c r="F727" s="2"/>
      <c r="G727" s="2"/>
      <c r="J727" s="3"/>
      <c r="M727" s="3"/>
      <c r="N727" s="2"/>
      <c r="O727" s="2"/>
      <c r="P727" s="3"/>
      <c r="Q727" s="2"/>
      <c r="R727" s="2"/>
      <c r="S727" s="3"/>
      <c r="T727" s="2"/>
      <c r="U727" s="2"/>
      <c r="V727" s="2"/>
      <c r="W727" s="2"/>
      <c r="X727" s="2"/>
      <c r="Y727" s="2"/>
      <c r="Z727" s="2"/>
    </row>
    <row r="728" spans="1:26" ht="14.25" customHeight="1" x14ac:dyDescent="0.2">
      <c r="A728" s="2"/>
      <c r="B728" s="2"/>
      <c r="C728" s="2"/>
      <c r="D728" s="2"/>
      <c r="E728" s="2"/>
      <c r="F728" s="2"/>
      <c r="G728" s="2"/>
      <c r="J728" s="3"/>
      <c r="M728" s="3"/>
      <c r="N728" s="2"/>
      <c r="O728" s="2"/>
      <c r="P728" s="3"/>
      <c r="Q728" s="2"/>
      <c r="R728" s="2"/>
      <c r="S728" s="3"/>
      <c r="T728" s="2"/>
      <c r="U728" s="2"/>
      <c r="V728" s="2"/>
      <c r="W728" s="2"/>
      <c r="X728" s="2"/>
      <c r="Y728" s="2"/>
      <c r="Z728" s="2"/>
    </row>
    <row r="729" spans="1:26" ht="14.25" customHeight="1" x14ac:dyDescent="0.2">
      <c r="A729" s="2"/>
      <c r="B729" s="2"/>
      <c r="C729" s="2"/>
      <c r="D729" s="2"/>
      <c r="E729" s="2"/>
      <c r="F729" s="2"/>
      <c r="G729" s="2"/>
      <c r="J729" s="3"/>
      <c r="M729" s="3"/>
      <c r="N729" s="2"/>
      <c r="O729" s="2"/>
      <c r="P729" s="3"/>
      <c r="Q729" s="2"/>
      <c r="R729" s="2"/>
      <c r="S729" s="3"/>
      <c r="T729" s="2"/>
      <c r="U729" s="2"/>
      <c r="V729" s="2"/>
      <c r="W729" s="2"/>
      <c r="X729" s="2"/>
      <c r="Y729" s="2"/>
      <c r="Z729" s="2"/>
    </row>
    <row r="730" spans="1:26" ht="14.25" customHeight="1" x14ac:dyDescent="0.2">
      <c r="A730" s="2"/>
      <c r="B730" s="2"/>
      <c r="C730" s="2"/>
      <c r="D730" s="2"/>
      <c r="E730" s="2"/>
      <c r="F730" s="2"/>
      <c r="G730" s="2"/>
      <c r="J730" s="3"/>
      <c r="M730" s="3"/>
      <c r="N730" s="2"/>
      <c r="O730" s="2"/>
      <c r="P730" s="3"/>
      <c r="Q730" s="2"/>
      <c r="R730" s="2"/>
      <c r="S730" s="3"/>
      <c r="T730" s="2"/>
      <c r="U730" s="2"/>
      <c r="V730" s="2"/>
      <c r="W730" s="2"/>
      <c r="X730" s="2"/>
      <c r="Y730" s="2"/>
      <c r="Z730" s="2"/>
    </row>
    <row r="731" spans="1:26" ht="14.25" customHeight="1" x14ac:dyDescent="0.2">
      <c r="A731" s="2"/>
      <c r="B731" s="2"/>
      <c r="C731" s="2"/>
      <c r="D731" s="2"/>
      <c r="E731" s="2"/>
      <c r="F731" s="2"/>
      <c r="G731" s="2"/>
      <c r="J731" s="3"/>
      <c r="M731" s="3"/>
      <c r="N731" s="2"/>
      <c r="O731" s="2"/>
      <c r="P731" s="3"/>
      <c r="Q731" s="2"/>
      <c r="R731" s="2"/>
      <c r="S731" s="3"/>
      <c r="T731" s="2"/>
      <c r="U731" s="2"/>
      <c r="V731" s="2"/>
      <c r="W731" s="2"/>
      <c r="X731" s="2"/>
      <c r="Y731" s="2"/>
      <c r="Z731" s="2"/>
    </row>
    <row r="732" spans="1:26" ht="14.25" customHeight="1" x14ac:dyDescent="0.2">
      <c r="A732" s="2"/>
      <c r="B732" s="2"/>
      <c r="C732" s="2"/>
      <c r="D732" s="2"/>
      <c r="E732" s="2"/>
      <c r="F732" s="2"/>
      <c r="G732" s="2"/>
      <c r="J732" s="3"/>
      <c r="M732" s="3"/>
      <c r="N732" s="2"/>
      <c r="O732" s="2"/>
      <c r="P732" s="3"/>
      <c r="Q732" s="2"/>
      <c r="R732" s="2"/>
      <c r="S732" s="3"/>
      <c r="T732" s="2"/>
      <c r="U732" s="2"/>
      <c r="V732" s="2"/>
      <c r="W732" s="2"/>
      <c r="X732" s="2"/>
      <c r="Y732" s="2"/>
      <c r="Z732" s="2"/>
    </row>
    <row r="733" spans="1:26" ht="14.25" customHeight="1" x14ac:dyDescent="0.2">
      <c r="A733" s="2"/>
      <c r="B733" s="2"/>
      <c r="C733" s="2"/>
      <c r="D733" s="2"/>
      <c r="E733" s="2"/>
      <c r="F733" s="2"/>
      <c r="G733" s="2"/>
      <c r="J733" s="3"/>
      <c r="M733" s="3"/>
      <c r="N733" s="2"/>
      <c r="O733" s="2"/>
      <c r="P733" s="3"/>
      <c r="Q733" s="2"/>
      <c r="R733" s="2"/>
      <c r="S733" s="3"/>
      <c r="T733" s="2"/>
      <c r="U733" s="2"/>
      <c r="V733" s="2"/>
      <c r="W733" s="2"/>
      <c r="X733" s="2"/>
      <c r="Y733" s="2"/>
      <c r="Z733" s="2"/>
    </row>
    <row r="734" spans="1:26" ht="14.25" customHeight="1" x14ac:dyDescent="0.2">
      <c r="A734" s="2"/>
      <c r="B734" s="2"/>
      <c r="C734" s="2"/>
      <c r="D734" s="2"/>
      <c r="E734" s="2"/>
      <c r="F734" s="2"/>
      <c r="G734" s="2"/>
      <c r="J734" s="3"/>
      <c r="M734" s="3"/>
      <c r="N734" s="2"/>
      <c r="O734" s="2"/>
      <c r="P734" s="3"/>
      <c r="Q734" s="2"/>
      <c r="R734" s="2"/>
      <c r="S734" s="3"/>
      <c r="T734" s="2"/>
      <c r="U734" s="2"/>
      <c r="V734" s="2"/>
      <c r="W734" s="2"/>
      <c r="X734" s="2"/>
      <c r="Y734" s="2"/>
      <c r="Z734" s="2"/>
    </row>
    <row r="735" spans="1:26" ht="14.25" customHeight="1" x14ac:dyDescent="0.2">
      <c r="A735" s="2"/>
      <c r="B735" s="2"/>
      <c r="C735" s="2"/>
      <c r="D735" s="2"/>
      <c r="E735" s="2"/>
      <c r="F735" s="2"/>
      <c r="G735" s="2"/>
      <c r="J735" s="3"/>
      <c r="M735" s="3"/>
      <c r="N735" s="2"/>
      <c r="O735" s="2"/>
      <c r="P735" s="3"/>
      <c r="Q735" s="2"/>
      <c r="R735" s="2"/>
      <c r="S735" s="3"/>
      <c r="T735" s="2"/>
      <c r="U735" s="2"/>
      <c r="V735" s="2"/>
      <c r="W735" s="2"/>
      <c r="X735" s="2"/>
      <c r="Y735" s="2"/>
      <c r="Z735" s="2"/>
    </row>
    <row r="736" spans="1:26" ht="14.25" customHeight="1" x14ac:dyDescent="0.2">
      <c r="A736" s="2"/>
      <c r="B736" s="2"/>
      <c r="C736" s="2"/>
      <c r="D736" s="2"/>
      <c r="E736" s="2"/>
      <c r="F736" s="2"/>
      <c r="G736" s="2"/>
      <c r="J736" s="3"/>
      <c r="M736" s="3"/>
      <c r="N736" s="2"/>
      <c r="O736" s="2"/>
      <c r="P736" s="3"/>
      <c r="Q736" s="2"/>
      <c r="R736" s="2"/>
      <c r="S736" s="3"/>
      <c r="T736" s="2"/>
      <c r="U736" s="2"/>
      <c r="V736" s="2"/>
      <c r="W736" s="2"/>
      <c r="X736" s="2"/>
      <c r="Y736" s="2"/>
      <c r="Z736" s="2"/>
    </row>
    <row r="737" spans="1:26" ht="14.25" customHeight="1" x14ac:dyDescent="0.2">
      <c r="A737" s="2"/>
      <c r="B737" s="2"/>
      <c r="C737" s="2"/>
      <c r="D737" s="2"/>
      <c r="E737" s="2"/>
      <c r="F737" s="2"/>
      <c r="G737" s="2"/>
      <c r="J737" s="3"/>
      <c r="M737" s="3"/>
      <c r="N737" s="2"/>
      <c r="O737" s="2"/>
      <c r="P737" s="3"/>
      <c r="Q737" s="2"/>
      <c r="R737" s="2"/>
      <c r="S737" s="3"/>
      <c r="T737" s="2"/>
      <c r="U737" s="2"/>
      <c r="V737" s="2"/>
      <c r="W737" s="2"/>
      <c r="X737" s="2"/>
      <c r="Y737" s="2"/>
      <c r="Z737" s="2"/>
    </row>
    <row r="738" spans="1:26" ht="14.25" customHeight="1" x14ac:dyDescent="0.2">
      <c r="A738" s="2"/>
      <c r="B738" s="2"/>
      <c r="C738" s="2"/>
      <c r="D738" s="2"/>
      <c r="E738" s="2"/>
      <c r="F738" s="2"/>
      <c r="G738" s="2"/>
      <c r="J738" s="3"/>
      <c r="M738" s="3"/>
      <c r="N738" s="2"/>
      <c r="O738" s="2"/>
      <c r="P738" s="3"/>
      <c r="Q738" s="2"/>
      <c r="R738" s="2"/>
      <c r="S738" s="3"/>
      <c r="T738" s="2"/>
      <c r="U738" s="2"/>
      <c r="V738" s="2"/>
      <c r="W738" s="2"/>
      <c r="X738" s="2"/>
      <c r="Y738" s="2"/>
      <c r="Z738" s="2"/>
    </row>
    <row r="739" spans="1:26" ht="14.25" customHeight="1" x14ac:dyDescent="0.2">
      <c r="A739" s="2"/>
      <c r="B739" s="2"/>
      <c r="C739" s="2"/>
      <c r="D739" s="2"/>
      <c r="E739" s="2"/>
      <c r="F739" s="2"/>
      <c r="G739" s="2"/>
      <c r="J739" s="3"/>
      <c r="M739" s="3"/>
      <c r="N739" s="2"/>
      <c r="O739" s="2"/>
      <c r="P739" s="3"/>
      <c r="Q739" s="2"/>
      <c r="R739" s="2"/>
      <c r="S739" s="3"/>
      <c r="T739" s="2"/>
      <c r="U739" s="2"/>
      <c r="V739" s="2"/>
      <c r="W739" s="2"/>
      <c r="X739" s="2"/>
      <c r="Y739" s="2"/>
      <c r="Z739" s="2"/>
    </row>
    <row r="740" spans="1:26" ht="14.25" customHeight="1" x14ac:dyDescent="0.2">
      <c r="A740" s="2"/>
      <c r="B740" s="2"/>
      <c r="C740" s="2"/>
      <c r="D740" s="2"/>
      <c r="E740" s="2"/>
      <c r="F740" s="2"/>
      <c r="G740" s="2"/>
      <c r="J740" s="3"/>
      <c r="M740" s="3"/>
      <c r="N740" s="2"/>
      <c r="O740" s="2"/>
      <c r="P740" s="3"/>
      <c r="Q740" s="2"/>
      <c r="R740" s="2"/>
      <c r="S740" s="3"/>
      <c r="T740" s="2"/>
      <c r="U740" s="2"/>
      <c r="V740" s="2"/>
      <c r="W740" s="2"/>
      <c r="X740" s="2"/>
      <c r="Y740" s="2"/>
      <c r="Z740" s="2"/>
    </row>
    <row r="741" spans="1:26" ht="14.25" customHeight="1" x14ac:dyDescent="0.2">
      <c r="A741" s="2"/>
      <c r="B741" s="2"/>
      <c r="C741" s="2"/>
      <c r="D741" s="2"/>
      <c r="E741" s="2"/>
      <c r="F741" s="2"/>
      <c r="G741" s="2"/>
      <c r="J741" s="3"/>
      <c r="M741" s="3"/>
      <c r="N741" s="2"/>
      <c r="O741" s="2"/>
      <c r="P741" s="3"/>
      <c r="Q741" s="2"/>
      <c r="R741" s="2"/>
      <c r="S741" s="3"/>
      <c r="T741" s="2"/>
      <c r="U741" s="2"/>
      <c r="V741" s="2"/>
      <c r="W741" s="2"/>
      <c r="X741" s="2"/>
      <c r="Y741" s="2"/>
      <c r="Z741" s="2"/>
    </row>
    <row r="742" spans="1:26" ht="14.25" customHeight="1" x14ac:dyDescent="0.2">
      <c r="A742" s="2"/>
      <c r="B742" s="2"/>
      <c r="C742" s="2"/>
      <c r="D742" s="2"/>
      <c r="E742" s="2"/>
      <c r="F742" s="2"/>
      <c r="G742" s="2"/>
      <c r="J742" s="3"/>
      <c r="M742" s="3"/>
      <c r="N742" s="2"/>
      <c r="O742" s="2"/>
      <c r="P742" s="3"/>
      <c r="Q742" s="2"/>
      <c r="R742" s="2"/>
      <c r="S742" s="3"/>
      <c r="T742" s="2"/>
      <c r="U742" s="2"/>
      <c r="V742" s="2"/>
      <c r="W742" s="2"/>
      <c r="X742" s="2"/>
      <c r="Y742" s="2"/>
      <c r="Z742" s="2"/>
    </row>
    <row r="743" spans="1:26" ht="14.25" customHeight="1" x14ac:dyDescent="0.2">
      <c r="A743" s="2"/>
      <c r="B743" s="2"/>
      <c r="C743" s="2"/>
      <c r="D743" s="2"/>
      <c r="E743" s="2"/>
      <c r="F743" s="2"/>
      <c r="G743" s="2"/>
      <c r="J743" s="3"/>
      <c r="M743" s="3"/>
      <c r="N743" s="2"/>
      <c r="O743" s="2"/>
      <c r="P743" s="3"/>
      <c r="Q743" s="2"/>
      <c r="R743" s="2"/>
      <c r="S743" s="3"/>
      <c r="T743" s="2"/>
      <c r="U743" s="2"/>
      <c r="V743" s="2"/>
      <c r="W743" s="2"/>
      <c r="X743" s="2"/>
      <c r="Y743" s="2"/>
      <c r="Z743" s="2"/>
    </row>
    <row r="744" spans="1:26" ht="14.25" customHeight="1" x14ac:dyDescent="0.2">
      <c r="A744" s="2"/>
      <c r="B744" s="2"/>
      <c r="C744" s="2"/>
      <c r="D744" s="2"/>
      <c r="E744" s="2"/>
      <c r="F744" s="2"/>
      <c r="G744" s="2"/>
      <c r="J744" s="3"/>
      <c r="M744" s="3"/>
      <c r="N744" s="2"/>
      <c r="O744" s="2"/>
      <c r="P744" s="3"/>
      <c r="Q744" s="2"/>
      <c r="R744" s="2"/>
      <c r="S744" s="3"/>
      <c r="T744" s="2"/>
      <c r="U744" s="2"/>
      <c r="V744" s="2"/>
      <c r="W744" s="2"/>
      <c r="X744" s="2"/>
      <c r="Y744" s="2"/>
      <c r="Z744" s="2"/>
    </row>
    <row r="745" spans="1:26" ht="14.25" customHeight="1" x14ac:dyDescent="0.2">
      <c r="A745" s="2"/>
      <c r="B745" s="2"/>
      <c r="C745" s="2"/>
      <c r="D745" s="2"/>
      <c r="E745" s="2"/>
      <c r="F745" s="2"/>
      <c r="G745" s="2"/>
      <c r="J745" s="3"/>
      <c r="M745" s="3"/>
      <c r="N745" s="2"/>
      <c r="O745" s="2"/>
      <c r="P745" s="3"/>
      <c r="Q745" s="2"/>
      <c r="R745" s="2"/>
      <c r="S745" s="3"/>
      <c r="T745" s="2"/>
      <c r="U745" s="2"/>
      <c r="V745" s="2"/>
      <c r="W745" s="2"/>
      <c r="X745" s="2"/>
      <c r="Y745" s="2"/>
      <c r="Z745" s="2"/>
    </row>
    <row r="746" spans="1:26" ht="14.25" customHeight="1" x14ac:dyDescent="0.2">
      <c r="A746" s="2"/>
      <c r="B746" s="2"/>
      <c r="C746" s="2"/>
      <c r="D746" s="2"/>
      <c r="E746" s="2"/>
      <c r="F746" s="2"/>
      <c r="G746" s="2"/>
      <c r="J746" s="3"/>
      <c r="M746" s="3"/>
      <c r="N746" s="2"/>
      <c r="O746" s="2"/>
      <c r="P746" s="3"/>
      <c r="Q746" s="2"/>
      <c r="R746" s="2"/>
      <c r="S746" s="3"/>
      <c r="T746" s="2"/>
      <c r="U746" s="2"/>
      <c r="V746" s="2"/>
      <c r="W746" s="2"/>
      <c r="X746" s="2"/>
      <c r="Y746" s="2"/>
      <c r="Z746" s="2"/>
    </row>
    <row r="747" spans="1:26" ht="14.25" customHeight="1" x14ac:dyDescent="0.2">
      <c r="A747" s="2"/>
      <c r="B747" s="2"/>
      <c r="C747" s="2"/>
      <c r="D747" s="2"/>
      <c r="E747" s="2"/>
      <c r="F747" s="2"/>
      <c r="G747" s="2"/>
      <c r="J747" s="3"/>
      <c r="M747" s="3"/>
      <c r="N747" s="2"/>
      <c r="O747" s="2"/>
      <c r="P747" s="3"/>
      <c r="Q747" s="2"/>
      <c r="R747" s="2"/>
      <c r="S747" s="3"/>
      <c r="T747" s="2"/>
      <c r="U747" s="2"/>
      <c r="V747" s="2"/>
      <c r="W747" s="2"/>
      <c r="X747" s="2"/>
      <c r="Y747" s="2"/>
      <c r="Z747" s="2"/>
    </row>
    <row r="748" spans="1:26" ht="14.25" customHeight="1" x14ac:dyDescent="0.2">
      <c r="A748" s="2"/>
      <c r="B748" s="2"/>
      <c r="C748" s="2"/>
      <c r="D748" s="2"/>
      <c r="E748" s="2"/>
      <c r="F748" s="2"/>
      <c r="G748" s="2"/>
      <c r="J748" s="3"/>
      <c r="M748" s="3"/>
      <c r="N748" s="2"/>
      <c r="O748" s="2"/>
      <c r="P748" s="3"/>
      <c r="Q748" s="2"/>
      <c r="R748" s="2"/>
      <c r="S748" s="3"/>
      <c r="T748" s="2"/>
      <c r="U748" s="2"/>
      <c r="V748" s="2"/>
      <c r="W748" s="2"/>
      <c r="X748" s="2"/>
      <c r="Y748" s="2"/>
      <c r="Z748" s="2"/>
    </row>
    <row r="749" spans="1:26" ht="14.25" customHeight="1" x14ac:dyDescent="0.2">
      <c r="A749" s="2"/>
      <c r="B749" s="2"/>
      <c r="C749" s="2"/>
      <c r="D749" s="2"/>
      <c r="E749" s="2"/>
      <c r="F749" s="2"/>
      <c r="G749" s="2"/>
      <c r="J749" s="3"/>
      <c r="M749" s="3"/>
      <c r="N749" s="2"/>
      <c r="O749" s="2"/>
      <c r="P749" s="3"/>
      <c r="Q749" s="2"/>
      <c r="R749" s="2"/>
      <c r="S749" s="3"/>
      <c r="T749" s="2"/>
      <c r="U749" s="2"/>
      <c r="V749" s="2"/>
      <c r="W749" s="2"/>
      <c r="X749" s="2"/>
      <c r="Y749" s="2"/>
      <c r="Z749" s="2"/>
    </row>
    <row r="750" spans="1:26" ht="14.25" customHeight="1" x14ac:dyDescent="0.2">
      <c r="A750" s="2"/>
      <c r="B750" s="2"/>
      <c r="C750" s="2"/>
      <c r="D750" s="2"/>
      <c r="E750" s="2"/>
      <c r="F750" s="2"/>
      <c r="G750" s="2"/>
      <c r="J750" s="3"/>
      <c r="M750" s="3"/>
      <c r="N750" s="2"/>
      <c r="O750" s="2"/>
      <c r="P750" s="3"/>
      <c r="Q750" s="2"/>
      <c r="R750" s="2"/>
      <c r="S750" s="3"/>
      <c r="T750" s="2"/>
      <c r="U750" s="2"/>
      <c r="V750" s="2"/>
      <c r="W750" s="2"/>
      <c r="X750" s="2"/>
      <c r="Y750" s="2"/>
      <c r="Z750" s="2"/>
    </row>
    <row r="751" spans="1:26" ht="14.25" customHeight="1" x14ac:dyDescent="0.2">
      <c r="A751" s="2"/>
      <c r="B751" s="2"/>
      <c r="C751" s="2"/>
      <c r="D751" s="2"/>
      <c r="E751" s="2"/>
      <c r="F751" s="2"/>
      <c r="G751" s="2"/>
      <c r="J751" s="3"/>
      <c r="M751" s="3"/>
      <c r="N751" s="2"/>
      <c r="O751" s="2"/>
      <c r="P751" s="3"/>
      <c r="Q751" s="2"/>
      <c r="R751" s="2"/>
      <c r="S751" s="3"/>
      <c r="T751" s="2"/>
      <c r="U751" s="2"/>
      <c r="V751" s="2"/>
      <c r="W751" s="2"/>
      <c r="X751" s="2"/>
      <c r="Y751" s="2"/>
      <c r="Z751" s="2"/>
    </row>
    <row r="752" spans="1:26" ht="14.25" customHeight="1" x14ac:dyDescent="0.2">
      <c r="A752" s="2"/>
      <c r="B752" s="2"/>
      <c r="C752" s="2"/>
      <c r="D752" s="2"/>
      <c r="E752" s="2"/>
      <c r="F752" s="2"/>
      <c r="G752" s="2"/>
      <c r="J752" s="3"/>
      <c r="M752" s="3"/>
      <c r="N752" s="2"/>
      <c r="O752" s="2"/>
      <c r="P752" s="3"/>
      <c r="Q752" s="2"/>
      <c r="R752" s="2"/>
      <c r="S752" s="3"/>
      <c r="T752" s="2"/>
      <c r="U752" s="2"/>
      <c r="V752" s="2"/>
      <c r="W752" s="2"/>
      <c r="X752" s="2"/>
      <c r="Y752" s="2"/>
      <c r="Z752" s="2"/>
    </row>
    <row r="753" spans="1:26" ht="14.25" customHeight="1" x14ac:dyDescent="0.2">
      <c r="A753" s="2"/>
      <c r="B753" s="2"/>
      <c r="C753" s="2"/>
      <c r="D753" s="2"/>
      <c r="E753" s="2"/>
      <c r="F753" s="2"/>
      <c r="G753" s="2"/>
      <c r="J753" s="3"/>
      <c r="M753" s="3"/>
      <c r="N753" s="2"/>
      <c r="O753" s="2"/>
      <c r="P753" s="3"/>
      <c r="Q753" s="2"/>
      <c r="R753" s="2"/>
      <c r="S753" s="3"/>
      <c r="T753" s="2"/>
      <c r="U753" s="2"/>
      <c r="V753" s="2"/>
      <c r="W753" s="2"/>
      <c r="X753" s="2"/>
      <c r="Y753" s="2"/>
      <c r="Z753" s="2"/>
    </row>
    <row r="754" spans="1:26" ht="14.25" customHeight="1" x14ac:dyDescent="0.2">
      <c r="A754" s="2"/>
      <c r="B754" s="2"/>
      <c r="C754" s="2"/>
      <c r="D754" s="2"/>
      <c r="E754" s="2"/>
      <c r="F754" s="2"/>
      <c r="G754" s="2"/>
      <c r="J754" s="3"/>
      <c r="M754" s="3"/>
      <c r="N754" s="2"/>
      <c r="O754" s="2"/>
      <c r="P754" s="3"/>
      <c r="Q754" s="2"/>
      <c r="R754" s="2"/>
      <c r="S754" s="3"/>
      <c r="T754" s="2"/>
      <c r="U754" s="2"/>
      <c r="V754" s="2"/>
      <c r="W754" s="2"/>
      <c r="X754" s="2"/>
      <c r="Y754" s="2"/>
      <c r="Z754" s="2"/>
    </row>
    <row r="755" spans="1:26" ht="14.25" customHeight="1" x14ac:dyDescent="0.2">
      <c r="A755" s="2"/>
      <c r="B755" s="2"/>
      <c r="C755" s="2"/>
      <c r="D755" s="2"/>
      <c r="E755" s="2"/>
      <c r="F755" s="2"/>
      <c r="G755" s="2"/>
      <c r="J755" s="3"/>
      <c r="M755" s="3"/>
      <c r="N755" s="2"/>
      <c r="O755" s="2"/>
      <c r="P755" s="3"/>
      <c r="Q755" s="2"/>
      <c r="R755" s="2"/>
      <c r="S755" s="3"/>
      <c r="T755" s="2"/>
      <c r="U755" s="2"/>
      <c r="V755" s="2"/>
      <c r="W755" s="2"/>
      <c r="X755" s="2"/>
      <c r="Y755" s="2"/>
      <c r="Z755" s="2"/>
    </row>
    <row r="756" spans="1:26" ht="14.25" customHeight="1" x14ac:dyDescent="0.2">
      <c r="A756" s="2"/>
      <c r="B756" s="2"/>
      <c r="C756" s="2"/>
      <c r="D756" s="2"/>
      <c r="E756" s="2"/>
      <c r="F756" s="2"/>
      <c r="G756" s="2"/>
      <c r="J756" s="3"/>
      <c r="M756" s="3"/>
      <c r="N756" s="2"/>
      <c r="O756" s="2"/>
      <c r="P756" s="3"/>
      <c r="Q756" s="2"/>
      <c r="R756" s="2"/>
      <c r="S756" s="3"/>
      <c r="T756" s="2"/>
      <c r="U756" s="2"/>
      <c r="V756" s="2"/>
      <c r="W756" s="2"/>
      <c r="X756" s="2"/>
      <c r="Y756" s="2"/>
      <c r="Z756" s="2"/>
    </row>
    <row r="757" spans="1:26" ht="14.25" customHeight="1" x14ac:dyDescent="0.2">
      <c r="A757" s="2"/>
      <c r="B757" s="2"/>
      <c r="C757" s="2"/>
      <c r="D757" s="2"/>
      <c r="E757" s="2"/>
      <c r="F757" s="2"/>
      <c r="G757" s="2"/>
      <c r="J757" s="3"/>
      <c r="M757" s="3"/>
      <c r="N757" s="2"/>
      <c r="O757" s="2"/>
      <c r="P757" s="3"/>
      <c r="Q757" s="2"/>
      <c r="R757" s="2"/>
      <c r="S757" s="3"/>
      <c r="T757" s="2"/>
      <c r="U757" s="2"/>
      <c r="V757" s="2"/>
      <c r="W757" s="2"/>
      <c r="X757" s="2"/>
      <c r="Y757" s="2"/>
      <c r="Z757" s="2"/>
    </row>
    <row r="758" spans="1:26" ht="14.25" customHeight="1" x14ac:dyDescent="0.2">
      <c r="A758" s="2"/>
      <c r="B758" s="2"/>
      <c r="C758" s="2"/>
      <c r="D758" s="2"/>
      <c r="E758" s="2"/>
      <c r="F758" s="2"/>
      <c r="G758" s="2"/>
      <c r="J758" s="3"/>
      <c r="M758" s="3"/>
      <c r="N758" s="2"/>
      <c r="O758" s="2"/>
      <c r="P758" s="3"/>
      <c r="Q758" s="2"/>
      <c r="R758" s="2"/>
      <c r="S758" s="3"/>
      <c r="T758" s="2"/>
      <c r="U758" s="2"/>
      <c r="V758" s="2"/>
      <c r="W758" s="2"/>
      <c r="X758" s="2"/>
      <c r="Y758" s="2"/>
      <c r="Z758" s="2"/>
    </row>
    <row r="759" spans="1:26" ht="14.25" customHeight="1" x14ac:dyDescent="0.2">
      <c r="A759" s="2"/>
      <c r="B759" s="2"/>
      <c r="C759" s="2"/>
      <c r="D759" s="2"/>
      <c r="E759" s="2"/>
      <c r="F759" s="2"/>
      <c r="G759" s="2"/>
      <c r="J759" s="3"/>
      <c r="M759" s="3"/>
      <c r="N759" s="2"/>
      <c r="O759" s="2"/>
      <c r="P759" s="3"/>
      <c r="Q759" s="2"/>
      <c r="R759" s="2"/>
      <c r="S759" s="3"/>
      <c r="T759" s="2"/>
      <c r="U759" s="2"/>
      <c r="V759" s="2"/>
      <c r="W759" s="2"/>
      <c r="X759" s="2"/>
      <c r="Y759" s="2"/>
      <c r="Z759" s="2"/>
    </row>
    <row r="760" spans="1:26" ht="14.25" customHeight="1" x14ac:dyDescent="0.2">
      <c r="A760" s="2"/>
      <c r="B760" s="2"/>
      <c r="C760" s="2"/>
      <c r="D760" s="2"/>
      <c r="E760" s="2"/>
      <c r="F760" s="2"/>
      <c r="G760" s="2"/>
      <c r="J760" s="3"/>
      <c r="M760" s="3"/>
      <c r="N760" s="2"/>
      <c r="O760" s="2"/>
      <c r="P760" s="3"/>
      <c r="Q760" s="2"/>
      <c r="R760" s="2"/>
      <c r="S760" s="3"/>
      <c r="T760" s="2"/>
      <c r="U760" s="2"/>
      <c r="V760" s="2"/>
      <c r="W760" s="2"/>
      <c r="X760" s="2"/>
      <c r="Y760" s="2"/>
      <c r="Z760" s="2"/>
    </row>
    <row r="761" spans="1:26" ht="14.25" customHeight="1" x14ac:dyDescent="0.2">
      <c r="A761" s="2"/>
      <c r="B761" s="2"/>
      <c r="C761" s="2"/>
      <c r="D761" s="2"/>
      <c r="E761" s="2"/>
      <c r="F761" s="2"/>
      <c r="G761" s="2"/>
      <c r="J761" s="3"/>
      <c r="M761" s="3"/>
      <c r="N761" s="2"/>
      <c r="O761" s="2"/>
      <c r="P761" s="3"/>
      <c r="Q761" s="2"/>
      <c r="R761" s="2"/>
      <c r="S761" s="3"/>
      <c r="T761" s="2"/>
      <c r="U761" s="2"/>
      <c r="V761" s="2"/>
      <c r="W761" s="2"/>
      <c r="X761" s="2"/>
      <c r="Y761" s="2"/>
      <c r="Z761" s="2"/>
    </row>
    <row r="762" spans="1:26" ht="14.25" customHeight="1" x14ac:dyDescent="0.2">
      <c r="A762" s="2"/>
      <c r="B762" s="2"/>
      <c r="C762" s="2"/>
      <c r="D762" s="2"/>
      <c r="E762" s="2"/>
      <c r="F762" s="2"/>
      <c r="G762" s="2"/>
      <c r="J762" s="3"/>
      <c r="M762" s="3"/>
      <c r="N762" s="2"/>
      <c r="O762" s="2"/>
      <c r="P762" s="3"/>
      <c r="Q762" s="2"/>
      <c r="R762" s="2"/>
      <c r="S762" s="3"/>
      <c r="T762" s="2"/>
      <c r="U762" s="2"/>
      <c r="V762" s="2"/>
      <c r="W762" s="2"/>
      <c r="X762" s="2"/>
      <c r="Y762" s="2"/>
      <c r="Z762" s="2"/>
    </row>
    <row r="763" spans="1:26" ht="14.25" customHeight="1" x14ac:dyDescent="0.2">
      <c r="A763" s="2"/>
      <c r="B763" s="2"/>
      <c r="C763" s="2"/>
      <c r="D763" s="2"/>
      <c r="E763" s="2"/>
      <c r="F763" s="2"/>
      <c r="G763" s="2"/>
      <c r="J763" s="3"/>
      <c r="M763" s="3"/>
      <c r="N763" s="2"/>
      <c r="O763" s="2"/>
      <c r="P763" s="3"/>
      <c r="Q763" s="2"/>
      <c r="R763" s="2"/>
      <c r="S763" s="3"/>
      <c r="T763" s="2"/>
      <c r="U763" s="2"/>
      <c r="V763" s="2"/>
      <c r="W763" s="2"/>
      <c r="X763" s="2"/>
      <c r="Y763" s="2"/>
      <c r="Z763" s="2"/>
    </row>
    <row r="764" spans="1:26" ht="14.25" customHeight="1" x14ac:dyDescent="0.2">
      <c r="A764" s="2"/>
      <c r="B764" s="2"/>
      <c r="C764" s="2"/>
      <c r="D764" s="2"/>
      <c r="E764" s="2"/>
      <c r="F764" s="2"/>
      <c r="G764" s="2"/>
      <c r="J764" s="3"/>
      <c r="M764" s="3"/>
      <c r="N764" s="2"/>
      <c r="O764" s="2"/>
      <c r="P764" s="3"/>
      <c r="Q764" s="2"/>
      <c r="R764" s="2"/>
      <c r="S764" s="3"/>
      <c r="T764" s="2"/>
      <c r="U764" s="2"/>
      <c r="V764" s="2"/>
      <c r="W764" s="2"/>
      <c r="X764" s="2"/>
      <c r="Y764" s="2"/>
      <c r="Z764" s="2"/>
    </row>
    <row r="765" spans="1:26" ht="14.25" customHeight="1" x14ac:dyDescent="0.2">
      <c r="A765" s="2"/>
      <c r="B765" s="2"/>
      <c r="C765" s="2"/>
      <c r="D765" s="2"/>
      <c r="E765" s="2"/>
      <c r="F765" s="2"/>
      <c r="G765" s="2"/>
      <c r="J765" s="3"/>
      <c r="M765" s="3"/>
      <c r="N765" s="2"/>
      <c r="O765" s="2"/>
      <c r="P765" s="3"/>
      <c r="Q765" s="2"/>
      <c r="R765" s="2"/>
      <c r="S765" s="3"/>
      <c r="T765" s="2"/>
      <c r="U765" s="2"/>
      <c r="V765" s="2"/>
      <c r="W765" s="2"/>
      <c r="X765" s="2"/>
      <c r="Y765" s="2"/>
      <c r="Z765" s="2"/>
    </row>
    <row r="766" spans="1:26" ht="14.25" customHeight="1" x14ac:dyDescent="0.2">
      <c r="A766" s="2"/>
      <c r="B766" s="2"/>
      <c r="C766" s="2"/>
      <c r="D766" s="2"/>
      <c r="E766" s="2"/>
      <c r="F766" s="2"/>
      <c r="G766" s="2"/>
      <c r="J766" s="3"/>
      <c r="M766" s="3"/>
      <c r="N766" s="2"/>
      <c r="O766" s="2"/>
      <c r="P766" s="3"/>
      <c r="Q766" s="2"/>
      <c r="R766" s="2"/>
      <c r="S766" s="3"/>
      <c r="T766" s="2"/>
      <c r="U766" s="2"/>
      <c r="V766" s="2"/>
      <c r="W766" s="2"/>
      <c r="X766" s="2"/>
      <c r="Y766" s="2"/>
      <c r="Z766" s="2"/>
    </row>
    <row r="767" spans="1:26" ht="14.25" customHeight="1" x14ac:dyDescent="0.2">
      <c r="A767" s="2"/>
      <c r="B767" s="2"/>
      <c r="C767" s="2"/>
      <c r="D767" s="2"/>
      <c r="E767" s="2"/>
      <c r="F767" s="2"/>
      <c r="G767" s="2"/>
      <c r="J767" s="3"/>
      <c r="M767" s="3"/>
      <c r="N767" s="2"/>
      <c r="O767" s="2"/>
      <c r="P767" s="3"/>
      <c r="Q767" s="2"/>
      <c r="R767" s="2"/>
      <c r="S767" s="3"/>
      <c r="T767" s="2"/>
      <c r="U767" s="2"/>
      <c r="V767" s="2"/>
      <c r="W767" s="2"/>
      <c r="X767" s="2"/>
      <c r="Y767" s="2"/>
      <c r="Z767" s="2"/>
    </row>
    <row r="768" spans="1:26" ht="14.25" customHeight="1" x14ac:dyDescent="0.2">
      <c r="A768" s="2"/>
      <c r="B768" s="2"/>
      <c r="C768" s="2"/>
      <c r="D768" s="2"/>
      <c r="E768" s="2"/>
      <c r="F768" s="2"/>
      <c r="G768" s="2"/>
      <c r="J768" s="3"/>
      <c r="M768" s="3"/>
      <c r="N768" s="2"/>
      <c r="O768" s="2"/>
      <c r="P768" s="3"/>
      <c r="Q768" s="2"/>
      <c r="R768" s="2"/>
      <c r="S768" s="3"/>
      <c r="T768" s="2"/>
      <c r="U768" s="2"/>
      <c r="V768" s="2"/>
      <c r="W768" s="2"/>
      <c r="X768" s="2"/>
      <c r="Y768" s="2"/>
      <c r="Z768" s="2"/>
    </row>
    <row r="769" spans="1:26" ht="14.25" customHeight="1" x14ac:dyDescent="0.2">
      <c r="A769" s="2"/>
      <c r="B769" s="2"/>
      <c r="C769" s="2"/>
      <c r="D769" s="2"/>
      <c r="E769" s="2"/>
      <c r="F769" s="2"/>
      <c r="G769" s="2"/>
      <c r="J769" s="3"/>
      <c r="M769" s="3"/>
      <c r="N769" s="2"/>
      <c r="O769" s="2"/>
      <c r="P769" s="3"/>
      <c r="Q769" s="2"/>
      <c r="R769" s="2"/>
      <c r="S769" s="3"/>
      <c r="T769" s="2"/>
      <c r="U769" s="2"/>
      <c r="V769" s="2"/>
      <c r="W769" s="2"/>
      <c r="X769" s="2"/>
      <c r="Y769" s="2"/>
      <c r="Z769" s="2"/>
    </row>
    <row r="770" spans="1:26" ht="14.25" customHeight="1" x14ac:dyDescent="0.2">
      <c r="A770" s="2"/>
      <c r="B770" s="2"/>
      <c r="C770" s="2"/>
      <c r="D770" s="2"/>
      <c r="E770" s="2"/>
      <c r="F770" s="2"/>
      <c r="G770" s="2"/>
      <c r="J770" s="3"/>
      <c r="M770" s="3"/>
      <c r="N770" s="2"/>
      <c r="O770" s="2"/>
      <c r="P770" s="3"/>
      <c r="Q770" s="2"/>
      <c r="R770" s="2"/>
      <c r="S770" s="3"/>
      <c r="T770" s="2"/>
      <c r="U770" s="2"/>
      <c r="V770" s="2"/>
      <c r="W770" s="2"/>
      <c r="X770" s="2"/>
      <c r="Y770" s="2"/>
      <c r="Z770" s="2"/>
    </row>
    <row r="771" spans="1:26" ht="14.25" customHeight="1" x14ac:dyDescent="0.2">
      <c r="A771" s="2"/>
      <c r="B771" s="2"/>
      <c r="C771" s="2"/>
      <c r="D771" s="2"/>
      <c r="E771" s="2"/>
      <c r="F771" s="2"/>
      <c r="G771" s="2"/>
      <c r="J771" s="3"/>
      <c r="M771" s="3"/>
      <c r="N771" s="2"/>
      <c r="O771" s="2"/>
      <c r="P771" s="3"/>
      <c r="Q771" s="2"/>
      <c r="R771" s="2"/>
      <c r="S771" s="3"/>
      <c r="T771" s="2"/>
      <c r="U771" s="2"/>
      <c r="V771" s="2"/>
      <c r="W771" s="2"/>
      <c r="X771" s="2"/>
      <c r="Y771" s="2"/>
      <c r="Z771" s="2"/>
    </row>
    <row r="772" spans="1:26" ht="14.25" customHeight="1" x14ac:dyDescent="0.2">
      <c r="A772" s="2"/>
      <c r="B772" s="2"/>
      <c r="C772" s="2"/>
      <c r="D772" s="2"/>
      <c r="E772" s="2"/>
      <c r="F772" s="2"/>
      <c r="G772" s="2"/>
      <c r="J772" s="3"/>
      <c r="M772" s="3"/>
      <c r="N772" s="2"/>
      <c r="O772" s="2"/>
      <c r="P772" s="3"/>
      <c r="Q772" s="2"/>
      <c r="R772" s="2"/>
      <c r="S772" s="3"/>
      <c r="T772" s="2"/>
      <c r="U772" s="2"/>
      <c r="V772" s="2"/>
      <c r="W772" s="2"/>
      <c r="X772" s="2"/>
      <c r="Y772" s="2"/>
      <c r="Z772" s="2"/>
    </row>
    <row r="773" spans="1:26" ht="14.25" customHeight="1" x14ac:dyDescent="0.2">
      <c r="A773" s="2"/>
      <c r="B773" s="2"/>
      <c r="C773" s="2"/>
      <c r="D773" s="2"/>
      <c r="E773" s="2"/>
      <c r="F773" s="2"/>
      <c r="G773" s="2"/>
      <c r="J773" s="3"/>
      <c r="M773" s="3"/>
      <c r="N773" s="2"/>
      <c r="O773" s="2"/>
      <c r="P773" s="3"/>
      <c r="Q773" s="2"/>
      <c r="R773" s="2"/>
      <c r="S773" s="3"/>
      <c r="T773" s="2"/>
      <c r="U773" s="2"/>
      <c r="V773" s="2"/>
      <c r="W773" s="2"/>
      <c r="X773" s="2"/>
      <c r="Y773" s="2"/>
      <c r="Z773" s="2"/>
    </row>
    <row r="774" spans="1:26" ht="14.25" customHeight="1" x14ac:dyDescent="0.2">
      <c r="A774" s="2"/>
      <c r="B774" s="2"/>
      <c r="C774" s="2"/>
      <c r="D774" s="2"/>
      <c r="E774" s="2"/>
      <c r="F774" s="2"/>
      <c r="G774" s="2"/>
      <c r="J774" s="3"/>
      <c r="M774" s="3"/>
      <c r="N774" s="2"/>
      <c r="O774" s="2"/>
      <c r="P774" s="3"/>
      <c r="Q774" s="2"/>
      <c r="R774" s="2"/>
      <c r="S774" s="3"/>
      <c r="T774" s="2"/>
      <c r="U774" s="2"/>
      <c r="V774" s="2"/>
      <c r="W774" s="2"/>
      <c r="X774" s="2"/>
      <c r="Y774" s="2"/>
      <c r="Z774" s="2"/>
    </row>
    <row r="775" spans="1:26" ht="14.25" customHeight="1" x14ac:dyDescent="0.2">
      <c r="A775" s="2"/>
      <c r="B775" s="2"/>
      <c r="C775" s="2"/>
      <c r="D775" s="2"/>
      <c r="E775" s="2"/>
      <c r="F775" s="2"/>
      <c r="G775" s="2"/>
      <c r="J775" s="3"/>
      <c r="M775" s="3"/>
      <c r="N775" s="2"/>
      <c r="O775" s="2"/>
      <c r="P775" s="3"/>
      <c r="Q775" s="2"/>
      <c r="R775" s="2"/>
      <c r="S775" s="3"/>
      <c r="T775" s="2"/>
      <c r="U775" s="2"/>
      <c r="V775" s="2"/>
      <c r="W775" s="2"/>
      <c r="X775" s="2"/>
      <c r="Y775" s="2"/>
      <c r="Z775" s="2"/>
    </row>
    <row r="776" spans="1:26" ht="14.25" customHeight="1" x14ac:dyDescent="0.2">
      <c r="A776" s="2"/>
      <c r="B776" s="2"/>
      <c r="C776" s="2"/>
      <c r="D776" s="2"/>
      <c r="E776" s="2"/>
      <c r="F776" s="2"/>
      <c r="G776" s="2"/>
      <c r="J776" s="3"/>
      <c r="M776" s="3"/>
      <c r="N776" s="2"/>
      <c r="O776" s="2"/>
      <c r="P776" s="3"/>
      <c r="Q776" s="2"/>
      <c r="R776" s="2"/>
      <c r="S776" s="3"/>
      <c r="T776" s="2"/>
      <c r="U776" s="2"/>
      <c r="V776" s="2"/>
      <c r="W776" s="2"/>
      <c r="X776" s="2"/>
      <c r="Y776" s="2"/>
      <c r="Z776" s="2"/>
    </row>
    <row r="777" spans="1:26" ht="14.25" customHeight="1" x14ac:dyDescent="0.2">
      <c r="A777" s="2"/>
      <c r="B777" s="2"/>
      <c r="C777" s="2"/>
      <c r="D777" s="2"/>
      <c r="E777" s="2"/>
      <c r="F777" s="2"/>
      <c r="G777" s="2"/>
      <c r="J777" s="3"/>
      <c r="M777" s="3"/>
      <c r="N777" s="2"/>
      <c r="O777" s="2"/>
      <c r="P777" s="3"/>
      <c r="Q777" s="2"/>
      <c r="R777" s="2"/>
      <c r="S777" s="3"/>
      <c r="T777" s="2"/>
      <c r="U777" s="2"/>
      <c r="V777" s="2"/>
      <c r="W777" s="2"/>
      <c r="X777" s="2"/>
      <c r="Y777" s="2"/>
      <c r="Z777" s="2"/>
    </row>
    <row r="778" spans="1:26" ht="14.25" customHeight="1" x14ac:dyDescent="0.2">
      <c r="A778" s="2"/>
      <c r="B778" s="2"/>
      <c r="C778" s="2"/>
      <c r="D778" s="2"/>
      <c r="E778" s="2"/>
      <c r="F778" s="2"/>
      <c r="G778" s="2"/>
      <c r="J778" s="3"/>
      <c r="M778" s="3"/>
      <c r="N778" s="2"/>
      <c r="O778" s="2"/>
      <c r="P778" s="3"/>
      <c r="Q778" s="2"/>
      <c r="R778" s="2"/>
      <c r="S778" s="3"/>
      <c r="T778" s="2"/>
      <c r="U778" s="2"/>
      <c r="V778" s="2"/>
      <c r="W778" s="2"/>
      <c r="X778" s="2"/>
      <c r="Y778" s="2"/>
      <c r="Z778" s="2"/>
    </row>
    <row r="779" spans="1:26" ht="14.25" customHeight="1" x14ac:dyDescent="0.2">
      <c r="A779" s="2"/>
      <c r="B779" s="2"/>
      <c r="C779" s="2"/>
      <c r="D779" s="2"/>
      <c r="E779" s="2"/>
      <c r="F779" s="2"/>
      <c r="G779" s="2"/>
      <c r="J779" s="3"/>
      <c r="M779" s="3"/>
      <c r="N779" s="2"/>
      <c r="O779" s="2"/>
      <c r="P779" s="3"/>
      <c r="Q779" s="2"/>
      <c r="R779" s="2"/>
      <c r="S779" s="3"/>
      <c r="T779" s="2"/>
      <c r="U779" s="2"/>
      <c r="V779" s="2"/>
      <c r="W779" s="2"/>
      <c r="X779" s="2"/>
      <c r="Y779" s="2"/>
      <c r="Z779" s="2"/>
    </row>
    <row r="780" spans="1:26" ht="14.25" customHeight="1" x14ac:dyDescent="0.2">
      <c r="A780" s="2"/>
      <c r="B780" s="2"/>
      <c r="C780" s="2"/>
      <c r="D780" s="2"/>
      <c r="E780" s="2"/>
      <c r="F780" s="2"/>
      <c r="G780" s="2"/>
      <c r="J780" s="3"/>
      <c r="M780" s="3"/>
      <c r="N780" s="2"/>
      <c r="O780" s="2"/>
      <c r="P780" s="3"/>
      <c r="Q780" s="2"/>
      <c r="R780" s="2"/>
      <c r="S780" s="3"/>
      <c r="T780" s="2"/>
      <c r="U780" s="2"/>
      <c r="V780" s="2"/>
      <c r="W780" s="2"/>
      <c r="X780" s="2"/>
      <c r="Y780" s="2"/>
      <c r="Z780" s="2"/>
    </row>
    <row r="781" spans="1:26" ht="14.25" customHeight="1" x14ac:dyDescent="0.2">
      <c r="A781" s="2"/>
      <c r="B781" s="2"/>
      <c r="C781" s="2"/>
      <c r="D781" s="2"/>
      <c r="E781" s="2"/>
      <c r="F781" s="2"/>
      <c r="G781" s="2"/>
      <c r="J781" s="3"/>
      <c r="M781" s="3"/>
      <c r="N781" s="2"/>
      <c r="O781" s="2"/>
      <c r="P781" s="3"/>
      <c r="Q781" s="2"/>
      <c r="R781" s="2"/>
      <c r="S781" s="3"/>
      <c r="T781" s="2"/>
      <c r="U781" s="2"/>
      <c r="V781" s="2"/>
      <c r="W781" s="2"/>
      <c r="X781" s="2"/>
      <c r="Y781" s="2"/>
      <c r="Z781" s="2"/>
    </row>
    <row r="782" spans="1:26" ht="14.25" customHeight="1" x14ac:dyDescent="0.2">
      <c r="A782" s="2"/>
      <c r="B782" s="2"/>
      <c r="C782" s="2"/>
      <c r="D782" s="2"/>
      <c r="E782" s="2"/>
      <c r="F782" s="2"/>
      <c r="G782" s="2"/>
      <c r="J782" s="3"/>
      <c r="M782" s="3"/>
      <c r="N782" s="2"/>
      <c r="O782" s="2"/>
      <c r="P782" s="3"/>
      <c r="Q782" s="2"/>
      <c r="R782" s="2"/>
      <c r="S782" s="3"/>
      <c r="T782" s="2"/>
      <c r="U782" s="2"/>
      <c r="V782" s="2"/>
      <c r="W782" s="2"/>
      <c r="X782" s="2"/>
      <c r="Y782" s="2"/>
      <c r="Z782" s="2"/>
    </row>
    <row r="783" spans="1:26" ht="14.25" customHeight="1" x14ac:dyDescent="0.2">
      <c r="A783" s="2"/>
      <c r="B783" s="2"/>
      <c r="C783" s="2"/>
      <c r="D783" s="2"/>
      <c r="E783" s="2"/>
      <c r="F783" s="2"/>
      <c r="G783" s="2"/>
      <c r="J783" s="3"/>
      <c r="M783" s="3"/>
      <c r="N783" s="2"/>
      <c r="O783" s="2"/>
      <c r="P783" s="3"/>
      <c r="Q783" s="2"/>
      <c r="R783" s="2"/>
      <c r="S783" s="3"/>
      <c r="T783" s="2"/>
      <c r="U783" s="2"/>
      <c r="V783" s="2"/>
      <c r="W783" s="2"/>
      <c r="X783" s="2"/>
      <c r="Y783" s="2"/>
      <c r="Z783" s="2"/>
    </row>
    <row r="784" spans="1:26" ht="14.25" customHeight="1" x14ac:dyDescent="0.2">
      <c r="A784" s="2"/>
      <c r="B784" s="2"/>
      <c r="C784" s="2"/>
      <c r="D784" s="2"/>
      <c r="E784" s="2"/>
      <c r="F784" s="2"/>
      <c r="G784" s="2"/>
      <c r="J784" s="3"/>
      <c r="M784" s="3"/>
      <c r="N784" s="2"/>
      <c r="O784" s="2"/>
      <c r="P784" s="3"/>
      <c r="Q784" s="2"/>
      <c r="R784" s="2"/>
      <c r="S784" s="3"/>
      <c r="T784" s="2"/>
      <c r="U784" s="2"/>
      <c r="V784" s="2"/>
      <c r="W784" s="2"/>
      <c r="X784" s="2"/>
      <c r="Y784" s="2"/>
      <c r="Z784" s="2"/>
    </row>
    <row r="785" spans="1:26" ht="14.25" customHeight="1" x14ac:dyDescent="0.2">
      <c r="A785" s="2"/>
      <c r="B785" s="2"/>
      <c r="C785" s="2"/>
      <c r="D785" s="2"/>
      <c r="E785" s="2"/>
      <c r="F785" s="2"/>
      <c r="G785" s="2"/>
      <c r="J785" s="3"/>
      <c r="M785" s="3"/>
      <c r="N785" s="2"/>
      <c r="O785" s="2"/>
      <c r="P785" s="3"/>
      <c r="Q785" s="2"/>
      <c r="R785" s="2"/>
      <c r="S785" s="3"/>
      <c r="T785" s="2"/>
      <c r="U785" s="2"/>
      <c r="V785" s="2"/>
      <c r="W785" s="2"/>
      <c r="X785" s="2"/>
      <c r="Y785" s="2"/>
      <c r="Z785" s="2"/>
    </row>
    <row r="786" spans="1:26" ht="14.25" customHeight="1" x14ac:dyDescent="0.2">
      <c r="A786" s="2"/>
      <c r="B786" s="2"/>
      <c r="C786" s="2"/>
      <c r="D786" s="2"/>
      <c r="E786" s="2"/>
      <c r="F786" s="2"/>
      <c r="G786" s="2"/>
      <c r="J786" s="3"/>
      <c r="M786" s="3"/>
      <c r="N786" s="2"/>
      <c r="O786" s="2"/>
      <c r="P786" s="3"/>
      <c r="Q786" s="2"/>
      <c r="R786" s="2"/>
      <c r="S786" s="3"/>
      <c r="T786" s="2"/>
      <c r="U786" s="2"/>
      <c r="V786" s="2"/>
      <c r="W786" s="2"/>
      <c r="X786" s="2"/>
      <c r="Y786" s="2"/>
      <c r="Z786" s="2"/>
    </row>
    <row r="787" spans="1:26" ht="14.25" customHeight="1" x14ac:dyDescent="0.2">
      <c r="A787" s="2"/>
      <c r="B787" s="2"/>
      <c r="C787" s="2"/>
      <c r="D787" s="2"/>
      <c r="E787" s="2"/>
      <c r="F787" s="2"/>
      <c r="G787" s="2"/>
      <c r="J787" s="3"/>
      <c r="M787" s="3"/>
      <c r="N787" s="2"/>
      <c r="O787" s="2"/>
      <c r="P787" s="3"/>
      <c r="Q787" s="2"/>
      <c r="R787" s="2"/>
      <c r="S787" s="3"/>
      <c r="T787" s="2"/>
      <c r="U787" s="2"/>
      <c r="V787" s="2"/>
      <c r="W787" s="2"/>
      <c r="X787" s="2"/>
      <c r="Y787" s="2"/>
      <c r="Z787" s="2"/>
    </row>
    <row r="788" spans="1:26" ht="14.25" customHeight="1" x14ac:dyDescent="0.2">
      <c r="A788" s="2"/>
      <c r="B788" s="2"/>
      <c r="C788" s="2"/>
      <c r="D788" s="2"/>
      <c r="E788" s="2"/>
      <c r="F788" s="2"/>
      <c r="G788" s="2"/>
      <c r="J788" s="3"/>
      <c r="M788" s="3"/>
      <c r="N788" s="2"/>
      <c r="O788" s="2"/>
      <c r="P788" s="3"/>
      <c r="Q788" s="2"/>
      <c r="R788" s="2"/>
      <c r="S788" s="3"/>
      <c r="T788" s="2"/>
      <c r="U788" s="2"/>
      <c r="V788" s="2"/>
      <c r="W788" s="2"/>
      <c r="X788" s="2"/>
      <c r="Y788" s="2"/>
      <c r="Z788" s="2"/>
    </row>
    <row r="789" spans="1:26" ht="14.25" customHeight="1" x14ac:dyDescent="0.2">
      <c r="A789" s="2"/>
      <c r="B789" s="2"/>
      <c r="C789" s="2"/>
      <c r="D789" s="2"/>
      <c r="E789" s="2"/>
      <c r="F789" s="2"/>
      <c r="G789" s="2"/>
      <c r="J789" s="3"/>
      <c r="M789" s="3"/>
      <c r="N789" s="2"/>
      <c r="O789" s="2"/>
      <c r="P789" s="3"/>
      <c r="Q789" s="2"/>
      <c r="R789" s="2"/>
      <c r="S789" s="3"/>
      <c r="T789" s="2"/>
      <c r="U789" s="2"/>
      <c r="V789" s="2"/>
      <c r="W789" s="2"/>
      <c r="X789" s="2"/>
      <c r="Y789" s="2"/>
      <c r="Z789" s="2"/>
    </row>
    <row r="790" spans="1:26" ht="14.25" customHeight="1" x14ac:dyDescent="0.2">
      <c r="A790" s="2"/>
      <c r="B790" s="2"/>
      <c r="C790" s="2"/>
      <c r="D790" s="2"/>
      <c r="E790" s="2"/>
      <c r="F790" s="2"/>
      <c r="G790" s="2"/>
      <c r="J790" s="3"/>
      <c r="M790" s="3"/>
      <c r="N790" s="2"/>
      <c r="O790" s="2"/>
      <c r="P790" s="3"/>
      <c r="Q790" s="2"/>
      <c r="R790" s="2"/>
      <c r="S790" s="3"/>
      <c r="T790" s="2"/>
      <c r="U790" s="2"/>
      <c r="V790" s="2"/>
      <c r="W790" s="2"/>
      <c r="X790" s="2"/>
      <c r="Y790" s="2"/>
      <c r="Z790" s="2"/>
    </row>
    <row r="791" spans="1:26" ht="14.25" customHeight="1" x14ac:dyDescent="0.2">
      <c r="A791" s="2"/>
      <c r="B791" s="2"/>
      <c r="C791" s="2"/>
      <c r="D791" s="2"/>
      <c r="E791" s="2"/>
      <c r="F791" s="2"/>
      <c r="G791" s="2"/>
      <c r="J791" s="3"/>
      <c r="M791" s="3"/>
      <c r="N791" s="2"/>
      <c r="O791" s="2"/>
      <c r="P791" s="3"/>
      <c r="Q791" s="2"/>
      <c r="R791" s="2"/>
      <c r="S791" s="3"/>
      <c r="T791" s="2"/>
      <c r="U791" s="2"/>
      <c r="V791" s="2"/>
      <c r="W791" s="2"/>
      <c r="X791" s="2"/>
      <c r="Y791" s="2"/>
      <c r="Z791" s="2"/>
    </row>
    <row r="792" spans="1:26" ht="14.25" customHeight="1" x14ac:dyDescent="0.2">
      <c r="A792" s="2"/>
      <c r="B792" s="2"/>
      <c r="C792" s="2"/>
      <c r="D792" s="2"/>
      <c r="E792" s="2"/>
      <c r="F792" s="2"/>
      <c r="G792" s="2"/>
      <c r="J792" s="3"/>
      <c r="M792" s="3"/>
      <c r="N792" s="2"/>
      <c r="O792" s="2"/>
      <c r="P792" s="3"/>
      <c r="Q792" s="2"/>
      <c r="R792" s="2"/>
      <c r="S792" s="3"/>
      <c r="T792" s="2"/>
      <c r="U792" s="2"/>
      <c r="V792" s="2"/>
      <c r="W792" s="2"/>
      <c r="X792" s="2"/>
      <c r="Y792" s="2"/>
      <c r="Z792" s="2"/>
    </row>
    <row r="793" spans="1:26" ht="14.25" customHeight="1" x14ac:dyDescent="0.2">
      <c r="A793" s="2"/>
      <c r="B793" s="2"/>
      <c r="C793" s="2"/>
      <c r="D793" s="2"/>
      <c r="E793" s="2"/>
      <c r="F793" s="2"/>
      <c r="G793" s="2"/>
      <c r="J793" s="3"/>
      <c r="M793" s="3"/>
      <c r="N793" s="2"/>
      <c r="O793" s="2"/>
      <c r="P793" s="3"/>
      <c r="Q793" s="2"/>
      <c r="R793" s="2"/>
      <c r="S793" s="3"/>
      <c r="T793" s="2"/>
      <c r="U793" s="2"/>
      <c r="V793" s="2"/>
      <c r="W793" s="2"/>
      <c r="X793" s="2"/>
      <c r="Y793" s="2"/>
      <c r="Z793" s="2"/>
    </row>
    <row r="794" spans="1:26" ht="14.25" customHeight="1" x14ac:dyDescent="0.2">
      <c r="A794" s="2"/>
      <c r="B794" s="2"/>
      <c r="C794" s="2"/>
      <c r="D794" s="2"/>
      <c r="E794" s="2"/>
      <c r="F794" s="2"/>
      <c r="G794" s="2"/>
      <c r="J794" s="3"/>
      <c r="M794" s="3"/>
      <c r="N794" s="2"/>
      <c r="O794" s="2"/>
      <c r="P794" s="3"/>
      <c r="Q794" s="2"/>
      <c r="R794" s="2"/>
      <c r="S794" s="3"/>
      <c r="T794" s="2"/>
      <c r="U794" s="2"/>
      <c r="V794" s="2"/>
      <c r="W794" s="2"/>
      <c r="X794" s="2"/>
      <c r="Y794" s="2"/>
      <c r="Z794" s="2"/>
    </row>
    <row r="795" spans="1:26" ht="14.25" customHeight="1" x14ac:dyDescent="0.2">
      <c r="A795" s="2"/>
      <c r="B795" s="2"/>
      <c r="C795" s="2"/>
      <c r="D795" s="2"/>
      <c r="E795" s="2"/>
      <c r="F795" s="2"/>
      <c r="G795" s="2"/>
      <c r="J795" s="3"/>
      <c r="M795" s="3"/>
      <c r="N795" s="2"/>
      <c r="O795" s="2"/>
      <c r="P795" s="3"/>
      <c r="Q795" s="2"/>
      <c r="R795" s="2"/>
      <c r="S795" s="3"/>
      <c r="T795" s="2"/>
      <c r="U795" s="2"/>
      <c r="V795" s="2"/>
      <c r="W795" s="2"/>
      <c r="X795" s="2"/>
      <c r="Y795" s="2"/>
      <c r="Z795" s="2"/>
    </row>
    <row r="796" spans="1:26" ht="14.25" customHeight="1" x14ac:dyDescent="0.2">
      <c r="A796" s="2"/>
      <c r="B796" s="2"/>
      <c r="C796" s="2"/>
      <c r="D796" s="2"/>
      <c r="E796" s="2"/>
      <c r="F796" s="2"/>
      <c r="G796" s="2"/>
      <c r="J796" s="3"/>
      <c r="M796" s="3"/>
      <c r="N796" s="2"/>
      <c r="O796" s="2"/>
      <c r="P796" s="3"/>
      <c r="Q796" s="2"/>
      <c r="R796" s="2"/>
      <c r="S796" s="3"/>
      <c r="T796" s="2"/>
      <c r="U796" s="2"/>
      <c r="V796" s="2"/>
      <c r="W796" s="2"/>
      <c r="X796" s="2"/>
      <c r="Y796" s="2"/>
      <c r="Z796" s="2"/>
    </row>
    <row r="797" spans="1:26" ht="14.25" customHeight="1" x14ac:dyDescent="0.2">
      <c r="A797" s="2"/>
      <c r="B797" s="2"/>
      <c r="C797" s="2"/>
      <c r="D797" s="2"/>
      <c r="E797" s="2"/>
      <c r="F797" s="2"/>
      <c r="G797" s="2"/>
      <c r="J797" s="3"/>
      <c r="M797" s="3"/>
      <c r="N797" s="2"/>
      <c r="O797" s="2"/>
      <c r="P797" s="3"/>
      <c r="Q797" s="2"/>
      <c r="R797" s="2"/>
      <c r="S797" s="3"/>
      <c r="T797" s="2"/>
      <c r="U797" s="2"/>
      <c r="V797" s="2"/>
      <c r="W797" s="2"/>
      <c r="X797" s="2"/>
      <c r="Y797" s="2"/>
      <c r="Z797" s="2"/>
    </row>
    <row r="798" spans="1:26" ht="14.25" customHeight="1" x14ac:dyDescent="0.2">
      <c r="A798" s="2"/>
      <c r="B798" s="2"/>
      <c r="C798" s="2"/>
      <c r="D798" s="2"/>
      <c r="E798" s="2"/>
      <c r="F798" s="2"/>
      <c r="G798" s="2"/>
      <c r="J798" s="3"/>
      <c r="M798" s="3"/>
      <c r="N798" s="2"/>
      <c r="O798" s="2"/>
      <c r="P798" s="3"/>
      <c r="Q798" s="2"/>
      <c r="R798" s="2"/>
      <c r="S798" s="3"/>
      <c r="T798" s="2"/>
      <c r="U798" s="2"/>
      <c r="V798" s="2"/>
      <c r="W798" s="2"/>
      <c r="X798" s="2"/>
      <c r="Y798" s="2"/>
      <c r="Z798" s="2"/>
    </row>
    <row r="799" spans="1:26" ht="14.25" customHeight="1" x14ac:dyDescent="0.2">
      <c r="A799" s="2"/>
      <c r="B799" s="2"/>
      <c r="C799" s="2"/>
      <c r="D799" s="2"/>
      <c r="E799" s="2"/>
      <c r="F799" s="2"/>
      <c r="G799" s="2"/>
      <c r="J799" s="3"/>
      <c r="M799" s="3"/>
      <c r="N799" s="2"/>
      <c r="O799" s="2"/>
      <c r="P799" s="3"/>
      <c r="Q799" s="2"/>
      <c r="R799" s="2"/>
      <c r="S799" s="3"/>
      <c r="T799" s="2"/>
      <c r="U799" s="2"/>
      <c r="V799" s="2"/>
      <c r="W799" s="2"/>
      <c r="X799" s="2"/>
      <c r="Y799" s="2"/>
      <c r="Z799" s="2"/>
    </row>
    <row r="800" spans="1:26" ht="14.25" customHeight="1" x14ac:dyDescent="0.2">
      <c r="A800" s="2"/>
      <c r="B800" s="2"/>
      <c r="C800" s="2"/>
      <c r="D800" s="2"/>
      <c r="E800" s="2"/>
      <c r="F800" s="2"/>
      <c r="G800" s="2"/>
      <c r="J800" s="3"/>
      <c r="M800" s="3"/>
      <c r="N800" s="2"/>
      <c r="O800" s="2"/>
      <c r="P800" s="3"/>
      <c r="Q800" s="2"/>
      <c r="R800" s="2"/>
      <c r="S800" s="3"/>
      <c r="T800" s="2"/>
      <c r="U800" s="2"/>
      <c r="V800" s="2"/>
      <c r="W800" s="2"/>
      <c r="X800" s="2"/>
      <c r="Y800" s="2"/>
      <c r="Z800" s="2"/>
    </row>
    <row r="801" spans="1:26" ht="14.25" customHeight="1" x14ac:dyDescent="0.2">
      <c r="A801" s="2"/>
      <c r="B801" s="2"/>
      <c r="C801" s="2"/>
      <c r="D801" s="2"/>
      <c r="E801" s="2"/>
      <c r="F801" s="2"/>
      <c r="G801" s="2"/>
      <c r="J801" s="3"/>
      <c r="M801" s="3"/>
      <c r="N801" s="2"/>
      <c r="O801" s="2"/>
      <c r="P801" s="3"/>
      <c r="Q801" s="2"/>
      <c r="R801" s="2"/>
      <c r="S801" s="3"/>
      <c r="T801" s="2"/>
      <c r="U801" s="2"/>
      <c r="V801" s="2"/>
      <c r="W801" s="2"/>
      <c r="X801" s="2"/>
      <c r="Y801" s="2"/>
      <c r="Z801" s="2"/>
    </row>
    <row r="802" spans="1:26" ht="14.25" customHeight="1" x14ac:dyDescent="0.2">
      <c r="A802" s="2"/>
      <c r="B802" s="2"/>
      <c r="C802" s="2"/>
      <c r="D802" s="2"/>
      <c r="E802" s="2"/>
      <c r="F802" s="2"/>
      <c r="G802" s="2"/>
      <c r="J802" s="3"/>
      <c r="M802" s="3"/>
      <c r="N802" s="2"/>
      <c r="O802" s="2"/>
      <c r="P802" s="3"/>
      <c r="Q802" s="2"/>
      <c r="R802" s="2"/>
      <c r="S802" s="3"/>
      <c r="T802" s="2"/>
      <c r="U802" s="2"/>
      <c r="V802" s="2"/>
      <c r="W802" s="2"/>
      <c r="X802" s="2"/>
      <c r="Y802" s="2"/>
      <c r="Z802" s="2"/>
    </row>
    <row r="803" spans="1:26" ht="14.25" customHeight="1" x14ac:dyDescent="0.2">
      <c r="A803" s="2"/>
      <c r="B803" s="2"/>
      <c r="C803" s="2"/>
      <c r="D803" s="2"/>
      <c r="E803" s="2"/>
      <c r="F803" s="2"/>
      <c r="G803" s="2"/>
      <c r="J803" s="3"/>
      <c r="M803" s="3"/>
      <c r="N803" s="2"/>
      <c r="O803" s="2"/>
      <c r="P803" s="3"/>
      <c r="Q803" s="2"/>
      <c r="R803" s="2"/>
      <c r="S803" s="3"/>
      <c r="T803" s="2"/>
      <c r="U803" s="2"/>
      <c r="V803" s="2"/>
      <c r="W803" s="2"/>
      <c r="X803" s="2"/>
      <c r="Y803" s="2"/>
      <c r="Z803" s="2"/>
    </row>
    <row r="804" spans="1:26" ht="14.25" customHeight="1" x14ac:dyDescent="0.2">
      <c r="A804" s="2"/>
      <c r="B804" s="2"/>
      <c r="C804" s="2"/>
      <c r="D804" s="2"/>
      <c r="E804" s="2"/>
      <c r="F804" s="2"/>
      <c r="G804" s="2"/>
      <c r="J804" s="3"/>
      <c r="M804" s="3"/>
      <c r="N804" s="2"/>
      <c r="O804" s="2"/>
      <c r="P804" s="3"/>
      <c r="Q804" s="2"/>
      <c r="R804" s="2"/>
      <c r="S804" s="3"/>
      <c r="T804" s="2"/>
      <c r="U804" s="2"/>
      <c r="V804" s="2"/>
      <c r="W804" s="2"/>
      <c r="X804" s="2"/>
      <c r="Y804" s="2"/>
      <c r="Z804" s="2"/>
    </row>
    <row r="805" spans="1:26" ht="14.25" customHeight="1" x14ac:dyDescent="0.2">
      <c r="A805" s="2"/>
      <c r="B805" s="2"/>
      <c r="C805" s="2"/>
      <c r="D805" s="2"/>
      <c r="E805" s="2"/>
      <c r="F805" s="2"/>
      <c r="G805" s="2"/>
      <c r="J805" s="3"/>
      <c r="M805" s="3"/>
      <c r="N805" s="2"/>
      <c r="O805" s="2"/>
      <c r="P805" s="3"/>
      <c r="Q805" s="2"/>
      <c r="R805" s="2"/>
      <c r="S805" s="3"/>
      <c r="T805" s="2"/>
      <c r="U805" s="2"/>
      <c r="V805" s="2"/>
      <c r="W805" s="2"/>
      <c r="X805" s="2"/>
      <c r="Y805" s="2"/>
      <c r="Z805" s="2"/>
    </row>
    <row r="806" spans="1:26" ht="14.25" customHeight="1" x14ac:dyDescent="0.2">
      <c r="A806" s="2"/>
      <c r="B806" s="2"/>
      <c r="C806" s="2"/>
      <c r="D806" s="2"/>
      <c r="E806" s="2"/>
      <c r="F806" s="2"/>
      <c r="G806" s="2"/>
      <c r="J806" s="3"/>
      <c r="M806" s="3"/>
      <c r="N806" s="2"/>
      <c r="O806" s="2"/>
      <c r="P806" s="3"/>
      <c r="Q806" s="2"/>
      <c r="R806" s="2"/>
      <c r="S806" s="3"/>
      <c r="T806" s="2"/>
      <c r="U806" s="2"/>
      <c r="V806" s="2"/>
      <c r="W806" s="2"/>
      <c r="X806" s="2"/>
      <c r="Y806" s="2"/>
      <c r="Z806" s="2"/>
    </row>
    <row r="807" spans="1:26" ht="14.25" customHeight="1" x14ac:dyDescent="0.2">
      <c r="A807" s="2"/>
      <c r="B807" s="2"/>
      <c r="C807" s="2"/>
      <c r="D807" s="2"/>
      <c r="E807" s="2"/>
      <c r="F807" s="2"/>
      <c r="G807" s="2"/>
      <c r="J807" s="3"/>
      <c r="M807" s="3"/>
      <c r="N807" s="2"/>
      <c r="O807" s="2"/>
      <c r="P807" s="3"/>
      <c r="Q807" s="2"/>
      <c r="R807" s="2"/>
      <c r="S807" s="3"/>
      <c r="T807" s="2"/>
      <c r="U807" s="2"/>
      <c r="V807" s="2"/>
      <c r="W807" s="2"/>
      <c r="X807" s="2"/>
      <c r="Y807" s="2"/>
      <c r="Z807" s="2"/>
    </row>
    <row r="808" spans="1:26" ht="14.25" customHeight="1" x14ac:dyDescent="0.2">
      <c r="A808" s="2"/>
      <c r="B808" s="2"/>
      <c r="C808" s="2"/>
      <c r="D808" s="2"/>
      <c r="E808" s="2"/>
      <c r="F808" s="2"/>
      <c r="G808" s="2"/>
      <c r="J808" s="3"/>
      <c r="M808" s="3"/>
      <c r="N808" s="2"/>
      <c r="O808" s="2"/>
      <c r="P808" s="3"/>
      <c r="Q808" s="2"/>
      <c r="R808" s="2"/>
      <c r="S808" s="3"/>
      <c r="T808" s="2"/>
      <c r="U808" s="2"/>
      <c r="V808" s="2"/>
      <c r="W808" s="2"/>
      <c r="X808" s="2"/>
      <c r="Y808" s="2"/>
      <c r="Z808" s="2"/>
    </row>
    <row r="809" spans="1:26" ht="14.25" customHeight="1" x14ac:dyDescent="0.2">
      <c r="A809" s="2"/>
      <c r="B809" s="2"/>
      <c r="C809" s="2"/>
      <c r="D809" s="2"/>
      <c r="E809" s="2"/>
      <c r="F809" s="2"/>
      <c r="G809" s="2"/>
      <c r="J809" s="3"/>
      <c r="M809" s="3"/>
      <c r="N809" s="2"/>
      <c r="O809" s="2"/>
      <c r="P809" s="3"/>
      <c r="Q809" s="2"/>
      <c r="R809" s="2"/>
      <c r="S809" s="3"/>
      <c r="T809" s="2"/>
      <c r="U809" s="2"/>
      <c r="V809" s="2"/>
      <c r="W809" s="2"/>
      <c r="X809" s="2"/>
      <c r="Y809" s="2"/>
      <c r="Z809" s="2"/>
    </row>
    <row r="810" spans="1:26" ht="14.25" customHeight="1" x14ac:dyDescent="0.2">
      <c r="A810" s="2"/>
      <c r="B810" s="2"/>
      <c r="C810" s="2"/>
      <c r="D810" s="2"/>
      <c r="E810" s="2"/>
      <c r="F810" s="2"/>
      <c r="G810" s="2"/>
      <c r="J810" s="3"/>
      <c r="M810" s="3"/>
      <c r="N810" s="2"/>
      <c r="O810" s="2"/>
      <c r="P810" s="3"/>
      <c r="Q810" s="2"/>
      <c r="R810" s="2"/>
      <c r="S810" s="3"/>
      <c r="T810" s="2"/>
      <c r="U810" s="2"/>
      <c r="V810" s="2"/>
      <c r="W810" s="2"/>
      <c r="X810" s="2"/>
      <c r="Y810" s="2"/>
      <c r="Z810" s="2"/>
    </row>
    <row r="811" spans="1:26" ht="14.25" customHeight="1" x14ac:dyDescent="0.2">
      <c r="A811" s="2"/>
      <c r="B811" s="2"/>
      <c r="C811" s="2"/>
      <c r="D811" s="2"/>
      <c r="E811" s="2"/>
      <c r="F811" s="2"/>
      <c r="G811" s="2"/>
      <c r="J811" s="3"/>
      <c r="M811" s="3"/>
      <c r="N811" s="2"/>
      <c r="O811" s="2"/>
      <c r="P811" s="3"/>
      <c r="Q811" s="2"/>
      <c r="R811" s="2"/>
      <c r="S811" s="3"/>
      <c r="T811" s="2"/>
      <c r="U811" s="2"/>
      <c r="V811" s="2"/>
      <c r="W811" s="2"/>
      <c r="X811" s="2"/>
      <c r="Y811" s="2"/>
      <c r="Z811" s="2"/>
    </row>
    <row r="812" spans="1:26" ht="14.25" customHeight="1" x14ac:dyDescent="0.2">
      <c r="A812" s="2"/>
      <c r="B812" s="2"/>
      <c r="C812" s="2"/>
      <c r="D812" s="2"/>
      <c r="E812" s="2"/>
      <c r="F812" s="2"/>
      <c r="G812" s="2"/>
      <c r="J812" s="3"/>
      <c r="M812" s="3"/>
      <c r="N812" s="2"/>
      <c r="O812" s="2"/>
      <c r="P812" s="3"/>
      <c r="Q812" s="2"/>
      <c r="R812" s="2"/>
      <c r="S812" s="3"/>
      <c r="T812" s="2"/>
      <c r="U812" s="2"/>
      <c r="V812" s="2"/>
      <c r="W812" s="2"/>
      <c r="X812" s="2"/>
      <c r="Y812" s="2"/>
      <c r="Z812" s="2"/>
    </row>
    <row r="813" spans="1:26" ht="14.25" customHeight="1" x14ac:dyDescent="0.2">
      <c r="A813" s="2"/>
      <c r="B813" s="2"/>
      <c r="C813" s="2"/>
      <c r="D813" s="2"/>
      <c r="E813" s="2"/>
      <c r="F813" s="2"/>
      <c r="G813" s="2"/>
      <c r="J813" s="3"/>
      <c r="M813" s="3"/>
      <c r="N813" s="2"/>
      <c r="O813" s="2"/>
      <c r="P813" s="3"/>
      <c r="Q813" s="2"/>
      <c r="R813" s="2"/>
      <c r="S813" s="3"/>
      <c r="T813" s="2"/>
      <c r="U813" s="2"/>
      <c r="V813" s="2"/>
      <c r="W813" s="2"/>
      <c r="X813" s="2"/>
      <c r="Y813" s="2"/>
      <c r="Z813" s="2"/>
    </row>
    <row r="814" spans="1:26" ht="14.25" customHeight="1" x14ac:dyDescent="0.2">
      <c r="A814" s="2"/>
      <c r="B814" s="2"/>
      <c r="C814" s="2"/>
      <c r="D814" s="2"/>
      <c r="E814" s="2"/>
      <c r="F814" s="2"/>
      <c r="G814" s="2"/>
      <c r="J814" s="3"/>
      <c r="M814" s="3"/>
      <c r="N814" s="2"/>
      <c r="O814" s="2"/>
      <c r="P814" s="3"/>
      <c r="Q814" s="2"/>
      <c r="R814" s="2"/>
      <c r="S814" s="3"/>
      <c r="T814" s="2"/>
      <c r="U814" s="2"/>
      <c r="V814" s="2"/>
      <c r="W814" s="2"/>
      <c r="X814" s="2"/>
      <c r="Y814" s="2"/>
      <c r="Z814" s="2"/>
    </row>
    <row r="815" spans="1:26" ht="14.25" customHeight="1" x14ac:dyDescent="0.2">
      <c r="A815" s="2"/>
      <c r="B815" s="2"/>
      <c r="C815" s="2"/>
      <c r="D815" s="2"/>
      <c r="E815" s="2"/>
      <c r="F815" s="2"/>
      <c r="G815" s="2"/>
      <c r="J815" s="3"/>
      <c r="M815" s="3"/>
      <c r="N815" s="2"/>
      <c r="O815" s="2"/>
      <c r="P815" s="3"/>
      <c r="Q815" s="2"/>
      <c r="R815" s="2"/>
      <c r="S815" s="3"/>
      <c r="T815" s="2"/>
      <c r="U815" s="2"/>
      <c r="V815" s="2"/>
      <c r="W815" s="2"/>
      <c r="X815" s="2"/>
      <c r="Y815" s="2"/>
      <c r="Z815" s="2"/>
    </row>
    <row r="816" spans="1:26" ht="14.25" customHeight="1" x14ac:dyDescent="0.2">
      <c r="A816" s="2"/>
      <c r="B816" s="2"/>
      <c r="C816" s="2"/>
      <c r="D816" s="2"/>
      <c r="E816" s="2"/>
      <c r="F816" s="2"/>
      <c r="G816" s="2"/>
      <c r="J816" s="3"/>
      <c r="M816" s="3"/>
      <c r="N816" s="2"/>
      <c r="O816" s="2"/>
      <c r="P816" s="3"/>
      <c r="Q816" s="2"/>
      <c r="R816" s="2"/>
      <c r="S816" s="3"/>
      <c r="T816" s="2"/>
      <c r="U816" s="2"/>
      <c r="V816" s="2"/>
      <c r="W816" s="2"/>
      <c r="X816" s="2"/>
      <c r="Y816" s="2"/>
      <c r="Z816" s="2"/>
    </row>
    <row r="817" spans="1:26" ht="14.25" customHeight="1" x14ac:dyDescent="0.2">
      <c r="A817" s="2"/>
      <c r="B817" s="2"/>
      <c r="C817" s="2"/>
      <c r="D817" s="2"/>
      <c r="E817" s="2"/>
      <c r="F817" s="2"/>
      <c r="G817" s="2"/>
      <c r="J817" s="3"/>
      <c r="M817" s="3"/>
      <c r="N817" s="2"/>
      <c r="O817" s="2"/>
      <c r="P817" s="3"/>
      <c r="Q817" s="2"/>
      <c r="R817" s="2"/>
      <c r="S817" s="3"/>
      <c r="T817" s="2"/>
      <c r="U817" s="2"/>
      <c r="V817" s="2"/>
      <c r="W817" s="2"/>
      <c r="X817" s="2"/>
      <c r="Y817" s="2"/>
      <c r="Z817" s="2"/>
    </row>
    <row r="818" spans="1:26" ht="14.25" customHeight="1" x14ac:dyDescent="0.2">
      <c r="A818" s="2"/>
      <c r="B818" s="2"/>
      <c r="C818" s="2"/>
      <c r="D818" s="2"/>
      <c r="E818" s="2"/>
      <c r="F818" s="2"/>
      <c r="G818" s="2"/>
      <c r="J818" s="3"/>
      <c r="M818" s="3"/>
      <c r="N818" s="2"/>
      <c r="O818" s="2"/>
      <c r="P818" s="3"/>
      <c r="Q818" s="2"/>
      <c r="R818" s="2"/>
      <c r="S818" s="3"/>
      <c r="T818" s="2"/>
      <c r="U818" s="2"/>
      <c r="V818" s="2"/>
      <c r="W818" s="2"/>
      <c r="X818" s="2"/>
      <c r="Y818" s="2"/>
      <c r="Z818" s="2"/>
    </row>
    <row r="819" spans="1:26" ht="14.25" customHeight="1" x14ac:dyDescent="0.2">
      <c r="A819" s="2"/>
      <c r="B819" s="2"/>
      <c r="C819" s="2"/>
      <c r="D819" s="2"/>
      <c r="E819" s="2"/>
      <c r="F819" s="2"/>
      <c r="G819" s="2"/>
      <c r="J819" s="3"/>
      <c r="M819" s="3"/>
      <c r="N819" s="2"/>
      <c r="O819" s="2"/>
      <c r="P819" s="3"/>
      <c r="Q819" s="2"/>
      <c r="R819" s="2"/>
      <c r="S819" s="3"/>
      <c r="T819" s="2"/>
      <c r="U819" s="2"/>
      <c r="V819" s="2"/>
      <c r="W819" s="2"/>
      <c r="X819" s="2"/>
      <c r="Y819" s="2"/>
      <c r="Z819" s="2"/>
    </row>
    <row r="820" spans="1:26" ht="14.25" customHeight="1" x14ac:dyDescent="0.2">
      <c r="A820" s="2"/>
      <c r="B820" s="2"/>
      <c r="C820" s="2"/>
      <c r="D820" s="2"/>
      <c r="E820" s="2"/>
      <c r="F820" s="2"/>
      <c r="G820" s="2"/>
      <c r="J820" s="3"/>
      <c r="M820" s="3"/>
      <c r="N820" s="2"/>
      <c r="O820" s="2"/>
      <c r="P820" s="3"/>
      <c r="Q820" s="2"/>
      <c r="R820" s="2"/>
      <c r="S820" s="3"/>
      <c r="T820" s="2"/>
      <c r="U820" s="2"/>
      <c r="V820" s="2"/>
      <c r="W820" s="2"/>
      <c r="X820" s="2"/>
      <c r="Y820" s="2"/>
      <c r="Z820" s="2"/>
    </row>
    <row r="821" spans="1:26" ht="14.25" customHeight="1" x14ac:dyDescent="0.2">
      <c r="A821" s="2"/>
      <c r="B821" s="2"/>
      <c r="C821" s="2"/>
      <c r="D821" s="2"/>
      <c r="E821" s="2"/>
      <c r="F821" s="2"/>
      <c r="G821" s="2"/>
      <c r="J821" s="3"/>
      <c r="M821" s="3"/>
      <c r="N821" s="2"/>
      <c r="O821" s="2"/>
      <c r="P821" s="3"/>
      <c r="Q821" s="2"/>
      <c r="R821" s="2"/>
      <c r="S821" s="3"/>
      <c r="T821" s="2"/>
      <c r="U821" s="2"/>
      <c r="V821" s="2"/>
      <c r="W821" s="2"/>
      <c r="X821" s="2"/>
      <c r="Y821" s="2"/>
      <c r="Z821" s="2"/>
    </row>
    <row r="822" spans="1:26" ht="14.25" customHeight="1" x14ac:dyDescent="0.2">
      <c r="A822" s="2"/>
      <c r="B822" s="2"/>
      <c r="C822" s="2"/>
      <c r="D822" s="2"/>
      <c r="E822" s="2"/>
      <c r="F822" s="2"/>
      <c r="G822" s="2"/>
      <c r="J822" s="3"/>
      <c r="M822" s="3"/>
      <c r="N822" s="2"/>
      <c r="O822" s="2"/>
      <c r="P822" s="3"/>
      <c r="Q822" s="2"/>
      <c r="R822" s="2"/>
      <c r="S822" s="3"/>
      <c r="T822" s="2"/>
      <c r="U822" s="2"/>
      <c r="V822" s="2"/>
      <c r="W822" s="2"/>
      <c r="X822" s="2"/>
      <c r="Y822" s="2"/>
      <c r="Z822" s="2"/>
    </row>
    <row r="823" spans="1:26" ht="14.25" customHeight="1" x14ac:dyDescent="0.2">
      <c r="A823" s="2"/>
      <c r="B823" s="2"/>
      <c r="C823" s="2"/>
      <c r="D823" s="2"/>
      <c r="E823" s="2"/>
      <c r="F823" s="2"/>
      <c r="G823" s="2"/>
      <c r="J823" s="3"/>
      <c r="M823" s="3"/>
      <c r="N823" s="2"/>
      <c r="O823" s="2"/>
      <c r="P823" s="3"/>
      <c r="Q823" s="2"/>
      <c r="R823" s="2"/>
      <c r="S823" s="3"/>
      <c r="T823" s="2"/>
      <c r="U823" s="2"/>
      <c r="V823" s="2"/>
      <c r="W823" s="2"/>
      <c r="X823" s="2"/>
      <c r="Y823" s="2"/>
      <c r="Z823" s="2"/>
    </row>
    <row r="824" spans="1:26" ht="14.25" customHeight="1" x14ac:dyDescent="0.2">
      <c r="A824" s="2"/>
      <c r="B824" s="2"/>
      <c r="C824" s="2"/>
      <c r="D824" s="2"/>
      <c r="E824" s="2"/>
      <c r="F824" s="2"/>
      <c r="G824" s="2"/>
      <c r="J824" s="3"/>
      <c r="M824" s="3"/>
      <c r="N824" s="2"/>
      <c r="O824" s="2"/>
      <c r="P824" s="3"/>
      <c r="Q824" s="2"/>
      <c r="R824" s="2"/>
      <c r="S824" s="3"/>
      <c r="T824" s="2"/>
      <c r="U824" s="2"/>
      <c r="V824" s="2"/>
      <c r="W824" s="2"/>
      <c r="X824" s="2"/>
      <c r="Y824" s="2"/>
      <c r="Z824" s="2"/>
    </row>
    <row r="825" spans="1:26" ht="14.25" customHeight="1" x14ac:dyDescent="0.2">
      <c r="A825" s="2"/>
      <c r="B825" s="2"/>
      <c r="C825" s="2"/>
      <c r="D825" s="2"/>
      <c r="E825" s="2"/>
      <c r="F825" s="2"/>
      <c r="G825" s="2"/>
      <c r="J825" s="3"/>
      <c r="M825" s="3"/>
      <c r="N825" s="2"/>
      <c r="O825" s="2"/>
      <c r="P825" s="3"/>
      <c r="Q825" s="2"/>
      <c r="R825" s="2"/>
      <c r="S825" s="3"/>
      <c r="T825" s="2"/>
      <c r="U825" s="2"/>
      <c r="V825" s="2"/>
      <c r="W825" s="2"/>
      <c r="X825" s="2"/>
      <c r="Y825" s="2"/>
      <c r="Z825" s="2"/>
    </row>
    <row r="826" spans="1:26" ht="14.25" customHeight="1" x14ac:dyDescent="0.2">
      <c r="A826" s="2"/>
      <c r="B826" s="2"/>
      <c r="C826" s="2"/>
      <c r="D826" s="2"/>
      <c r="E826" s="2"/>
      <c r="F826" s="2"/>
      <c r="G826" s="2"/>
      <c r="J826" s="3"/>
      <c r="M826" s="3"/>
      <c r="N826" s="2"/>
      <c r="O826" s="2"/>
      <c r="P826" s="3"/>
      <c r="Q826" s="2"/>
      <c r="R826" s="2"/>
      <c r="S826" s="3"/>
      <c r="T826" s="2"/>
      <c r="U826" s="2"/>
      <c r="V826" s="2"/>
      <c r="W826" s="2"/>
      <c r="X826" s="2"/>
      <c r="Y826" s="2"/>
      <c r="Z826" s="2"/>
    </row>
    <row r="827" spans="1:26" ht="14.25" customHeight="1" x14ac:dyDescent="0.2">
      <c r="A827" s="2"/>
      <c r="B827" s="2"/>
      <c r="C827" s="2"/>
      <c r="D827" s="2"/>
      <c r="E827" s="2"/>
      <c r="F827" s="2"/>
      <c r="G827" s="2"/>
      <c r="J827" s="3"/>
      <c r="M827" s="3"/>
      <c r="N827" s="2"/>
      <c r="O827" s="2"/>
      <c r="P827" s="3"/>
      <c r="Q827" s="2"/>
      <c r="R827" s="2"/>
      <c r="S827" s="3"/>
      <c r="T827" s="2"/>
      <c r="U827" s="2"/>
      <c r="V827" s="2"/>
      <c r="W827" s="2"/>
      <c r="X827" s="2"/>
      <c r="Y827" s="2"/>
      <c r="Z827" s="2"/>
    </row>
    <row r="828" spans="1:26" ht="14.25" customHeight="1" x14ac:dyDescent="0.2">
      <c r="A828" s="2"/>
      <c r="B828" s="2"/>
      <c r="C828" s="2"/>
      <c r="D828" s="2"/>
      <c r="E828" s="2"/>
      <c r="F828" s="2"/>
      <c r="G828" s="2"/>
      <c r="J828" s="3"/>
      <c r="M828" s="3"/>
      <c r="N828" s="2"/>
      <c r="O828" s="2"/>
      <c r="P828" s="3"/>
      <c r="Q828" s="2"/>
      <c r="R828" s="2"/>
      <c r="S828" s="3"/>
      <c r="T828" s="2"/>
      <c r="U828" s="2"/>
      <c r="V828" s="2"/>
      <c r="W828" s="2"/>
      <c r="X828" s="2"/>
      <c r="Y828" s="2"/>
      <c r="Z828" s="2"/>
    </row>
    <row r="829" spans="1:26" ht="14.25" customHeight="1" x14ac:dyDescent="0.2">
      <c r="A829" s="2"/>
      <c r="B829" s="2"/>
      <c r="C829" s="2"/>
      <c r="D829" s="2"/>
      <c r="E829" s="2"/>
      <c r="F829" s="2"/>
      <c r="G829" s="2"/>
      <c r="J829" s="3"/>
      <c r="M829" s="3"/>
      <c r="N829" s="2"/>
      <c r="O829" s="2"/>
      <c r="P829" s="3"/>
      <c r="Q829" s="2"/>
      <c r="R829" s="2"/>
      <c r="S829" s="3"/>
      <c r="T829" s="2"/>
      <c r="U829" s="2"/>
      <c r="V829" s="2"/>
      <c r="W829" s="2"/>
      <c r="X829" s="2"/>
      <c r="Y829" s="2"/>
      <c r="Z829" s="2"/>
    </row>
    <row r="830" spans="1:26" ht="14.25" customHeight="1" x14ac:dyDescent="0.2">
      <c r="A830" s="2"/>
      <c r="B830" s="2"/>
      <c r="C830" s="2"/>
      <c r="D830" s="2"/>
      <c r="E830" s="2"/>
      <c r="F830" s="2"/>
      <c r="G830" s="2"/>
      <c r="J830" s="3"/>
      <c r="M830" s="3"/>
      <c r="N830" s="2"/>
      <c r="O830" s="2"/>
      <c r="P830" s="3"/>
      <c r="Q830" s="2"/>
      <c r="R830" s="2"/>
      <c r="S830" s="3"/>
      <c r="T830" s="2"/>
      <c r="U830" s="2"/>
      <c r="V830" s="2"/>
      <c r="W830" s="2"/>
      <c r="X830" s="2"/>
      <c r="Y830" s="2"/>
      <c r="Z830" s="2"/>
    </row>
    <row r="831" spans="1:26" ht="14.25" customHeight="1" x14ac:dyDescent="0.2">
      <c r="A831" s="2"/>
      <c r="B831" s="2"/>
      <c r="C831" s="2"/>
      <c r="D831" s="2"/>
      <c r="E831" s="2"/>
      <c r="F831" s="2"/>
      <c r="G831" s="2"/>
      <c r="J831" s="3"/>
      <c r="M831" s="3"/>
      <c r="N831" s="2"/>
      <c r="O831" s="2"/>
      <c r="P831" s="3"/>
      <c r="Q831" s="2"/>
      <c r="R831" s="2"/>
      <c r="S831" s="3"/>
      <c r="T831" s="2"/>
      <c r="U831" s="2"/>
      <c r="V831" s="2"/>
      <c r="W831" s="2"/>
      <c r="X831" s="2"/>
      <c r="Y831" s="2"/>
      <c r="Z831" s="2"/>
    </row>
    <row r="832" spans="1:26" ht="14.25" customHeight="1" x14ac:dyDescent="0.2">
      <c r="A832" s="2"/>
      <c r="B832" s="2"/>
      <c r="C832" s="2"/>
      <c r="D832" s="2"/>
      <c r="E832" s="2"/>
      <c r="F832" s="2"/>
      <c r="G832" s="2"/>
      <c r="J832" s="3"/>
      <c r="M832" s="3"/>
      <c r="N832" s="2"/>
      <c r="O832" s="2"/>
      <c r="P832" s="3"/>
      <c r="Q832" s="2"/>
      <c r="R832" s="2"/>
      <c r="S832" s="3"/>
      <c r="T832" s="2"/>
      <c r="U832" s="2"/>
      <c r="V832" s="2"/>
      <c r="W832" s="2"/>
      <c r="X832" s="2"/>
      <c r="Y832" s="2"/>
      <c r="Z832" s="2"/>
    </row>
    <row r="833" spans="1:26" ht="14.25" customHeight="1" x14ac:dyDescent="0.2">
      <c r="A833" s="2"/>
      <c r="B833" s="2"/>
      <c r="C833" s="2"/>
      <c r="D833" s="2"/>
      <c r="E833" s="2"/>
      <c r="F833" s="2"/>
      <c r="G833" s="2"/>
      <c r="J833" s="3"/>
      <c r="M833" s="3"/>
      <c r="N833" s="2"/>
      <c r="O833" s="2"/>
      <c r="P833" s="3"/>
      <c r="Q833" s="2"/>
      <c r="R833" s="2"/>
      <c r="S833" s="3"/>
      <c r="T833" s="2"/>
      <c r="U833" s="2"/>
      <c r="V833" s="2"/>
      <c r="W833" s="2"/>
      <c r="X833" s="2"/>
      <c r="Y833" s="2"/>
      <c r="Z833" s="2"/>
    </row>
    <row r="834" spans="1:26" ht="14.25" customHeight="1" x14ac:dyDescent="0.2">
      <c r="A834" s="2"/>
      <c r="B834" s="2"/>
      <c r="C834" s="2"/>
      <c r="D834" s="2"/>
      <c r="E834" s="2"/>
      <c r="F834" s="2"/>
      <c r="G834" s="2"/>
      <c r="J834" s="3"/>
      <c r="M834" s="3"/>
      <c r="N834" s="2"/>
      <c r="O834" s="2"/>
      <c r="P834" s="3"/>
      <c r="Q834" s="2"/>
      <c r="R834" s="2"/>
      <c r="S834" s="3"/>
      <c r="T834" s="2"/>
      <c r="U834" s="2"/>
      <c r="V834" s="2"/>
      <c r="W834" s="2"/>
      <c r="X834" s="2"/>
      <c r="Y834" s="2"/>
      <c r="Z834" s="2"/>
    </row>
    <row r="835" spans="1:26" ht="14.25" customHeight="1" x14ac:dyDescent="0.2">
      <c r="A835" s="2"/>
      <c r="B835" s="2"/>
      <c r="C835" s="2"/>
      <c r="D835" s="2"/>
      <c r="E835" s="2"/>
      <c r="F835" s="2"/>
      <c r="G835" s="2"/>
      <c r="J835" s="3"/>
      <c r="M835" s="3"/>
      <c r="N835" s="2"/>
      <c r="O835" s="2"/>
      <c r="P835" s="3"/>
      <c r="Q835" s="2"/>
      <c r="R835" s="2"/>
      <c r="S835" s="3"/>
      <c r="T835" s="2"/>
      <c r="U835" s="2"/>
      <c r="V835" s="2"/>
      <c r="W835" s="2"/>
      <c r="X835" s="2"/>
      <c r="Y835" s="2"/>
      <c r="Z835" s="2"/>
    </row>
    <row r="836" spans="1:26" ht="14.25" customHeight="1" x14ac:dyDescent="0.2">
      <c r="A836" s="2"/>
      <c r="B836" s="2"/>
      <c r="C836" s="2"/>
      <c r="D836" s="2"/>
      <c r="E836" s="2"/>
      <c r="F836" s="2"/>
      <c r="G836" s="2"/>
      <c r="J836" s="3"/>
      <c r="M836" s="3"/>
      <c r="N836" s="2"/>
      <c r="O836" s="2"/>
      <c r="P836" s="3"/>
      <c r="Q836" s="2"/>
      <c r="R836" s="2"/>
      <c r="S836" s="3"/>
      <c r="T836" s="2"/>
      <c r="U836" s="2"/>
      <c r="V836" s="2"/>
      <c r="W836" s="2"/>
      <c r="X836" s="2"/>
      <c r="Y836" s="2"/>
      <c r="Z836" s="2"/>
    </row>
    <row r="837" spans="1:26" ht="14.25" customHeight="1" x14ac:dyDescent="0.2">
      <c r="A837" s="2"/>
      <c r="B837" s="2"/>
      <c r="C837" s="2"/>
      <c r="D837" s="2"/>
      <c r="E837" s="2"/>
      <c r="F837" s="2"/>
      <c r="G837" s="2"/>
      <c r="J837" s="3"/>
      <c r="M837" s="3"/>
      <c r="N837" s="2"/>
      <c r="O837" s="2"/>
      <c r="P837" s="3"/>
      <c r="Q837" s="2"/>
      <c r="R837" s="2"/>
      <c r="S837" s="3"/>
      <c r="T837" s="2"/>
      <c r="U837" s="2"/>
      <c r="V837" s="2"/>
      <c r="W837" s="2"/>
      <c r="X837" s="2"/>
      <c r="Y837" s="2"/>
      <c r="Z837" s="2"/>
    </row>
    <row r="838" spans="1:26" ht="14.25" customHeight="1" x14ac:dyDescent="0.2">
      <c r="A838" s="2"/>
      <c r="B838" s="2"/>
      <c r="C838" s="2"/>
      <c r="D838" s="2"/>
      <c r="E838" s="2"/>
      <c r="F838" s="2"/>
      <c r="G838" s="2"/>
      <c r="J838" s="3"/>
      <c r="M838" s="3"/>
      <c r="N838" s="2"/>
      <c r="O838" s="2"/>
      <c r="P838" s="3"/>
      <c r="Q838" s="2"/>
      <c r="R838" s="2"/>
      <c r="S838" s="3"/>
      <c r="T838" s="2"/>
      <c r="U838" s="2"/>
      <c r="V838" s="2"/>
      <c r="W838" s="2"/>
      <c r="X838" s="2"/>
      <c r="Y838" s="2"/>
      <c r="Z838" s="2"/>
    </row>
    <row r="839" spans="1:26" ht="14.25" customHeight="1" x14ac:dyDescent="0.2">
      <c r="A839" s="2"/>
      <c r="B839" s="2"/>
      <c r="C839" s="2"/>
      <c r="D839" s="2"/>
      <c r="E839" s="2"/>
      <c r="F839" s="2"/>
      <c r="G839" s="2"/>
      <c r="J839" s="3"/>
      <c r="M839" s="3"/>
      <c r="N839" s="2"/>
      <c r="O839" s="2"/>
      <c r="P839" s="3"/>
      <c r="Q839" s="2"/>
      <c r="R839" s="2"/>
      <c r="S839" s="3"/>
      <c r="T839" s="2"/>
      <c r="U839" s="2"/>
      <c r="V839" s="2"/>
      <c r="W839" s="2"/>
      <c r="X839" s="2"/>
      <c r="Y839" s="2"/>
      <c r="Z839" s="2"/>
    </row>
    <row r="840" spans="1:26" ht="14.25" customHeight="1" x14ac:dyDescent="0.2">
      <c r="A840" s="2"/>
      <c r="B840" s="2"/>
      <c r="C840" s="2"/>
      <c r="D840" s="2"/>
      <c r="E840" s="2"/>
      <c r="F840" s="2"/>
      <c r="G840" s="2"/>
      <c r="J840" s="3"/>
      <c r="M840" s="3"/>
      <c r="N840" s="2"/>
      <c r="O840" s="2"/>
      <c r="P840" s="3"/>
      <c r="Q840" s="2"/>
      <c r="R840" s="2"/>
      <c r="S840" s="3"/>
      <c r="T840" s="2"/>
      <c r="U840" s="2"/>
      <c r="V840" s="2"/>
      <c r="W840" s="2"/>
      <c r="X840" s="2"/>
      <c r="Y840" s="2"/>
      <c r="Z840" s="2"/>
    </row>
    <row r="841" spans="1:26" ht="14.25" customHeight="1" x14ac:dyDescent="0.2">
      <c r="A841" s="2"/>
      <c r="B841" s="2"/>
      <c r="C841" s="2"/>
      <c r="D841" s="2"/>
      <c r="E841" s="2"/>
      <c r="F841" s="2"/>
      <c r="G841" s="2"/>
      <c r="J841" s="3"/>
      <c r="M841" s="3"/>
      <c r="N841" s="2"/>
      <c r="O841" s="2"/>
      <c r="P841" s="3"/>
      <c r="Q841" s="2"/>
      <c r="R841" s="2"/>
      <c r="S841" s="3"/>
      <c r="T841" s="2"/>
      <c r="U841" s="2"/>
      <c r="V841" s="2"/>
      <c r="W841" s="2"/>
      <c r="X841" s="2"/>
      <c r="Y841" s="2"/>
      <c r="Z841" s="2"/>
    </row>
    <row r="842" spans="1:26" ht="14.25" customHeight="1" x14ac:dyDescent="0.2">
      <c r="A842" s="2"/>
      <c r="B842" s="2"/>
      <c r="C842" s="2"/>
      <c r="D842" s="2"/>
      <c r="E842" s="2"/>
      <c r="F842" s="2"/>
      <c r="G842" s="2"/>
      <c r="J842" s="3"/>
      <c r="M842" s="3"/>
      <c r="N842" s="2"/>
      <c r="O842" s="2"/>
      <c r="P842" s="3"/>
      <c r="Q842" s="2"/>
      <c r="R842" s="2"/>
      <c r="S842" s="3"/>
      <c r="T842" s="2"/>
      <c r="U842" s="2"/>
      <c r="V842" s="2"/>
      <c r="W842" s="2"/>
      <c r="X842" s="2"/>
      <c r="Y842" s="2"/>
      <c r="Z842" s="2"/>
    </row>
    <row r="843" spans="1:26" ht="14.25" customHeight="1" x14ac:dyDescent="0.2">
      <c r="A843" s="2"/>
      <c r="B843" s="2"/>
      <c r="C843" s="2"/>
      <c r="D843" s="2"/>
      <c r="E843" s="2"/>
      <c r="F843" s="2"/>
      <c r="G843" s="2"/>
      <c r="J843" s="3"/>
      <c r="M843" s="3"/>
      <c r="N843" s="2"/>
      <c r="O843" s="2"/>
      <c r="P843" s="3"/>
      <c r="Q843" s="2"/>
      <c r="R843" s="2"/>
      <c r="S843" s="3"/>
      <c r="T843" s="2"/>
      <c r="U843" s="2"/>
      <c r="V843" s="2"/>
      <c r="W843" s="2"/>
      <c r="X843" s="2"/>
      <c r="Y843" s="2"/>
      <c r="Z843" s="2"/>
    </row>
    <row r="844" spans="1:26" ht="14.25" customHeight="1" x14ac:dyDescent="0.2">
      <c r="A844" s="2"/>
      <c r="B844" s="2"/>
      <c r="C844" s="2"/>
      <c r="D844" s="2"/>
      <c r="E844" s="2"/>
      <c r="F844" s="2"/>
      <c r="G844" s="2"/>
      <c r="J844" s="3"/>
      <c r="M844" s="3"/>
      <c r="N844" s="2"/>
      <c r="O844" s="2"/>
      <c r="P844" s="3"/>
      <c r="Q844" s="2"/>
      <c r="R844" s="2"/>
      <c r="S844" s="3"/>
      <c r="T844" s="2"/>
      <c r="U844" s="2"/>
      <c r="V844" s="2"/>
      <c r="W844" s="2"/>
      <c r="X844" s="2"/>
      <c r="Y844" s="2"/>
      <c r="Z844" s="2"/>
    </row>
    <row r="845" spans="1:26" ht="14.25" customHeight="1" x14ac:dyDescent="0.2">
      <c r="A845" s="2"/>
      <c r="B845" s="2"/>
      <c r="C845" s="2"/>
      <c r="D845" s="2"/>
      <c r="E845" s="2"/>
      <c r="F845" s="2"/>
      <c r="G845" s="2"/>
      <c r="J845" s="3"/>
      <c r="M845" s="3"/>
      <c r="N845" s="2"/>
      <c r="O845" s="2"/>
      <c r="P845" s="3"/>
      <c r="Q845" s="2"/>
      <c r="R845" s="2"/>
      <c r="S845" s="3"/>
      <c r="T845" s="2"/>
      <c r="U845" s="2"/>
      <c r="V845" s="2"/>
      <c r="W845" s="2"/>
      <c r="X845" s="2"/>
      <c r="Y845" s="2"/>
      <c r="Z845" s="2"/>
    </row>
    <row r="846" spans="1:26" ht="14.25" customHeight="1" x14ac:dyDescent="0.2">
      <c r="A846" s="2"/>
      <c r="B846" s="2"/>
      <c r="C846" s="2"/>
      <c r="D846" s="2"/>
      <c r="E846" s="2"/>
      <c r="F846" s="2"/>
      <c r="G846" s="2"/>
      <c r="J846" s="3"/>
      <c r="M846" s="3"/>
      <c r="N846" s="2"/>
      <c r="O846" s="2"/>
      <c r="P846" s="3"/>
      <c r="Q846" s="2"/>
      <c r="R846" s="2"/>
      <c r="S846" s="3"/>
      <c r="T846" s="2"/>
      <c r="U846" s="2"/>
      <c r="V846" s="2"/>
      <c r="W846" s="2"/>
      <c r="X846" s="2"/>
      <c r="Y846" s="2"/>
      <c r="Z846" s="2"/>
    </row>
    <row r="847" spans="1:26" ht="14.25" customHeight="1" x14ac:dyDescent="0.2">
      <c r="A847" s="2"/>
      <c r="B847" s="2"/>
      <c r="C847" s="2"/>
      <c r="D847" s="2"/>
      <c r="E847" s="2"/>
      <c r="F847" s="2"/>
      <c r="G847" s="2"/>
      <c r="J847" s="3"/>
      <c r="M847" s="3"/>
      <c r="N847" s="2"/>
      <c r="O847" s="2"/>
      <c r="P847" s="3"/>
      <c r="Q847" s="2"/>
      <c r="R847" s="2"/>
      <c r="S847" s="3"/>
      <c r="T847" s="2"/>
      <c r="U847" s="2"/>
      <c r="V847" s="2"/>
      <c r="W847" s="2"/>
      <c r="X847" s="2"/>
      <c r="Y847" s="2"/>
      <c r="Z847" s="2"/>
    </row>
    <row r="848" spans="1:26" ht="14.25" customHeight="1" x14ac:dyDescent="0.2">
      <c r="A848" s="2"/>
      <c r="B848" s="2"/>
      <c r="C848" s="2"/>
      <c r="D848" s="2"/>
      <c r="E848" s="2"/>
      <c r="F848" s="2"/>
      <c r="G848" s="2"/>
      <c r="J848" s="3"/>
      <c r="M848" s="3"/>
      <c r="N848" s="2"/>
      <c r="O848" s="2"/>
      <c r="P848" s="3"/>
      <c r="Q848" s="2"/>
      <c r="R848" s="2"/>
      <c r="S848" s="3"/>
      <c r="T848" s="2"/>
      <c r="U848" s="2"/>
      <c r="V848" s="2"/>
      <c r="W848" s="2"/>
      <c r="X848" s="2"/>
      <c r="Y848" s="2"/>
      <c r="Z848" s="2"/>
    </row>
    <row r="849" spans="1:26" ht="14.25" customHeight="1" x14ac:dyDescent="0.2">
      <c r="A849" s="2"/>
      <c r="B849" s="2"/>
      <c r="C849" s="2"/>
      <c r="D849" s="2"/>
      <c r="E849" s="2"/>
      <c r="F849" s="2"/>
      <c r="G849" s="2"/>
      <c r="J849" s="3"/>
      <c r="M849" s="3"/>
      <c r="N849" s="2"/>
      <c r="O849" s="2"/>
      <c r="P849" s="3"/>
      <c r="Q849" s="2"/>
      <c r="R849" s="2"/>
      <c r="S849" s="3"/>
      <c r="T849" s="2"/>
      <c r="U849" s="2"/>
      <c r="V849" s="2"/>
      <c r="W849" s="2"/>
      <c r="X849" s="2"/>
      <c r="Y849" s="2"/>
      <c r="Z849" s="2"/>
    </row>
    <row r="850" spans="1:26" ht="14.25" customHeight="1" x14ac:dyDescent="0.2">
      <c r="A850" s="2"/>
      <c r="B850" s="2"/>
      <c r="C850" s="2"/>
      <c r="D850" s="2"/>
      <c r="E850" s="2"/>
      <c r="F850" s="2"/>
      <c r="G850" s="2"/>
      <c r="J850" s="3"/>
      <c r="M850" s="3"/>
      <c r="N850" s="2"/>
      <c r="O850" s="2"/>
      <c r="P850" s="3"/>
      <c r="Q850" s="2"/>
      <c r="R850" s="2"/>
      <c r="S850" s="3"/>
      <c r="T850" s="2"/>
      <c r="U850" s="2"/>
      <c r="V850" s="2"/>
      <c r="W850" s="2"/>
      <c r="X850" s="2"/>
      <c r="Y850" s="2"/>
      <c r="Z850" s="2"/>
    </row>
    <row r="851" spans="1:26" ht="14.25" customHeight="1" x14ac:dyDescent="0.2">
      <c r="A851" s="2"/>
      <c r="B851" s="2"/>
      <c r="C851" s="2"/>
      <c r="D851" s="2"/>
      <c r="E851" s="2"/>
      <c r="F851" s="2"/>
      <c r="G851" s="2"/>
      <c r="J851" s="3"/>
      <c r="M851" s="3"/>
      <c r="N851" s="2"/>
      <c r="O851" s="2"/>
      <c r="P851" s="3"/>
      <c r="Q851" s="2"/>
      <c r="R851" s="2"/>
      <c r="S851" s="3"/>
      <c r="T851" s="2"/>
      <c r="U851" s="2"/>
      <c r="V851" s="2"/>
      <c r="W851" s="2"/>
      <c r="X851" s="2"/>
      <c r="Y851" s="2"/>
      <c r="Z851" s="2"/>
    </row>
    <row r="852" spans="1:26" ht="14.25" customHeight="1" x14ac:dyDescent="0.2">
      <c r="A852" s="2"/>
      <c r="B852" s="2"/>
      <c r="C852" s="2"/>
      <c r="D852" s="2"/>
      <c r="E852" s="2"/>
      <c r="F852" s="2"/>
      <c r="G852" s="2"/>
      <c r="J852" s="3"/>
      <c r="M852" s="3"/>
      <c r="N852" s="2"/>
      <c r="O852" s="2"/>
      <c r="P852" s="3"/>
      <c r="Q852" s="2"/>
      <c r="R852" s="2"/>
      <c r="S852" s="3"/>
      <c r="T852" s="2"/>
      <c r="U852" s="2"/>
      <c r="V852" s="2"/>
      <c r="W852" s="2"/>
      <c r="X852" s="2"/>
      <c r="Y852" s="2"/>
      <c r="Z852" s="2"/>
    </row>
    <row r="853" spans="1:26" ht="14.25" customHeight="1" x14ac:dyDescent="0.2">
      <c r="A853" s="2"/>
      <c r="B853" s="2"/>
      <c r="C853" s="2"/>
      <c r="D853" s="2"/>
      <c r="E853" s="2"/>
      <c r="F853" s="2"/>
      <c r="G853" s="2"/>
      <c r="J853" s="3"/>
      <c r="M853" s="3"/>
      <c r="N853" s="2"/>
      <c r="O853" s="2"/>
      <c r="P853" s="3"/>
      <c r="Q853" s="2"/>
      <c r="R853" s="2"/>
      <c r="S853" s="3"/>
      <c r="T853" s="2"/>
      <c r="U853" s="2"/>
      <c r="V853" s="2"/>
      <c r="W853" s="2"/>
      <c r="X853" s="2"/>
      <c r="Y853" s="2"/>
      <c r="Z853" s="2"/>
    </row>
    <row r="854" spans="1:26" ht="14.25" customHeight="1" x14ac:dyDescent="0.2">
      <c r="A854" s="2"/>
      <c r="B854" s="2"/>
      <c r="C854" s="2"/>
      <c r="D854" s="2"/>
      <c r="E854" s="2"/>
      <c r="F854" s="2"/>
      <c r="G854" s="2"/>
      <c r="J854" s="3"/>
      <c r="M854" s="3"/>
      <c r="N854" s="2"/>
      <c r="O854" s="2"/>
      <c r="P854" s="3"/>
      <c r="Q854" s="2"/>
      <c r="R854" s="2"/>
      <c r="S854" s="3"/>
      <c r="T854" s="2"/>
      <c r="U854" s="2"/>
      <c r="V854" s="2"/>
      <c r="W854" s="2"/>
      <c r="X854" s="2"/>
      <c r="Y854" s="2"/>
      <c r="Z854" s="2"/>
    </row>
    <row r="855" spans="1:26" ht="14.25" customHeight="1" x14ac:dyDescent="0.2">
      <c r="A855" s="2"/>
      <c r="B855" s="2"/>
      <c r="C855" s="2"/>
      <c r="D855" s="2"/>
      <c r="E855" s="2"/>
      <c r="F855" s="2"/>
      <c r="G855" s="2"/>
      <c r="J855" s="3"/>
      <c r="M855" s="3"/>
      <c r="N855" s="2"/>
      <c r="O855" s="2"/>
      <c r="P855" s="3"/>
      <c r="Q855" s="2"/>
      <c r="R855" s="2"/>
      <c r="S855" s="3"/>
      <c r="T855" s="2"/>
      <c r="U855" s="2"/>
      <c r="V855" s="2"/>
      <c r="W855" s="2"/>
      <c r="X855" s="2"/>
      <c r="Y855" s="2"/>
      <c r="Z855" s="2"/>
    </row>
    <row r="856" spans="1:26" ht="14.25" customHeight="1" x14ac:dyDescent="0.2">
      <c r="A856" s="2"/>
      <c r="B856" s="2"/>
      <c r="C856" s="2"/>
      <c r="D856" s="2"/>
      <c r="E856" s="2"/>
      <c r="F856" s="2"/>
      <c r="G856" s="2"/>
      <c r="J856" s="3"/>
      <c r="M856" s="3"/>
      <c r="N856" s="2"/>
      <c r="O856" s="2"/>
      <c r="P856" s="3"/>
      <c r="Q856" s="2"/>
      <c r="R856" s="2"/>
      <c r="S856" s="3"/>
      <c r="T856" s="2"/>
      <c r="U856" s="2"/>
      <c r="V856" s="2"/>
      <c r="W856" s="2"/>
      <c r="X856" s="2"/>
      <c r="Y856" s="2"/>
      <c r="Z856" s="2"/>
    </row>
    <row r="857" spans="1:26" ht="14.25" customHeight="1" x14ac:dyDescent="0.2">
      <c r="A857" s="2"/>
      <c r="B857" s="2"/>
      <c r="C857" s="2"/>
      <c r="D857" s="2"/>
      <c r="E857" s="2"/>
      <c r="F857" s="2"/>
      <c r="G857" s="2"/>
      <c r="J857" s="3"/>
      <c r="M857" s="3"/>
      <c r="N857" s="2"/>
      <c r="O857" s="2"/>
      <c r="P857" s="3"/>
      <c r="Q857" s="2"/>
      <c r="R857" s="2"/>
      <c r="S857" s="3"/>
      <c r="T857" s="2"/>
      <c r="U857" s="2"/>
      <c r="V857" s="2"/>
      <c r="W857" s="2"/>
      <c r="X857" s="2"/>
      <c r="Y857" s="2"/>
      <c r="Z857" s="2"/>
    </row>
    <row r="858" spans="1:26" ht="14.25" customHeight="1" x14ac:dyDescent="0.2">
      <c r="A858" s="2"/>
      <c r="B858" s="2"/>
      <c r="C858" s="2"/>
      <c r="D858" s="2"/>
      <c r="E858" s="2"/>
      <c r="F858" s="2"/>
      <c r="G858" s="2"/>
      <c r="J858" s="3"/>
      <c r="M858" s="3"/>
      <c r="N858" s="2"/>
      <c r="O858" s="2"/>
      <c r="P858" s="3"/>
      <c r="Q858" s="2"/>
      <c r="R858" s="2"/>
      <c r="S858" s="3"/>
      <c r="T858" s="2"/>
      <c r="U858" s="2"/>
      <c r="V858" s="2"/>
      <c r="W858" s="2"/>
      <c r="X858" s="2"/>
      <c r="Y858" s="2"/>
      <c r="Z858" s="2"/>
    </row>
    <row r="859" spans="1:26" ht="14.25" customHeight="1" x14ac:dyDescent="0.2">
      <c r="A859" s="2"/>
      <c r="B859" s="2"/>
      <c r="C859" s="2"/>
      <c r="D859" s="2"/>
      <c r="E859" s="2"/>
      <c r="F859" s="2"/>
      <c r="G859" s="2"/>
      <c r="J859" s="3"/>
      <c r="M859" s="3"/>
      <c r="N859" s="2"/>
      <c r="O859" s="2"/>
      <c r="P859" s="3"/>
      <c r="Q859" s="2"/>
      <c r="R859" s="2"/>
      <c r="S859" s="3"/>
      <c r="T859" s="2"/>
      <c r="U859" s="2"/>
      <c r="V859" s="2"/>
      <c r="W859" s="2"/>
      <c r="X859" s="2"/>
      <c r="Y859" s="2"/>
      <c r="Z859" s="2"/>
    </row>
    <row r="860" spans="1:26" ht="14.25" customHeight="1" x14ac:dyDescent="0.2">
      <c r="A860" s="2"/>
      <c r="B860" s="2"/>
      <c r="C860" s="2"/>
      <c r="D860" s="2"/>
      <c r="E860" s="2"/>
      <c r="F860" s="2"/>
      <c r="G860" s="2"/>
      <c r="J860" s="3"/>
      <c r="M860" s="3"/>
      <c r="N860" s="2"/>
      <c r="O860" s="2"/>
      <c r="P860" s="3"/>
      <c r="Q860" s="2"/>
      <c r="R860" s="2"/>
      <c r="S860" s="3"/>
      <c r="T860" s="2"/>
      <c r="U860" s="2"/>
      <c r="V860" s="2"/>
      <c r="W860" s="2"/>
      <c r="X860" s="2"/>
      <c r="Y860" s="2"/>
      <c r="Z860" s="2"/>
    </row>
    <row r="861" spans="1:26" ht="14.25" customHeight="1" x14ac:dyDescent="0.2">
      <c r="A861" s="2"/>
      <c r="B861" s="2"/>
      <c r="C861" s="2"/>
      <c r="D861" s="2"/>
      <c r="E861" s="2"/>
      <c r="F861" s="2"/>
      <c r="G861" s="2"/>
      <c r="J861" s="3"/>
      <c r="M861" s="3"/>
      <c r="N861" s="2"/>
      <c r="O861" s="2"/>
      <c r="P861" s="3"/>
      <c r="Q861" s="2"/>
      <c r="R861" s="2"/>
      <c r="S861" s="3"/>
      <c r="T861" s="2"/>
      <c r="U861" s="2"/>
      <c r="V861" s="2"/>
      <c r="W861" s="2"/>
      <c r="X861" s="2"/>
      <c r="Y861" s="2"/>
      <c r="Z861" s="2"/>
    </row>
    <row r="862" spans="1:26" ht="14.25" customHeight="1" x14ac:dyDescent="0.2">
      <c r="A862" s="2"/>
      <c r="B862" s="2"/>
      <c r="C862" s="2"/>
      <c r="D862" s="2"/>
      <c r="E862" s="2"/>
      <c r="F862" s="2"/>
      <c r="G862" s="2"/>
      <c r="J862" s="3"/>
      <c r="M862" s="3"/>
      <c r="N862" s="2"/>
      <c r="O862" s="2"/>
      <c r="P862" s="3"/>
      <c r="Q862" s="2"/>
      <c r="R862" s="2"/>
      <c r="S862" s="3"/>
      <c r="T862" s="2"/>
      <c r="U862" s="2"/>
      <c r="V862" s="2"/>
      <c r="W862" s="2"/>
      <c r="X862" s="2"/>
      <c r="Y862" s="2"/>
      <c r="Z862" s="2"/>
    </row>
    <row r="863" spans="1:26" ht="14.25" customHeight="1" x14ac:dyDescent="0.2">
      <c r="A863" s="2"/>
      <c r="B863" s="2"/>
      <c r="C863" s="2"/>
      <c r="D863" s="2"/>
      <c r="E863" s="2"/>
      <c r="F863" s="2"/>
      <c r="G863" s="2"/>
      <c r="J863" s="3"/>
      <c r="M863" s="3"/>
      <c r="N863" s="2"/>
      <c r="O863" s="2"/>
      <c r="P863" s="3"/>
      <c r="Q863" s="2"/>
      <c r="R863" s="2"/>
      <c r="S863" s="3"/>
      <c r="T863" s="2"/>
      <c r="U863" s="2"/>
      <c r="V863" s="2"/>
      <c r="W863" s="2"/>
      <c r="X863" s="2"/>
      <c r="Y863" s="2"/>
      <c r="Z863" s="2"/>
    </row>
    <row r="864" spans="1:26" ht="14.25" customHeight="1" x14ac:dyDescent="0.2">
      <c r="A864" s="2"/>
      <c r="B864" s="2"/>
      <c r="C864" s="2"/>
      <c r="D864" s="2"/>
      <c r="E864" s="2"/>
      <c r="F864" s="2"/>
      <c r="G864" s="2"/>
      <c r="J864" s="3"/>
      <c r="M864" s="3"/>
      <c r="N864" s="2"/>
      <c r="O864" s="2"/>
      <c r="P864" s="3"/>
      <c r="Q864" s="2"/>
      <c r="R864" s="2"/>
      <c r="S864" s="3"/>
      <c r="T864" s="2"/>
      <c r="U864" s="2"/>
      <c r="V864" s="2"/>
      <c r="W864" s="2"/>
      <c r="X864" s="2"/>
      <c r="Y864" s="2"/>
      <c r="Z864" s="2"/>
    </row>
    <row r="865" spans="1:26" ht="14.25" customHeight="1" x14ac:dyDescent="0.2">
      <c r="A865" s="2"/>
      <c r="B865" s="2"/>
      <c r="C865" s="2"/>
      <c r="D865" s="2"/>
      <c r="E865" s="2"/>
      <c r="F865" s="2"/>
      <c r="G865" s="2"/>
      <c r="J865" s="3"/>
      <c r="M865" s="3"/>
      <c r="N865" s="2"/>
      <c r="O865" s="2"/>
      <c r="P865" s="3"/>
      <c r="Q865" s="2"/>
      <c r="R865" s="2"/>
      <c r="S865" s="3"/>
      <c r="T865" s="2"/>
      <c r="U865" s="2"/>
      <c r="V865" s="2"/>
      <c r="W865" s="2"/>
      <c r="X865" s="2"/>
      <c r="Y865" s="2"/>
      <c r="Z865" s="2"/>
    </row>
    <row r="866" spans="1:26" ht="14.25" customHeight="1" x14ac:dyDescent="0.2">
      <c r="A866" s="2"/>
      <c r="B866" s="2"/>
      <c r="C866" s="2"/>
      <c r="D866" s="2"/>
      <c r="E866" s="2"/>
      <c r="F866" s="2"/>
      <c r="G866" s="2"/>
      <c r="J866" s="3"/>
      <c r="M866" s="3"/>
      <c r="N866" s="2"/>
      <c r="O866" s="2"/>
      <c r="P866" s="3"/>
      <c r="Q866" s="2"/>
      <c r="R866" s="2"/>
      <c r="S866" s="3"/>
      <c r="T866" s="2"/>
      <c r="U866" s="2"/>
      <c r="V866" s="2"/>
      <c r="W866" s="2"/>
      <c r="X866" s="2"/>
      <c r="Y866" s="2"/>
      <c r="Z866" s="2"/>
    </row>
    <row r="867" spans="1:26" ht="14.25" customHeight="1" x14ac:dyDescent="0.2">
      <c r="A867" s="2"/>
      <c r="B867" s="2"/>
      <c r="C867" s="2"/>
      <c r="D867" s="2"/>
      <c r="E867" s="2"/>
      <c r="F867" s="2"/>
      <c r="G867" s="2"/>
      <c r="J867" s="3"/>
      <c r="M867" s="3"/>
      <c r="N867" s="2"/>
      <c r="O867" s="2"/>
      <c r="P867" s="3"/>
      <c r="Q867" s="2"/>
      <c r="R867" s="2"/>
      <c r="S867" s="3"/>
      <c r="T867" s="2"/>
      <c r="U867" s="2"/>
      <c r="V867" s="2"/>
      <c r="W867" s="2"/>
      <c r="X867" s="2"/>
      <c r="Y867" s="2"/>
      <c r="Z867" s="2"/>
    </row>
    <row r="868" spans="1:26" ht="14.25" customHeight="1" x14ac:dyDescent="0.2">
      <c r="A868" s="2"/>
      <c r="B868" s="2"/>
      <c r="C868" s="2"/>
      <c r="D868" s="2"/>
      <c r="E868" s="2"/>
      <c r="F868" s="2"/>
      <c r="G868" s="2"/>
      <c r="J868" s="3"/>
      <c r="M868" s="3"/>
      <c r="N868" s="2"/>
      <c r="O868" s="2"/>
      <c r="P868" s="3"/>
      <c r="Q868" s="2"/>
      <c r="R868" s="2"/>
      <c r="S868" s="3"/>
      <c r="T868" s="2"/>
      <c r="U868" s="2"/>
      <c r="V868" s="2"/>
      <c r="W868" s="2"/>
      <c r="X868" s="2"/>
      <c r="Y868" s="2"/>
      <c r="Z868" s="2"/>
    </row>
    <row r="869" spans="1:26" ht="14.25" customHeight="1" x14ac:dyDescent="0.2">
      <c r="A869" s="2"/>
      <c r="B869" s="2"/>
      <c r="C869" s="2"/>
      <c r="D869" s="2"/>
      <c r="E869" s="2"/>
      <c r="F869" s="2"/>
      <c r="G869" s="2"/>
      <c r="J869" s="3"/>
      <c r="M869" s="3"/>
      <c r="N869" s="2"/>
      <c r="O869" s="2"/>
      <c r="P869" s="3"/>
      <c r="Q869" s="2"/>
      <c r="R869" s="2"/>
      <c r="S869" s="3"/>
      <c r="T869" s="2"/>
      <c r="U869" s="2"/>
      <c r="V869" s="2"/>
      <c r="W869" s="2"/>
      <c r="X869" s="2"/>
      <c r="Y869" s="2"/>
      <c r="Z869" s="2"/>
    </row>
    <row r="870" spans="1:26" ht="14.25" customHeight="1" x14ac:dyDescent="0.2">
      <c r="A870" s="2"/>
      <c r="B870" s="2"/>
      <c r="C870" s="2"/>
      <c r="D870" s="2"/>
      <c r="E870" s="2"/>
      <c r="F870" s="2"/>
      <c r="G870" s="2"/>
      <c r="J870" s="3"/>
      <c r="M870" s="3"/>
      <c r="N870" s="2"/>
      <c r="O870" s="2"/>
      <c r="P870" s="3"/>
      <c r="Q870" s="2"/>
      <c r="R870" s="2"/>
      <c r="S870" s="3"/>
      <c r="T870" s="2"/>
      <c r="U870" s="2"/>
      <c r="V870" s="2"/>
      <c r="W870" s="2"/>
      <c r="X870" s="2"/>
      <c r="Y870" s="2"/>
      <c r="Z870" s="2"/>
    </row>
    <row r="871" spans="1:26" ht="14.25" customHeight="1" x14ac:dyDescent="0.2">
      <c r="A871" s="2"/>
      <c r="B871" s="2"/>
      <c r="C871" s="2"/>
      <c r="D871" s="2"/>
      <c r="E871" s="2"/>
      <c r="F871" s="2"/>
      <c r="G871" s="2"/>
      <c r="J871" s="3"/>
      <c r="M871" s="3"/>
      <c r="N871" s="2"/>
      <c r="O871" s="2"/>
      <c r="P871" s="3"/>
      <c r="Q871" s="2"/>
      <c r="R871" s="2"/>
      <c r="S871" s="3"/>
      <c r="T871" s="2"/>
      <c r="U871" s="2"/>
      <c r="V871" s="2"/>
      <c r="W871" s="2"/>
      <c r="X871" s="2"/>
      <c r="Y871" s="2"/>
      <c r="Z871" s="2"/>
    </row>
    <row r="872" spans="1:26" ht="14.25" customHeight="1" x14ac:dyDescent="0.2">
      <c r="A872" s="2"/>
      <c r="B872" s="2"/>
      <c r="C872" s="2"/>
      <c r="D872" s="2"/>
      <c r="E872" s="2"/>
      <c r="F872" s="2"/>
      <c r="G872" s="2"/>
      <c r="J872" s="3"/>
      <c r="M872" s="3"/>
      <c r="N872" s="2"/>
      <c r="O872" s="2"/>
      <c r="P872" s="3"/>
      <c r="Q872" s="2"/>
      <c r="R872" s="2"/>
      <c r="S872" s="3"/>
      <c r="T872" s="2"/>
      <c r="U872" s="2"/>
      <c r="V872" s="2"/>
      <c r="W872" s="2"/>
      <c r="X872" s="2"/>
      <c r="Y872" s="2"/>
      <c r="Z872" s="2"/>
    </row>
    <row r="873" spans="1:26" ht="14.25" customHeight="1" x14ac:dyDescent="0.2">
      <c r="A873" s="2"/>
      <c r="B873" s="2"/>
      <c r="C873" s="2"/>
      <c r="D873" s="2"/>
      <c r="E873" s="2"/>
      <c r="F873" s="2"/>
      <c r="G873" s="2"/>
      <c r="J873" s="3"/>
      <c r="M873" s="3"/>
      <c r="N873" s="2"/>
      <c r="O873" s="2"/>
      <c r="P873" s="3"/>
      <c r="Q873" s="2"/>
      <c r="R873" s="2"/>
      <c r="S873" s="3"/>
      <c r="T873" s="2"/>
      <c r="U873" s="2"/>
      <c r="V873" s="2"/>
      <c r="W873" s="2"/>
      <c r="X873" s="2"/>
      <c r="Y873" s="2"/>
      <c r="Z873" s="2"/>
    </row>
    <row r="874" spans="1:26" ht="14.25" customHeight="1" x14ac:dyDescent="0.2">
      <c r="A874" s="2"/>
      <c r="B874" s="2"/>
      <c r="C874" s="2"/>
      <c r="D874" s="2"/>
      <c r="E874" s="2"/>
      <c r="F874" s="2"/>
      <c r="G874" s="2"/>
      <c r="J874" s="3"/>
      <c r="M874" s="3"/>
      <c r="N874" s="2"/>
      <c r="O874" s="2"/>
      <c r="P874" s="3"/>
      <c r="Q874" s="2"/>
      <c r="R874" s="2"/>
      <c r="S874" s="3"/>
      <c r="T874" s="2"/>
      <c r="U874" s="2"/>
      <c r="V874" s="2"/>
      <c r="W874" s="2"/>
      <c r="X874" s="2"/>
      <c r="Y874" s="2"/>
      <c r="Z874" s="2"/>
    </row>
    <row r="875" spans="1:26" ht="14.25" customHeight="1" x14ac:dyDescent="0.2">
      <c r="A875" s="2"/>
      <c r="B875" s="2"/>
      <c r="C875" s="2"/>
      <c r="D875" s="2"/>
      <c r="E875" s="2"/>
      <c r="F875" s="2"/>
      <c r="G875" s="2"/>
      <c r="J875" s="3"/>
      <c r="M875" s="3"/>
      <c r="N875" s="2"/>
      <c r="O875" s="2"/>
      <c r="P875" s="3"/>
      <c r="Q875" s="2"/>
      <c r="R875" s="2"/>
      <c r="S875" s="3"/>
      <c r="T875" s="2"/>
      <c r="U875" s="2"/>
      <c r="V875" s="2"/>
      <c r="W875" s="2"/>
      <c r="X875" s="2"/>
      <c r="Y875" s="2"/>
      <c r="Z875" s="2"/>
    </row>
    <row r="876" spans="1:26" ht="14.25" customHeight="1" x14ac:dyDescent="0.2">
      <c r="A876" s="2"/>
      <c r="B876" s="2"/>
      <c r="C876" s="2"/>
      <c r="D876" s="2"/>
      <c r="E876" s="2"/>
      <c r="F876" s="2"/>
      <c r="G876" s="2"/>
      <c r="J876" s="3"/>
      <c r="M876" s="3"/>
      <c r="N876" s="2"/>
      <c r="O876" s="2"/>
      <c r="P876" s="3"/>
      <c r="Q876" s="2"/>
      <c r="R876" s="2"/>
      <c r="S876" s="3"/>
      <c r="T876" s="2"/>
      <c r="U876" s="2"/>
      <c r="V876" s="2"/>
      <c r="W876" s="2"/>
      <c r="X876" s="2"/>
      <c r="Y876" s="2"/>
      <c r="Z876" s="2"/>
    </row>
    <row r="877" spans="1:26" ht="14.25" customHeight="1" x14ac:dyDescent="0.2">
      <c r="A877" s="2"/>
      <c r="B877" s="2"/>
      <c r="C877" s="2"/>
      <c r="D877" s="2"/>
      <c r="E877" s="2"/>
      <c r="F877" s="2"/>
      <c r="G877" s="2"/>
      <c r="J877" s="3"/>
      <c r="M877" s="3"/>
      <c r="N877" s="2"/>
      <c r="O877" s="2"/>
      <c r="P877" s="3"/>
      <c r="Q877" s="2"/>
      <c r="R877" s="2"/>
      <c r="S877" s="3"/>
      <c r="T877" s="2"/>
      <c r="U877" s="2"/>
      <c r="V877" s="2"/>
      <c r="W877" s="2"/>
      <c r="X877" s="2"/>
      <c r="Y877" s="2"/>
      <c r="Z877" s="2"/>
    </row>
    <row r="878" spans="1:26" ht="14.25" customHeight="1" x14ac:dyDescent="0.2">
      <c r="A878" s="2"/>
      <c r="B878" s="2"/>
      <c r="C878" s="2"/>
      <c r="D878" s="2"/>
      <c r="E878" s="2"/>
      <c r="F878" s="2"/>
      <c r="G878" s="2"/>
      <c r="J878" s="3"/>
      <c r="M878" s="3"/>
      <c r="N878" s="2"/>
      <c r="O878" s="2"/>
      <c r="P878" s="3"/>
      <c r="Q878" s="2"/>
      <c r="R878" s="2"/>
      <c r="S878" s="3"/>
      <c r="T878" s="2"/>
      <c r="U878" s="2"/>
      <c r="V878" s="2"/>
      <c r="W878" s="2"/>
      <c r="X878" s="2"/>
      <c r="Y878" s="2"/>
      <c r="Z878" s="2"/>
    </row>
    <row r="879" spans="1:26" ht="14.25" customHeight="1" x14ac:dyDescent="0.2">
      <c r="A879" s="2"/>
      <c r="B879" s="2"/>
      <c r="C879" s="2"/>
      <c r="D879" s="2"/>
      <c r="E879" s="2"/>
      <c r="F879" s="2"/>
      <c r="G879" s="2"/>
      <c r="J879" s="3"/>
      <c r="M879" s="3"/>
      <c r="N879" s="2"/>
      <c r="O879" s="2"/>
      <c r="P879" s="3"/>
      <c r="Q879" s="2"/>
      <c r="R879" s="2"/>
      <c r="S879" s="3"/>
      <c r="T879" s="2"/>
      <c r="U879" s="2"/>
      <c r="V879" s="2"/>
      <c r="W879" s="2"/>
      <c r="X879" s="2"/>
      <c r="Y879" s="2"/>
      <c r="Z879" s="2"/>
    </row>
    <row r="880" spans="1:26" ht="14.25" customHeight="1" x14ac:dyDescent="0.2">
      <c r="A880" s="2"/>
      <c r="B880" s="2"/>
      <c r="C880" s="2"/>
      <c r="D880" s="2"/>
      <c r="E880" s="2"/>
      <c r="F880" s="2"/>
      <c r="G880" s="2"/>
      <c r="J880" s="3"/>
      <c r="M880" s="3"/>
      <c r="N880" s="2"/>
      <c r="O880" s="2"/>
      <c r="P880" s="3"/>
      <c r="Q880" s="2"/>
      <c r="R880" s="2"/>
      <c r="S880" s="3"/>
      <c r="T880" s="2"/>
      <c r="U880" s="2"/>
      <c r="V880" s="2"/>
      <c r="W880" s="2"/>
      <c r="X880" s="2"/>
      <c r="Y880" s="2"/>
      <c r="Z880" s="2"/>
    </row>
    <row r="881" spans="1:26" ht="14.25" customHeight="1" x14ac:dyDescent="0.2">
      <c r="A881" s="2"/>
      <c r="B881" s="2"/>
      <c r="C881" s="2"/>
      <c r="D881" s="2"/>
      <c r="E881" s="2"/>
      <c r="F881" s="2"/>
      <c r="G881" s="2"/>
      <c r="J881" s="3"/>
      <c r="M881" s="3"/>
      <c r="N881" s="2"/>
      <c r="O881" s="2"/>
      <c r="P881" s="3"/>
      <c r="Q881" s="2"/>
      <c r="R881" s="2"/>
      <c r="S881" s="3"/>
      <c r="T881" s="2"/>
      <c r="U881" s="2"/>
      <c r="V881" s="2"/>
      <c r="W881" s="2"/>
      <c r="X881" s="2"/>
      <c r="Y881" s="2"/>
      <c r="Z881" s="2"/>
    </row>
    <row r="882" spans="1:26" ht="14.25" customHeight="1" x14ac:dyDescent="0.2">
      <c r="A882" s="2"/>
      <c r="B882" s="2"/>
      <c r="C882" s="2"/>
      <c r="D882" s="2"/>
      <c r="E882" s="2"/>
      <c r="F882" s="2"/>
      <c r="G882" s="2"/>
      <c r="J882" s="3"/>
      <c r="M882" s="3"/>
      <c r="N882" s="2"/>
      <c r="O882" s="2"/>
      <c r="P882" s="3"/>
      <c r="Q882" s="2"/>
      <c r="R882" s="2"/>
      <c r="S882" s="3"/>
      <c r="T882" s="2"/>
      <c r="U882" s="2"/>
      <c r="V882" s="2"/>
      <c r="W882" s="2"/>
      <c r="X882" s="2"/>
      <c r="Y882" s="2"/>
      <c r="Z882" s="2"/>
    </row>
    <row r="883" spans="1:26" ht="14.25" customHeight="1" x14ac:dyDescent="0.2">
      <c r="A883" s="2"/>
      <c r="B883" s="2"/>
      <c r="C883" s="2"/>
      <c r="D883" s="2"/>
      <c r="E883" s="2"/>
      <c r="F883" s="2"/>
      <c r="G883" s="2"/>
      <c r="J883" s="3"/>
      <c r="M883" s="3"/>
      <c r="N883" s="2"/>
      <c r="O883" s="2"/>
      <c r="P883" s="3"/>
      <c r="Q883" s="2"/>
      <c r="R883" s="2"/>
      <c r="S883" s="3"/>
      <c r="T883" s="2"/>
      <c r="U883" s="2"/>
      <c r="V883" s="2"/>
      <c r="W883" s="2"/>
      <c r="X883" s="2"/>
      <c r="Y883" s="2"/>
      <c r="Z883" s="2"/>
    </row>
    <row r="884" spans="1:26" ht="14.25" customHeight="1" x14ac:dyDescent="0.2">
      <c r="A884" s="2"/>
      <c r="B884" s="2"/>
      <c r="C884" s="2"/>
      <c r="D884" s="2"/>
      <c r="E884" s="2"/>
      <c r="F884" s="2"/>
      <c r="G884" s="2"/>
      <c r="J884" s="3"/>
      <c r="M884" s="3"/>
      <c r="N884" s="2"/>
      <c r="O884" s="2"/>
      <c r="P884" s="3"/>
      <c r="Q884" s="2"/>
      <c r="R884" s="2"/>
      <c r="S884" s="3"/>
      <c r="T884" s="2"/>
      <c r="U884" s="2"/>
      <c r="V884" s="2"/>
      <c r="W884" s="2"/>
      <c r="X884" s="2"/>
      <c r="Y884" s="2"/>
      <c r="Z884" s="2"/>
    </row>
    <row r="885" spans="1:26" ht="14.25" customHeight="1" x14ac:dyDescent="0.2">
      <c r="A885" s="2"/>
      <c r="B885" s="2"/>
      <c r="C885" s="2"/>
      <c r="D885" s="2"/>
      <c r="E885" s="2"/>
      <c r="F885" s="2"/>
      <c r="G885" s="2"/>
      <c r="J885" s="3"/>
      <c r="M885" s="3"/>
      <c r="N885" s="2"/>
      <c r="O885" s="2"/>
      <c r="P885" s="3"/>
      <c r="Q885" s="2"/>
      <c r="R885" s="2"/>
      <c r="S885" s="3"/>
      <c r="T885" s="2"/>
      <c r="U885" s="2"/>
      <c r="V885" s="2"/>
      <c r="W885" s="2"/>
      <c r="X885" s="2"/>
      <c r="Y885" s="2"/>
      <c r="Z885" s="2"/>
    </row>
    <row r="886" spans="1:26" ht="14.25" customHeight="1" x14ac:dyDescent="0.2">
      <c r="A886" s="2"/>
      <c r="B886" s="2"/>
      <c r="C886" s="2"/>
      <c r="D886" s="2"/>
      <c r="E886" s="2"/>
      <c r="F886" s="2"/>
      <c r="G886" s="2"/>
      <c r="J886" s="3"/>
      <c r="M886" s="3"/>
      <c r="N886" s="2"/>
      <c r="O886" s="2"/>
      <c r="P886" s="3"/>
      <c r="Q886" s="2"/>
      <c r="R886" s="2"/>
      <c r="S886" s="3"/>
      <c r="T886" s="2"/>
      <c r="U886" s="2"/>
      <c r="V886" s="2"/>
      <c r="W886" s="2"/>
      <c r="X886" s="2"/>
      <c r="Y886" s="2"/>
      <c r="Z886" s="2"/>
    </row>
    <row r="887" spans="1:26" ht="14.25" customHeight="1" x14ac:dyDescent="0.2">
      <c r="A887" s="2"/>
      <c r="B887" s="2"/>
      <c r="C887" s="2"/>
      <c r="D887" s="2"/>
      <c r="E887" s="2"/>
      <c r="F887" s="2"/>
      <c r="G887" s="2"/>
      <c r="J887" s="3"/>
      <c r="M887" s="3"/>
      <c r="N887" s="2"/>
      <c r="O887" s="2"/>
      <c r="P887" s="3"/>
      <c r="Q887" s="2"/>
      <c r="R887" s="2"/>
      <c r="S887" s="3"/>
      <c r="T887" s="2"/>
      <c r="U887" s="2"/>
      <c r="V887" s="2"/>
      <c r="W887" s="2"/>
      <c r="X887" s="2"/>
      <c r="Y887" s="2"/>
      <c r="Z887" s="2"/>
    </row>
    <row r="888" spans="1:26" ht="14.25" customHeight="1" x14ac:dyDescent="0.2">
      <c r="A888" s="2"/>
      <c r="B888" s="2"/>
      <c r="C888" s="2"/>
      <c r="D888" s="2"/>
      <c r="E888" s="2"/>
      <c r="F888" s="2"/>
      <c r="G888" s="2"/>
      <c r="J888" s="3"/>
      <c r="M888" s="3"/>
      <c r="N888" s="2"/>
      <c r="O888" s="2"/>
      <c r="P888" s="3"/>
      <c r="Q888" s="2"/>
      <c r="R888" s="2"/>
      <c r="S888" s="3"/>
      <c r="T888" s="2"/>
      <c r="U888" s="2"/>
      <c r="V888" s="2"/>
      <c r="W888" s="2"/>
      <c r="X888" s="2"/>
      <c r="Y888" s="2"/>
      <c r="Z888" s="2"/>
    </row>
    <row r="889" spans="1:26" ht="14.25" customHeight="1" x14ac:dyDescent="0.2">
      <c r="A889" s="2"/>
      <c r="B889" s="2"/>
      <c r="C889" s="2"/>
      <c r="D889" s="2"/>
      <c r="E889" s="2"/>
      <c r="F889" s="2"/>
      <c r="G889" s="2"/>
      <c r="J889" s="3"/>
      <c r="M889" s="3"/>
      <c r="N889" s="2"/>
      <c r="O889" s="2"/>
      <c r="P889" s="3"/>
      <c r="Q889" s="2"/>
      <c r="R889" s="2"/>
      <c r="S889" s="3"/>
      <c r="T889" s="2"/>
      <c r="U889" s="2"/>
      <c r="V889" s="2"/>
      <c r="W889" s="2"/>
      <c r="X889" s="2"/>
      <c r="Y889" s="2"/>
      <c r="Z889" s="2"/>
    </row>
    <row r="890" spans="1:26" ht="14.25" customHeight="1" x14ac:dyDescent="0.2">
      <c r="A890" s="2"/>
      <c r="B890" s="2"/>
      <c r="C890" s="2"/>
      <c r="D890" s="2"/>
      <c r="E890" s="2"/>
      <c r="F890" s="2"/>
      <c r="G890" s="2"/>
      <c r="J890" s="3"/>
      <c r="M890" s="3"/>
      <c r="N890" s="2"/>
      <c r="O890" s="2"/>
      <c r="P890" s="3"/>
      <c r="Q890" s="2"/>
      <c r="R890" s="2"/>
      <c r="S890" s="3"/>
      <c r="T890" s="2"/>
      <c r="U890" s="2"/>
      <c r="V890" s="2"/>
      <c r="W890" s="2"/>
      <c r="X890" s="2"/>
      <c r="Y890" s="2"/>
      <c r="Z890" s="2"/>
    </row>
    <row r="891" spans="1:26" ht="14.25" customHeight="1" x14ac:dyDescent="0.2">
      <c r="A891" s="2"/>
      <c r="B891" s="2"/>
      <c r="C891" s="2"/>
      <c r="D891" s="2"/>
      <c r="E891" s="2"/>
      <c r="F891" s="2"/>
      <c r="G891" s="2"/>
      <c r="J891" s="3"/>
      <c r="M891" s="3"/>
      <c r="N891" s="2"/>
      <c r="O891" s="2"/>
      <c r="P891" s="3"/>
      <c r="Q891" s="2"/>
      <c r="R891" s="2"/>
      <c r="S891" s="3"/>
      <c r="T891" s="2"/>
      <c r="U891" s="2"/>
      <c r="V891" s="2"/>
      <c r="W891" s="2"/>
      <c r="X891" s="2"/>
      <c r="Y891" s="2"/>
      <c r="Z891" s="2"/>
    </row>
    <row r="892" spans="1:26" ht="14.25" customHeight="1" x14ac:dyDescent="0.2">
      <c r="A892" s="2"/>
      <c r="B892" s="2"/>
      <c r="C892" s="2"/>
      <c r="D892" s="2"/>
      <c r="E892" s="2"/>
      <c r="F892" s="2"/>
      <c r="G892" s="2"/>
      <c r="J892" s="3"/>
      <c r="M892" s="3"/>
      <c r="N892" s="2"/>
      <c r="O892" s="2"/>
      <c r="P892" s="3"/>
      <c r="Q892" s="2"/>
      <c r="R892" s="2"/>
      <c r="S892" s="3"/>
      <c r="T892" s="2"/>
      <c r="U892" s="2"/>
      <c r="V892" s="2"/>
      <c r="W892" s="2"/>
      <c r="X892" s="2"/>
      <c r="Y892" s="2"/>
      <c r="Z892" s="2"/>
    </row>
    <row r="893" spans="1:26" ht="14.25" customHeight="1" x14ac:dyDescent="0.2">
      <c r="A893" s="2"/>
      <c r="B893" s="2"/>
      <c r="C893" s="2"/>
      <c r="D893" s="2"/>
      <c r="E893" s="2"/>
      <c r="F893" s="2"/>
      <c r="G893" s="2"/>
      <c r="J893" s="3"/>
      <c r="M893" s="3"/>
      <c r="N893" s="2"/>
      <c r="O893" s="2"/>
      <c r="P893" s="3"/>
      <c r="Q893" s="2"/>
      <c r="R893" s="2"/>
      <c r="S893" s="3"/>
      <c r="T893" s="2"/>
      <c r="U893" s="2"/>
      <c r="V893" s="2"/>
      <c r="W893" s="2"/>
      <c r="X893" s="2"/>
      <c r="Y893" s="2"/>
      <c r="Z893" s="2"/>
    </row>
    <row r="894" spans="1:26" ht="14.25" customHeight="1" x14ac:dyDescent="0.2">
      <c r="A894" s="2"/>
      <c r="B894" s="2"/>
      <c r="C894" s="2"/>
      <c r="D894" s="2"/>
      <c r="E894" s="2"/>
      <c r="F894" s="2"/>
      <c r="G894" s="2"/>
      <c r="J894" s="3"/>
      <c r="M894" s="3"/>
      <c r="N894" s="2"/>
      <c r="O894" s="2"/>
      <c r="P894" s="3"/>
      <c r="Q894" s="2"/>
      <c r="R894" s="2"/>
      <c r="S894" s="3"/>
      <c r="T894" s="2"/>
      <c r="U894" s="2"/>
      <c r="V894" s="2"/>
      <c r="W894" s="2"/>
      <c r="X894" s="2"/>
      <c r="Y894" s="2"/>
      <c r="Z894" s="2"/>
    </row>
    <row r="895" spans="1:26" ht="14.25" customHeight="1" x14ac:dyDescent="0.2">
      <c r="A895" s="2"/>
      <c r="B895" s="2"/>
      <c r="C895" s="2"/>
      <c r="D895" s="2"/>
      <c r="E895" s="2"/>
      <c r="F895" s="2"/>
      <c r="G895" s="2"/>
      <c r="J895" s="3"/>
      <c r="M895" s="3"/>
      <c r="N895" s="2"/>
      <c r="O895" s="2"/>
      <c r="P895" s="3"/>
      <c r="Q895" s="2"/>
      <c r="R895" s="2"/>
      <c r="S895" s="3"/>
      <c r="T895" s="2"/>
      <c r="U895" s="2"/>
      <c r="V895" s="2"/>
      <c r="W895" s="2"/>
      <c r="X895" s="2"/>
      <c r="Y895" s="2"/>
      <c r="Z895" s="2"/>
    </row>
    <row r="896" spans="1:26" ht="14.25" customHeight="1" x14ac:dyDescent="0.2">
      <c r="A896" s="2"/>
      <c r="B896" s="2"/>
      <c r="C896" s="2"/>
      <c r="D896" s="2"/>
      <c r="E896" s="2"/>
      <c r="F896" s="2"/>
      <c r="G896" s="2"/>
      <c r="J896" s="3"/>
      <c r="M896" s="3"/>
      <c r="N896" s="2"/>
      <c r="O896" s="2"/>
      <c r="P896" s="3"/>
      <c r="Q896" s="2"/>
      <c r="R896" s="2"/>
      <c r="S896" s="3"/>
      <c r="T896" s="2"/>
      <c r="U896" s="2"/>
      <c r="V896" s="2"/>
      <c r="W896" s="2"/>
      <c r="X896" s="2"/>
      <c r="Y896" s="2"/>
      <c r="Z896" s="2"/>
    </row>
    <row r="897" spans="1:26" ht="14.25" customHeight="1" x14ac:dyDescent="0.2">
      <c r="A897" s="2"/>
      <c r="B897" s="2"/>
      <c r="C897" s="2"/>
      <c r="D897" s="2"/>
      <c r="E897" s="2"/>
      <c r="F897" s="2"/>
      <c r="G897" s="2"/>
      <c r="J897" s="3"/>
      <c r="M897" s="3"/>
      <c r="N897" s="2"/>
      <c r="O897" s="2"/>
      <c r="P897" s="3"/>
      <c r="Q897" s="2"/>
      <c r="R897" s="2"/>
      <c r="S897" s="3"/>
      <c r="T897" s="2"/>
      <c r="U897" s="2"/>
      <c r="V897" s="2"/>
      <c r="W897" s="2"/>
      <c r="X897" s="2"/>
      <c r="Y897" s="2"/>
      <c r="Z897" s="2"/>
    </row>
    <row r="898" spans="1:26" ht="14.25" customHeight="1" x14ac:dyDescent="0.2">
      <c r="A898" s="2"/>
      <c r="B898" s="2"/>
      <c r="C898" s="2"/>
      <c r="D898" s="2"/>
      <c r="E898" s="2"/>
      <c r="F898" s="2"/>
      <c r="G898" s="2"/>
      <c r="J898" s="3"/>
      <c r="M898" s="3"/>
      <c r="N898" s="2"/>
      <c r="O898" s="2"/>
      <c r="P898" s="3"/>
      <c r="Q898" s="2"/>
      <c r="R898" s="2"/>
      <c r="S898" s="3"/>
      <c r="T898" s="2"/>
      <c r="U898" s="2"/>
      <c r="V898" s="2"/>
      <c r="W898" s="2"/>
      <c r="X898" s="2"/>
      <c r="Y898" s="2"/>
      <c r="Z898" s="2"/>
    </row>
    <row r="899" spans="1:26" ht="14.25" customHeight="1" x14ac:dyDescent="0.2">
      <c r="A899" s="2"/>
      <c r="B899" s="2"/>
      <c r="C899" s="2"/>
      <c r="D899" s="2"/>
      <c r="E899" s="2"/>
      <c r="F899" s="2"/>
      <c r="G899" s="2"/>
      <c r="J899" s="3"/>
      <c r="M899" s="3"/>
      <c r="N899" s="2"/>
      <c r="O899" s="2"/>
      <c r="P899" s="3"/>
      <c r="Q899" s="2"/>
      <c r="R899" s="2"/>
      <c r="S899" s="3"/>
      <c r="T899" s="2"/>
      <c r="U899" s="2"/>
      <c r="V899" s="2"/>
      <c r="W899" s="2"/>
      <c r="X899" s="2"/>
      <c r="Y899" s="2"/>
      <c r="Z899" s="2"/>
    </row>
    <row r="900" spans="1:26" ht="14.25" customHeight="1" x14ac:dyDescent="0.2">
      <c r="A900" s="2"/>
      <c r="B900" s="2"/>
      <c r="C900" s="2"/>
      <c r="D900" s="2"/>
      <c r="E900" s="2"/>
      <c r="F900" s="2"/>
      <c r="G900" s="2"/>
      <c r="J900" s="3"/>
      <c r="M900" s="3"/>
      <c r="N900" s="2"/>
      <c r="O900" s="2"/>
      <c r="P900" s="3"/>
      <c r="Q900" s="2"/>
      <c r="R900" s="2"/>
      <c r="S900" s="3"/>
      <c r="T900" s="2"/>
      <c r="U900" s="2"/>
      <c r="V900" s="2"/>
      <c r="W900" s="2"/>
      <c r="X900" s="2"/>
      <c r="Y900" s="2"/>
      <c r="Z900" s="2"/>
    </row>
    <row r="901" spans="1:26" ht="14.25" customHeight="1" x14ac:dyDescent="0.2">
      <c r="A901" s="2"/>
      <c r="B901" s="2"/>
      <c r="C901" s="2"/>
      <c r="D901" s="2"/>
      <c r="E901" s="2"/>
      <c r="F901" s="2"/>
      <c r="G901" s="2"/>
      <c r="J901" s="3"/>
      <c r="M901" s="3"/>
      <c r="N901" s="2"/>
      <c r="O901" s="2"/>
      <c r="P901" s="3"/>
      <c r="Q901" s="2"/>
      <c r="R901" s="2"/>
      <c r="S901" s="3"/>
      <c r="T901" s="2"/>
      <c r="U901" s="2"/>
      <c r="V901" s="2"/>
      <c r="W901" s="2"/>
      <c r="X901" s="2"/>
      <c r="Y901" s="2"/>
      <c r="Z901" s="2"/>
    </row>
    <row r="902" spans="1:26" ht="14.25" customHeight="1" x14ac:dyDescent="0.2">
      <c r="A902" s="2"/>
      <c r="B902" s="2"/>
      <c r="C902" s="2"/>
      <c r="D902" s="2"/>
      <c r="E902" s="2"/>
      <c r="F902" s="2"/>
      <c r="G902" s="2"/>
      <c r="J902" s="3"/>
      <c r="M902" s="3"/>
      <c r="N902" s="2"/>
      <c r="O902" s="2"/>
      <c r="P902" s="3"/>
      <c r="Q902" s="2"/>
      <c r="R902" s="2"/>
      <c r="S902" s="3"/>
      <c r="T902" s="2"/>
      <c r="U902" s="2"/>
      <c r="V902" s="2"/>
      <c r="W902" s="2"/>
      <c r="X902" s="2"/>
      <c r="Y902" s="2"/>
      <c r="Z902" s="2"/>
    </row>
    <row r="903" spans="1:26" ht="14.25" customHeight="1" x14ac:dyDescent="0.2">
      <c r="A903" s="2"/>
      <c r="B903" s="2"/>
      <c r="C903" s="2"/>
      <c r="D903" s="2"/>
      <c r="E903" s="2"/>
      <c r="F903" s="2"/>
      <c r="G903" s="2"/>
      <c r="J903" s="3"/>
      <c r="M903" s="3"/>
      <c r="N903" s="2"/>
      <c r="O903" s="2"/>
      <c r="P903" s="3"/>
      <c r="Q903" s="2"/>
      <c r="R903" s="2"/>
      <c r="S903" s="3"/>
      <c r="T903" s="2"/>
      <c r="U903" s="2"/>
      <c r="V903" s="2"/>
      <c r="W903" s="2"/>
      <c r="X903" s="2"/>
      <c r="Y903" s="2"/>
      <c r="Z903" s="2"/>
    </row>
    <row r="904" spans="1:26" ht="14.25" customHeight="1" x14ac:dyDescent="0.2">
      <c r="A904" s="2"/>
      <c r="B904" s="2"/>
      <c r="C904" s="2"/>
      <c r="D904" s="2"/>
      <c r="E904" s="2"/>
      <c r="F904" s="2"/>
      <c r="G904" s="2"/>
      <c r="J904" s="3"/>
      <c r="M904" s="3"/>
      <c r="N904" s="2"/>
      <c r="O904" s="2"/>
      <c r="P904" s="3"/>
      <c r="Q904" s="2"/>
      <c r="R904" s="2"/>
      <c r="S904" s="3"/>
      <c r="T904" s="2"/>
      <c r="U904" s="2"/>
      <c r="V904" s="2"/>
      <c r="W904" s="2"/>
      <c r="X904" s="2"/>
      <c r="Y904" s="2"/>
      <c r="Z904" s="2"/>
    </row>
    <row r="905" spans="1:26" ht="14.25" customHeight="1" x14ac:dyDescent="0.2">
      <c r="A905" s="2"/>
      <c r="B905" s="2"/>
      <c r="C905" s="2"/>
      <c r="D905" s="2"/>
      <c r="E905" s="2"/>
      <c r="F905" s="2"/>
      <c r="G905" s="2"/>
      <c r="J905" s="3"/>
      <c r="M905" s="3"/>
      <c r="N905" s="2"/>
      <c r="O905" s="2"/>
      <c r="P905" s="3"/>
      <c r="Q905" s="2"/>
      <c r="R905" s="2"/>
      <c r="S905" s="3"/>
      <c r="T905" s="2"/>
      <c r="U905" s="2"/>
      <c r="V905" s="2"/>
      <c r="W905" s="2"/>
      <c r="X905" s="2"/>
      <c r="Y905" s="2"/>
      <c r="Z905" s="2"/>
    </row>
    <row r="906" spans="1:26" ht="14.25" customHeight="1" x14ac:dyDescent="0.2">
      <c r="A906" s="2"/>
      <c r="B906" s="2"/>
      <c r="C906" s="2"/>
      <c r="D906" s="2"/>
      <c r="E906" s="2"/>
      <c r="F906" s="2"/>
      <c r="G906" s="2"/>
      <c r="J906" s="3"/>
      <c r="M906" s="3"/>
      <c r="N906" s="2"/>
      <c r="O906" s="2"/>
      <c r="P906" s="3"/>
      <c r="Q906" s="2"/>
      <c r="R906" s="2"/>
      <c r="S906" s="3"/>
      <c r="T906" s="2"/>
      <c r="U906" s="2"/>
      <c r="V906" s="2"/>
      <c r="W906" s="2"/>
      <c r="X906" s="2"/>
      <c r="Y906" s="2"/>
      <c r="Z906" s="2"/>
    </row>
    <row r="907" spans="1:26" ht="14.25" customHeight="1" x14ac:dyDescent="0.2">
      <c r="A907" s="2"/>
      <c r="B907" s="2"/>
      <c r="C907" s="2"/>
      <c r="D907" s="2"/>
      <c r="E907" s="2"/>
      <c r="F907" s="2"/>
      <c r="G907" s="2"/>
      <c r="J907" s="3"/>
      <c r="M907" s="3"/>
      <c r="N907" s="2"/>
      <c r="O907" s="2"/>
      <c r="P907" s="3"/>
      <c r="Q907" s="2"/>
      <c r="R907" s="2"/>
      <c r="S907" s="3"/>
      <c r="T907" s="2"/>
      <c r="U907" s="2"/>
      <c r="V907" s="2"/>
      <c r="W907" s="2"/>
      <c r="X907" s="2"/>
      <c r="Y907" s="2"/>
      <c r="Z907" s="2"/>
    </row>
    <row r="908" spans="1:26" ht="14.25" customHeight="1" x14ac:dyDescent="0.2">
      <c r="A908" s="2"/>
      <c r="B908" s="2"/>
      <c r="C908" s="2"/>
      <c r="D908" s="2"/>
      <c r="E908" s="2"/>
      <c r="F908" s="2"/>
      <c r="G908" s="2"/>
      <c r="J908" s="3"/>
      <c r="M908" s="3"/>
      <c r="N908" s="2"/>
      <c r="O908" s="2"/>
      <c r="P908" s="3"/>
      <c r="Q908" s="2"/>
      <c r="R908" s="2"/>
      <c r="S908" s="3"/>
      <c r="T908" s="2"/>
      <c r="U908" s="2"/>
      <c r="V908" s="2"/>
      <c r="W908" s="2"/>
      <c r="X908" s="2"/>
      <c r="Y908" s="2"/>
      <c r="Z908" s="2"/>
    </row>
    <row r="909" spans="1:26" ht="14.25" customHeight="1" x14ac:dyDescent="0.2">
      <c r="A909" s="2"/>
      <c r="B909" s="2"/>
      <c r="C909" s="2"/>
      <c r="D909" s="2"/>
      <c r="E909" s="2"/>
      <c r="F909" s="2"/>
      <c r="G909" s="2"/>
      <c r="J909" s="3"/>
      <c r="M909" s="3"/>
      <c r="N909" s="2"/>
      <c r="O909" s="2"/>
      <c r="P909" s="3"/>
      <c r="Q909" s="2"/>
      <c r="R909" s="2"/>
      <c r="S909" s="3"/>
      <c r="T909" s="2"/>
      <c r="U909" s="2"/>
      <c r="V909" s="2"/>
      <c r="W909" s="2"/>
      <c r="X909" s="2"/>
      <c r="Y909" s="2"/>
      <c r="Z909" s="2"/>
    </row>
    <row r="910" spans="1:26" ht="14.25" customHeight="1" x14ac:dyDescent="0.2">
      <c r="A910" s="2"/>
      <c r="B910" s="2"/>
      <c r="C910" s="2"/>
      <c r="D910" s="2"/>
      <c r="E910" s="2"/>
      <c r="F910" s="2"/>
      <c r="G910" s="2"/>
      <c r="J910" s="3"/>
      <c r="M910" s="3"/>
      <c r="N910" s="2"/>
      <c r="O910" s="2"/>
      <c r="P910" s="3"/>
      <c r="Q910" s="2"/>
      <c r="R910" s="2"/>
      <c r="S910" s="3"/>
      <c r="T910" s="2"/>
      <c r="U910" s="2"/>
      <c r="V910" s="2"/>
      <c r="W910" s="2"/>
      <c r="X910" s="2"/>
      <c r="Y910" s="2"/>
      <c r="Z910" s="2"/>
    </row>
    <row r="911" spans="1:26" ht="14.25" customHeight="1" x14ac:dyDescent="0.2">
      <c r="A911" s="2"/>
      <c r="B911" s="2"/>
      <c r="C911" s="2"/>
      <c r="D911" s="2"/>
      <c r="E911" s="2"/>
      <c r="F911" s="2"/>
      <c r="G911" s="2"/>
      <c r="J911" s="3"/>
      <c r="M911" s="3"/>
      <c r="N911" s="2"/>
      <c r="O911" s="2"/>
      <c r="P911" s="3"/>
      <c r="Q911" s="2"/>
      <c r="R911" s="2"/>
      <c r="S911" s="3"/>
      <c r="T911" s="2"/>
      <c r="U911" s="2"/>
      <c r="V911" s="2"/>
      <c r="W911" s="2"/>
      <c r="X911" s="2"/>
      <c r="Y911" s="2"/>
      <c r="Z911" s="2"/>
    </row>
    <row r="912" spans="1:26" ht="14.25" customHeight="1" x14ac:dyDescent="0.2">
      <c r="A912" s="2"/>
      <c r="B912" s="2"/>
      <c r="C912" s="2"/>
      <c r="D912" s="2"/>
      <c r="E912" s="2"/>
      <c r="F912" s="2"/>
      <c r="G912" s="2"/>
      <c r="J912" s="3"/>
      <c r="M912" s="3"/>
      <c r="N912" s="2"/>
      <c r="O912" s="2"/>
      <c r="P912" s="3"/>
      <c r="Q912" s="2"/>
      <c r="R912" s="2"/>
      <c r="S912" s="3"/>
      <c r="T912" s="2"/>
      <c r="U912" s="2"/>
      <c r="V912" s="2"/>
      <c r="W912" s="2"/>
      <c r="X912" s="2"/>
      <c r="Y912" s="2"/>
      <c r="Z912" s="2"/>
    </row>
    <row r="913" spans="1:26" ht="14.25" customHeight="1" x14ac:dyDescent="0.2">
      <c r="A913" s="2"/>
      <c r="B913" s="2"/>
      <c r="C913" s="2"/>
      <c r="D913" s="2"/>
      <c r="E913" s="2"/>
      <c r="F913" s="2"/>
      <c r="G913" s="2"/>
      <c r="J913" s="3"/>
      <c r="M913" s="3"/>
      <c r="N913" s="2"/>
      <c r="O913" s="2"/>
      <c r="P913" s="3"/>
      <c r="Q913" s="2"/>
      <c r="R913" s="2"/>
      <c r="S913" s="3"/>
      <c r="T913" s="2"/>
      <c r="U913" s="2"/>
      <c r="V913" s="2"/>
      <c r="W913" s="2"/>
      <c r="X913" s="2"/>
      <c r="Y913" s="2"/>
      <c r="Z913" s="2"/>
    </row>
    <row r="914" spans="1:26" ht="14.25" customHeight="1" x14ac:dyDescent="0.2">
      <c r="A914" s="2"/>
      <c r="B914" s="2"/>
      <c r="C914" s="2"/>
      <c r="D914" s="2"/>
      <c r="E914" s="2"/>
      <c r="F914" s="2"/>
      <c r="G914" s="2"/>
      <c r="J914" s="3"/>
      <c r="M914" s="3"/>
      <c r="N914" s="2"/>
      <c r="O914" s="2"/>
      <c r="P914" s="3"/>
      <c r="Q914" s="2"/>
      <c r="R914" s="2"/>
      <c r="S914" s="3"/>
      <c r="T914" s="2"/>
      <c r="U914" s="2"/>
      <c r="V914" s="2"/>
      <c r="W914" s="2"/>
      <c r="X914" s="2"/>
      <c r="Y914" s="2"/>
      <c r="Z914" s="2"/>
    </row>
    <row r="915" spans="1:26" ht="14.25" customHeight="1" x14ac:dyDescent="0.2">
      <c r="A915" s="2"/>
      <c r="B915" s="2"/>
      <c r="C915" s="2"/>
      <c r="D915" s="2"/>
      <c r="E915" s="2"/>
      <c r="F915" s="2"/>
      <c r="G915" s="2"/>
      <c r="J915" s="3"/>
      <c r="M915" s="3"/>
      <c r="N915" s="2"/>
      <c r="O915" s="2"/>
      <c r="P915" s="3"/>
      <c r="Q915" s="2"/>
      <c r="R915" s="2"/>
      <c r="S915" s="3"/>
      <c r="T915" s="2"/>
      <c r="U915" s="2"/>
      <c r="V915" s="2"/>
      <c r="W915" s="2"/>
      <c r="X915" s="2"/>
      <c r="Y915" s="2"/>
      <c r="Z915" s="2"/>
    </row>
    <row r="916" spans="1:26" ht="14.25" customHeight="1" x14ac:dyDescent="0.2">
      <c r="A916" s="2"/>
      <c r="B916" s="2"/>
      <c r="C916" s="2"/>
      <c r="D916" s="2"/>
      <c r="E916" s="2"/>
      <c r="F916" s="2"/>
      <c r="G916" s="2"/>
      <c r="J916" s="3"/>
      <c r="M916" s="3"/>
      <c r="N916" s="2"/>
      <c r="O916" s="2"/>
      <c r="P916" s="3"/>
      <c r="Q916" s="2"/>
      <c r="R916" s="2"/>
      <c r="S916" s="3"/>
      <c r="T916" s="2"/>
      <c r="U916" s="2"/>
      <c r="V916" s="2"/>
      <c r="W916" s="2"/>
      <c r="X916" s="2"/>
      <c r="Y916" s="2"/>
      <c r="Z916" s="2"/>
    </row>
    <row r="917" spans="1:26" ht="14.25" customHeight="1" x14ac:dyDescent="0.2">
      <c r="A917" s="2"/>
      <c r="B917" s="2"/>
      <c r="C917" s="2"/>
      <c r="D917" s="2"/>
      <c r="E917" s="2"/>
      <c r="F917" s="2"/>
      <c r="G917" s="2"/>
      <c r="J917" s="3"/>
      <c r="M917" s="3"/>
      <c r="N917" s="2"/>
      <c r="O917" s="2"/>
      <c r="P917" s="3"/>
      <c r="Q917" s="2"/>
      <c r="R917" s="2"/>
      <c r="S917" s="3"/>
      <c r="T917" s="2"/>
      <c r="U917" s="2"/>
      <c r="V917" s="2"/>
      <c r="W917" s="2"/>
      <c r="X917" s="2"/>
      <c r="Y917" s="2"/>
      <c r="Z917" s="2"/>
    </row>
    <row r="918" spans="1:26" ht="14.25" customHeight="1" x14ac:dyDescent="0.2">
      <c r="A918" s="2"/>
      <c r="B918" s="2"/>
      <c r="C918" s="2"/>
      <c r="D918" s="2"/>
      <c r="E918" s="2"/>
      <c r="F918" s="2"/>
      <c r="G918" s="2"/>
      <c r="J918" s="3"/>
      <c r="M918" s="3"/>
      <c r="N918" s="2"/>
      <c r="O918" s="2"/>
      <c r="P918" s="3"/>
      <c r="Q918" s="2"/>
      <c r="R918" s="2"/>
      <c r="S918" s="3"/>
      <c r="T918" s="2"/>
      <c r="U918" s="2"/>
      <c r="V918" s="2"/>
      <c r="W918" s="2"/>
      <c r="X918" s="2"/>
      <c r="Y918" s="2"/>
      <c r="Z918" s="2"/>
    </row>
    <row r="919" spans="1:26" ht="14.25" customHeight="1" x14ac:dyDescent="0.2">
      <c r="A919" s="2"/>
      <c r="B919" s="2"/>
      <c r="C919" s="2"/>
      <c r="D919" s="2"/>
      <c r="E919" s="2"/>
      <c r="F919" s="2"/>
      <c r="G919" s="2"/>
      <c r="J919" s="3"/>
      <c r="M919" s="3"/>
      <c r="N919" s="2"/>
      <c r="O919" s="2"/>
      <c r="P919" s="3"/>
      <c r="Q919" s="2"/>
      <c r="R919" s="2"/>
      <c r="S919" s="3"/>
      <c r="T919" s="2"/>
      <c r="U919" s="2"/>
      <c r="V919" s="2"/>
      <c r="W919" s="2"/>
      <c r="X919" s="2"/>
      <c r="Y919" s="2"/>
      <c r="Z919" s="2"/>
    </row>
    <row r="920" spans="1:26" ht="14.25" customHeight="1" x14ac:dyDescent="0.2">
      <c r="A920" s="2"/>
      <c r="B920" s="2"/>
      <c r="C920" s="2"/>
      <c r="D920" s="2"/>
      <c r="E920" s="2"/>
      <c r="F920" s="2"/>
      <c r="G920" s="2"/>
      <c r="J920" s="3"/>
      <c r="M920" s="3"/>
      <c r="N920" s="2"/>
      <c r="O920" s="2"/>
      <c r="P920" s="3"/>
      <c r="Q920" s="2"/>
      <c r="R920" s="2"/>
      <c r="S920" s="3"/>
      <c r="T920" s="2"/>
      <c r="U920" s="2"/>
      <c r="V920" s="2"/>
      <c r="W920" s="2"/>
      <c r="X920" s="2"/>
      <c r="Y920" s="2"/>
      <c r="Z920" s="2"/>
    </row>
    <row r="921" spans="1:26" ht="14.25" customHeight="1" x14ac:dyDescent="0.2">
      <c r="A921" s="2"/>
      <c r="B921" s="2"/>
      <c r="C921" s="2"/>
      <c r="D921" s="2"/>
      <c r="E921" s="2"/>
      <c r="F921" s="2"/>
      <c r="G921" s="2"/>
      <c r="J921" s="3"/>
      <c r="M921" s="3"/>
      <c r="N921" s="2"/>
      <c r="O921" s="2"/>
      <c r="P921" s="3"/>
      <c r="Q921" s="2"/>
      <c r="R921" s="2"/>
      <c r="S921" s="3"/>
      <c r="T921" s="2"/>
      <c r="U921" s="2"/>
      <c r="V921" s="2"/>
      <c r="W921" s="2"/>
      <c r="X921" s="2"/>
      <c r="Y921" s="2"/>
      <c r="Z921" s="2"/>
    </row>
    <row r="922" spans="1:26" ht="14.25" customHeight="1" x14ac:dyDescent="0.2">
      <c r="A922" s="2"/>
      <c r="B922" s="2"/>
      <c r="C922" s="2"/>
      <c r="D922" s="2"/>
      <c r="E922" s="2"/>
      <c r="F922" s="2"/>
      <c r="G922" s="2"/>
      <c r="J922" s="3"/>
      <c r="M922" s="3"/>
      <c r="N922" s="2"/>
      <c r="O922" s="2"/>
      <c r="P922" s="3"/>
      <c r="Q922" s="2"/>
      <c r="R922" s="2"/>
      <c r="S922" s="3"/>
      <c r="T922" s="2"/>
      <c r="U922" s="2"/>
      <c r="V922" s="2"/>
      <c r="W922" s="2"/>
      <c r="X922" s="2"/>
      <c r="Y922" s="2"/>
      <c r="Z922" s="2"/>
    </row>
    <row r="923" spans="1:26" ht="14.25" customHeight="1" x14ac:dyDescent="0.2">
      <c r="A923" s="2"/>
      <c r="B923" s="2"/>
      <c r="C923" s="2"/>
      <c r="D923" s="2"/>
      <c r="E923" s="2"/>
      <c r="F923" s="2"/>
      <c r="G923" s="2"/>
      <c r="J923" s="3"/>
      <c r="M923" s="3"/>
      <c r="N923" s="2"/>
      <c r="O923" s="2"/>
      <c r="P923" s="3"/>
      <c r="Q923" s="2"/>
      <c r="R923" s="2"/>
      <c r="S923" s="3"/>
      <c r="T923" s="2"/>
      <c r="U923" s="2"/>
      <c r="V923" s="2"/>
      <c r="W923" s="2"/>
      <c r="X923" s="2"/>
      <c r="Y923" s="2"/>
      <c r="Z923" s="2"/>
    </row>
    <row r="924" spans="1:26" ht="14.25" customHeight="1" x14ac:dyDescent="0.2">
      <c r="A924" s="2"/>
      <c r="B924" s="2"/>
      <c r="C924" s="2"/>
      <c r="D924" s="2"/>
      <c r="E924" s="2"/>
      <c r="F924" s="2"/>
      <c r="G924" s="2"/>
      <c r="J924" s="3"/>
      <c r="M924" s="3"/>
      <c r="N924" s="2"/>
      <c r="O924" s="2"/>
      <c r="P924" s="3"/>
      <c r="Q924" s="2"/>
      <c r="R924" s="2"/>
      <c r="S924" s="3"/>
      <c r="T924" s="2"/>
      <c r="U924" s="2"/>
      <c r="V924" s="2"/>
      <c r="W924" s="2"/>
      <c r="X924" s="2"/>
      <c r="Y924" s="2"/>
      <c r="Z924" s="2"/>
    </row>
    <row r="925" spans="1:26" ht="14.25" customHeight="1" x14ac:dyDescent="0.2">
      <c r="A925" s="2"/>
      <c r="B925" s="2"/>
      <c r="C925" s="2"/>
      <c r="D925" s="2"/>
      <c r="E925" s="2"/>
      <c r="F925" s="2"/>
      <c r="G925" s="2"/>
      <c r="J925" s="3"/>
      <c r="M925" s="3"/>
      <c r="N925" s="2"/>
      <c r="O925" s="2"/>
      <c r="P925" s="3"/>
      <c r="Q925" s="2"/>
      <c r="R925" s="2"/>
      <c r="S925" s="3"/>
      <c r="T925" s="2"/>
      <c r="U925" s="2"/>
      <c r="V925" s="2"/>
      <c r="W925" s="2"/>
      <c r="X925" s="2"/>
      <c r="Y925" s="2"/>
      <c r="Z925" s="2"/>
    </row>
    <row r="926" spans="1:26" ht="14.25" customHeight="1" x14ac:dyDescent="0.2">
      <c r="A926" s="2"/>
      <c r="B926" s="2"/>
      <c r="C926" s="2"/>
      <c r="D926" s="2"/>
      <c r="E926" s="2"/>
      <c r="F926" s="2"/>
      <c r="G926" s="2"/>
      <c r="J926" s="3"/>
      <c r="M926" s="3"/>
      <c r="N926" s="2"/>
      <c r="O926" s="2"/>
      <c r="P926" s="3"/>
      <c r="Q926" s="2"/>
      <c r="R926" s="2"/>
      <c r="S926" s="3"/>
      <c r="T926" s="2"/>
      <c r="U926" s="2"/>
      <c r="V926" s="2"/>
      <c r="W926" s="2"/>
      <c r="X926" s="2"/>
      <c r="Y926" s="2"/>
      <c r="Z926" s="2"/>
    </row>
    <row r="927" spans="1:26" ht="14.25" customHeight="1" x14ac:dyDescent="0.2">
      <c r="A927" s="2"/>
      <c r="B927" s="2"/>
      <c r="C927" s="2"/>
      <c r="D927" s="2"/>
      <c r="E927" s="2"/>
      <c r="F927" s="2"/>
      <c r="G927" s="2"/>
      <c r="J927" s="3"/>
      <c r="M927" s="3"/>
      <c r="N927" s="2"/>
      <c r="O927" s="2"/>
      <c r="P927" s="3"/>
      <c r="Q927" s="2"/>
      <c r="R927" s="2"/>
      <c r="S927" s="3"/>
      <c r="T927" s="2"/>
      <c r="U927" s="2"/>
      <c r="V927" s="2"/>
      <c r="W927" s="2"/>
      <c r="X927" s="2"/>
      <c r="Y927" s="2"/>
      <c r="Z927" s="2"/>
    </row>
    <row r="928" spans="1:26" ht="14.25" customHeight="1" x14ac:dyDescent="0.2">
      <c r="A928" s="2"/>
      <c r="B928" s="2"/>
      <c r="C928" s="2"/>
      <c r="D928" s="2"/>
      <c r="E928" s="2"/>
      <c r="F928" s="2"/>
      <c r="G928" s="2"/>
      <c r="J928" s="3"/>
      <c r="M928" s="3"/>
      <c r="N928" s="2"/>
      <c r="O928" s="2"/>
      <c r="P928" s="3"/>
      <c r="Q928" s="2"/>
      <c r="R928" s="2"/>
      <c r="S928" s="3"/>
      <c r="T928" s="2"/>
      <c r="U928" s="2"/>
      <c r="V928" s="2"/>
      <c r="W928" s="2"/>
      <c r="X928" s="2"/>
      <c r="Y928" s="2"/>
      <c r="Z928" s="2"/>
    </row>
    <row r="929" spans="1:26" ht="14.25" customHeight="1" x14ac:dyDescent="0.2">
      <c r="A929" s="2"/>
      <c r="B929" s="2"/>
      <c r="C929" s="2"/>
      <c r="D929" s="2"/>
      <c r="E929" s="2"/>
      <c r="F929" s="2"/>
      <c r="G929" s="2"/>
      <c r="J929" s="3"/>
      <c r="M929" s="3"/>
      <c r="N929" s="2"/>
      <c r="O929" s="2"/>
      <c r="P929" s="3"/>
      <c r="Q929" s="2"/>
      <c r="R929" s="2"/>
      <c r="S929" s="3"/>
      <c r="T929" s="2"/>
      <c r="U929" s="2"/>
      <c r="V929" s="2"/>
      <c r="W929" s="2"/>
      <c r="X929" s="2"/>
      <c r="Y929" s="2"/>
      <c r="Z929" s="2"/>
    </row>
    <row r="930" spans="1:26" ht="14.25" customHeight="1" x14ac:dyDescent="0.2">
      <c r="A930" s="2"/>
      <c r="B930" s="2"/>
      <c r="C930" s="2"/>
      <c r="D930" s="2"/>
      <c r="E930" s="2"/>
      <c r="F930" s="2"/>
      <c r="G930" s="2"/>
      <c r="J930" s="3"/>
      <c r="M930" s="3"/>
      <c r="N930" s="2"/>
      <c r="O930" s="2"/>
      <c r="P930" s="3"/>
      <c r="Q930" s="2"/>
      <c r="R930" s="2"/>
      <c r="S930" s="3"/>
      <c r="T930" s="2"/>
      <c r="U930" s="2"/>
      <c r="V930" s="2"/>
      <c r="W930" s="2"/>
      <c r="X930" s="2"/>
      <c r="Y930" s="2"/>
      <c r="Z930" s="2"/>
    </row>
    <row r="931" spans="1:26" ht="14.25" customHeight="1" x14ac:dyDescent="0.2">
      <c r="A931" s="2"/>
      <c r="B931" s="2"/>
      <c r="C931" s="2"/>
      <c r="D931" s="2"/>
      <c r="E931" s="2"/>
      <c r="F931" s="2"/>
      <c r="G931" s="2"/>
      <c r="J931" s="3"/>
      <c r="M931" s="3"/>
      <c r="N931" s="2"/>
      <c r="O931" s="2"/>
      <c r="P931" s="3"/>
      <c r="Q931" s="2"/>
      <c r="R931" s="2"/>
      <c r="S931" s="3"/>
      <c r="T931" s="2"/>
      <c r="U931" s="2"/>
      <c r="V931" s="2"/>
      <c r="W931" s="2"/>
      <c r="X931" s="2"/>
      <c r="Y931" s="2"/>
      <c r="Z931" s="2"/>
    </row>
    <row r="932" spans="1:26" ht="14.25" customHeight="1" x14ac:dyDescent="0.2">
      <c r="A932" s="2"/>
      <c r="B932" s="2"/>
      <c r="C932" s="2"/>
      <c r="D932" s="2"/>
      <c r="E932" s="2"/>
      <c r="F932" s="2"/>
      <c r="G932" s="2"/>
      <c r="J932" s="3"/>
      <c r="M932" s="3"/>
      <c r="N932" s="2"/>
      <c r="O932" s="2"/>
      <c r="P932" s="3"/>
      <c r="Q932" s="2"/>
      <c r="R932" s="2"/>
      <c r="S932" s="3"/>
      <c r="T932" s="2"/>
      <c r="U932" s="2"/>
      <c r="V932" s="2"/>
      <c r="W932" s="2"/>
      <c r="X932" s="2"/>
      <c r="Y932" s="2"/>
      <c r="Z932" s="2"/>
    </row>
    <row r="933" spans="1:26" ht="14.25" customHeight="1" x14ac:dyDescent="0.2">
      <c r="A933" s="2"/>
      <c r="B933" s="2"/>
      <c r="C933" s="2"/>
      <c r="D933" s="2"/>
      <c r="E933" s="2"/>
      <c r="F933" s="2"/>
      <c r="G933" s="2"/>
      <c r="J933" s="3"/>
      <c r="M933" s="3"/>
      <c r="N933" s="2"/>
      <c r="O933" s="2"/>
      <c r="P933" s="3"/>
      <c r="Q933" s="2"/>
      <c r="R933" s="2"/>
      <c r="S933" s="3"/>
      <c r="T933" s="2"/>
      <c r="U933" s="2"/>
      <c r="V933" s="2"/>
      <c r="W933" s="2"/>
      <c r="X933" s="2"/>
      <c r="Y933" s="2"/>
      <c r="Z933" s="2"/>
    </row>
    <row r="934" spans="1:26" ht="14.25" customHeight="1" x14ac:dyDescent="0.2">
      <c r="A934" s="2"/>
      <c r="B934" s="2"/>
      <c r="C934" s="2"/>
      <c r="D934" s="2"/>
      <c r="E934" s="2"/>
      <c r="F934" s="2"/>
      <c r="G934" s="2"/>
      <c r="J934" s="3"/>
      <c r="M934" s="3"/>
      <c r="N934" s="2"/>
      <c r="O934" s="2"/>
      <c r="P934" s="3"/>
      <c r="Q934" s="2"/>
      <c r="R934" s="2"/>
      <c r="S934" s="3"/>
      <c r="T934" s="2"/>
      <c r="U934" s="2"/>
      <c r="V934" s="2"/>
      <c r="W934" s="2"/>
      <c r="X934" s="2"/>
      <c r="Y934" s="2"/>
      <c r="Z934" s="2"/>
    </row>
    <row r="935" spans="1:26" ht="14.25" customHeight="1" x14ac:dyDescent="0.2">
      <c r="A935" s="2"/>
      <c r="B935" s="2"/>
      <c r="C935" s="2"/>
      <c r="D935" s="2"/>
      <c r="E935" s="2"/>
      <c r="F935" s="2"/>
      <c r="G935" s="2"/>
      <c r="J935" s="3"/>
      <c r="M935" s="3"/>
      <c r="N935" s="2"/>
      <c r="O935" s="2"/>
      <c r="P935" s="3"/>
      <c r="Q935" s="2"/>
      <c r="R935" s="2"/>
      <c r="S935" s="3"/>
      <c r="T935" s="2"/>
      <c r="U935" s="2"/>
      <c r="V935" s="2"/>
      <c r="W935" s="2"/>
      <c r="X935" s="2"/>
      <c r="Y935" s="2"/>
      <c r="Z935" s="2"/>
    </row>
    <row r="936" spans="1:26" ht="14.25" customHeight="1" x14ac:dyDescent="0.2">
      <c r="A936" s="2"/>
      <c r="B936" s="2"/>
      <c r="C936" s="2"/>
      <c r="D936" s="2"/>
      <c r="E936" s="2"/>
      <c r="F936" s="2"/>
      <c r="G936" s="2"/>
      <c r="J936" s="3"/>
      <c r="M936" s="3"/>
      <c r="N936" s="2"/>
      <c r="O936" s="2"/>
      <c r="P936" s="3"/>
      <c r="Q936" s="2"/>
      <c r="R936" s="2"/>
      <c r="S936" s="3"/>
      <c r="T936" s="2"/>
      <c r="U936" s="2"/>
      <c r="V936" s="2"/>
      <c r="W936" s="2"/>
      <c r="X936" s="2"/>
      <c r="Y936" s="2"/>
      <c r="Z936" s="2"/>
    </row>
    <row r="937" spans="1:26" ht="14.25" customHeight="1" x14ac:dyDescent="0.2">
      <c r="A937" s="2"/>
      <c r="B937" s="2"/>
      <c r="C937" s="2"/>
      <c r="D937" s="2"/>
      <c r="E937" s="2"/>
      <c r="F937" s="2"/>
      <c r="G937" s="2"/>
      <c r="J937" s="3"/>
      <c r="M937" s="3"/>
      <c r="N937" s="2"/>
      <c r="O937" s="2"/>
      <c r="P937" s="3"/>
      <c r="Q937" s="2"/>
      <c r="R937" s="2"/>
      <c r="S937" s="3"/>
      <c r="T937" s="2"/>
      <c r="U937" s="2"/>
      <c r="V937" s="2"/>
      <c r="W937" s="2"/>
      <c r="X937" s="2"/>
      <c r="Y937" s="2"/>
      <c r="Z937" s="2"/>
    </row>
    <row r="938" spans="1:26" ht="14.25" customHeight="1" x14ac:dyDescent="0.2">
      <c r="A938" s="2"/>
      <c r="B938" s="2"/>
      <c r="C938" s="2"/>
      <c r="D938" s="2"/>
      <c r="E938" s="2"/>
      <c r="F938" s="2"/>
      <c r="G938" s="2"/>
      <c r="J938" s="3"/>
      <c r="M938" s="3"/>
      <c r="N938" s="2"/>
      <c r="O938" s="2"/>
      <c r="P938" s="3"/>
      <c r="Q938" s="2"/>
      <c r="R938" s="2"/>
      <c r="S938" s="3"/>
      <c r="T938" s="2"/>
      <c r="U938" s="2"/>
      <c r="V938" s="2"/>
      <c r="W938" s="2"/>
      <c r="X938" s="2"/>
      <c r="Y938" s="2"/>
      <c r="Z938" s="2"/>
    </row>
    <row r="939" spans="1:26" ht="14.25" customHeight="1" x14ac:dyDescent="0.2">
      <c r="A939" s="2"/>
      <c r="B939" s="2"/>
      <c r="C939" s="2"/>
      <c r="D939" s="2"/>
      <c r="E939" s="2"/>
      <c r="F939" s="2"/>
      <c r="G939" s="2"/>
      <c r="J939" s="3"/>
      <c r="M939" s="3"/>
      <c r="N939" s="2"/>
      <c r="O939" s="2"/>
      <c r="P939" s="3"/>
      <c r="Q939" s="2"/>
      <c r="R939" s="2"/>
      <c r="S939" s="3"/>
      <c r="T939" s="2"/>
      <c r="U939" s="2"/>
      <c r="V939" s="2"/>
      <c r="W939" s="2"/>
      <c r="X939" s="2"/>
      <c r="Y939" s="2"/>
      <c r="Z939" s="2"/>
    </row>
    <row r="940" spans="1:26" ht="14.25" customHeight="1" x14ac:dyDescent="0.2">
      <c r="A940" s="2"/>
      <c r="B940" s="2"/>
      <c r="C940" s="2"/>
      <c r="D940" s="2"/>
      <c r="E940" s="2"/>
      <c r="F940" s="2"/>
      <c r="G940" s="2"/>
      <c r="J940" s="3"/>
      <c r="M940" s="3"/>
      <c r="N940" s="2"/>
      <c r="O940" s="2"/>
      <c r="P940" s="3"/>
      <c r="Q940" s="2"/>
      <c r="R940" s="2"/>
      <c r="S940" s="3"/>
      <c r="T940" s="2"/>
      <c r="U940" s="2"/>
      <c r="V940" s="2"/>
      <c r="W940" s="2"/>
      <c r="X940" s="2"/>
      <c r="Y940" s="2"/>
      <c r="Z940" s="2"/>
    </row>
    <row r="941" spans="1:26" ht="14.25" customHeight="1" x14ac:dyDescent="0.2">
      <c r="A941" s="2"/>
      <c r="B941" s="2"/>
      <c r="C941" s="2"/>
      <c r="D941" s="2"/>
      <c r="E941" s="2"/>
      <c r="F941" s="2"/>
      <c r="G941" s="2"/>
      <c r="J941" s="3"/>
      <c r="M941" s="3"/>
      <c r="N941" s="2"/>
      <c r="O941" s="2"/>
      <c r="P941" s="3"/>
      <c r="Q941" s="2"/>
      <c r="R941" s="2"/>
      <c r="S941" s="3"/>
      <c r="T941" s="2"/>
      <c r="U941" s="2"/>
      <c r="V941" s="2"/>
      <c r="W941" s="2"/>
      <c r="X941" s="2"/>
      <c r="Y941" s="2"/>
      <c r="Z941" s="2"/>
    </row>
    <row r="942" spans="1:26" ht="14.25" customHeight="1" x14ac:dyDescent="0.2">
      <c r="A942" s="2"/>
      <c r="B942" s="2"/>
      <c r="C942" s="2"/>
      <c r="D942" s="2"/>
      <c r="E942" s="2"/>
      <c r="F942" s="2"/>
      <c r="G942" s="2"/>
      <c r="J942" s="3"/>
      <c r="M942" s="3"/>
      <c r="N942" s="2"/>
      <c r="O942" s="2"/>
      <c r="P942" s="3"/>
      <c r="Q942" s="2"/>
      <c r="R942" s="2"/>
      <c r="S942" s="3"/>
      <c r="T942" s="2"/>
      <c r="U942" s="2"/>
      <c r="V942" s="2"/>
      <c r="W942" s="2"/>
      <c r="X942" s="2"/>
      <c r="Y942" s="2"/>
      <c r="Z942" s="2"/>
    </row>
    <row r="943" spans="1:26" ht="14.25" customHeight="1" x14ac:dyDescent="0.2">
      <c r="A943" s="2"/>
      <c r="B943" s="2"/>
      <c r="C943" s="2"/>
      <c r="D943" s="2"/>
      <c r="E943" s="2"/>
      <c r="F943" s="2"/>
      <c r="G943" s="2"/>
      <c r="J943" s="3"/>
      <c r="M943" s="3"/>
      <c r="N943" s="2"/>
      <c r="O943" s="2"/>
      <c r="P943" s="3"/>
      <c r="Q943" s="2"/>
      <c r="R943" s="2"/>
      <c r="S943" s="3"/>
      <c r="T943" s="2"/>
      <c r="U943" s="2"/>
      <c r="V943" s="2"/>
      <c r="W943" s="2"/>
      <c r="X943" s="2"/>
      <c r="Y943" s="2"/>
      <c r="Z943" s="2"/>
    </row>
    <row r="944" spans="1:26" ht="14.25" customHeight="1" x14ac:dyDescent="0.2">
      <c r="A944" s="2"/>
      <c r="B944" s="2"/>
      <c r="C944" s="2"/>
      <c r="D944" s="2"/>
      <c r="E944" s="2"/>
      <c r="F944" s="2"/>
      <c r="G944" s="2"/>
      <c r="J944" s="3"/>
      <c r="M944" s="3"/>
      <c r="N944" s="2"/>
      <c r="O944" s="2"/>
      <c r="P944" s="3"/>
      <c r="Q944" s="2"/>
      <c r="R944" s="2"/>
      <c r="S944" s="3"/>
      <c r="T944" s="2"/>
      <c r="U944" s="2"/>
      <c r="V944" s="2"/>
      <c r="W944" s="2"/>
      <c r="X944" s="2"/>
      <c r="Y944" s="2"/>
      <c r="Z944" s="2"/>
    </row>
    <row r="945" spans="1:26" ht="14.25" customHeight="1" x14ac:dyDescent="0.2">
      <c r="A945" s="2"/>
      <c r="B945" s="2"/>
      <c r="C945" s="2"/>
      <c r="D945" s="2"/>
      <c r="E945" s="2"/>
      <c r="F945" s="2"/>
      <c r="G945" s="2"/>
      <c r="J945" s="3"/>
      <c r="M945" s="3"/>
      <c r="N945" s="2"/>
      <c r="O945" s="2"/>
      <c r="P945" s="3"/>
      <c r="Q945" s="2"/>
      <c r="R945" s="2"/>
      <c r="S945" s="3"/>
      <c r="T945" s="2"/>
      <c r="U945" s="2"/>
      <c r="V945" s="2"/>
      <c r="W945" s="2"/>
      <c r="X945" s="2"/>
      <c r="Y945" s="2"/>
      <c r="Z945" s="2"/>
    </row>
    <row r="946" spans="1:26" ht="14.25" customHeight="1" x14ac:dyDescent="0.2">
      <c r="A946" s="2"/>
      <c r="B946" s="2"/>
      <c r="C946" s="2"/>
      <c r="D946" s="2"/>
      <c r="E946" s="2"/>
      <c r="F946" s="2"/>
      <c r="G946" s="2"/>
      <c r="J946" s="3"/>
      <c r="M946" s="3"/>
      <c r="N946" s="2"/>
      <c r="O946" s="2"/>
      <c r="P946" s="3"/>
      <c r="Q946" s="2"/>
      <c r="R946" s="2"/>
      <c r="S946" s="3"/>
      <c r="T946" s="2"/>
      <c r="U946" s="2"/>
      <c r="V946" s="2"/>
      <c r="W946" s="2"/>
      <c r="X946" s="2"/>
      <c r="Y946" s="2"/>
      <c r="Z946" s="2"/>
    </row>
    <row r="947" spans="1:26" ht="14.25" customHeight="1" x14ac:dyDescent="0.2">
      <c r="A947" s="2"/>
      <c r="B947" s="2"/>
      <c r="C947" s="2"/>
      <c r="D947" s="2"/>
      <c r="E947" s="2"/>
      <c r="F947" s="2"/>
      <c r="G947" s="2"/>
      <c r="J947" s="3"/>
      <c r="M947" s="3"/>
      <c r="N947" s="2"/>
      <c r="O947" s="2"/>
      <c r="P947" s="3"/>
      <c r="Q947" s="2"/>
      <c r="R947" s="2"/>
      <c r="S947" s="3"/>
      <c r="T947" s="2"/>
      <c r="U947" s="2"/>
      <c r="V947" s="2"/>
      <c r="W947" s="2"/>
      <c r="X947" s="2"/>
      <c r="Y947" s="2"/>
      <c r="Z947" s="2"/>
    </row>
    <row r="948" spans="1:26" ht="14.25" customHeight="1" x14ac:dyDescent="0.2">
      <c r="A948" s="2"/>
      <c r="B948" s="2"/>
      <c r="C948" s="2"/>
      <c r="D948" s="2"/>
      <c r="E948" s="2"/>
      <c r="F948" s="2"/>
      <c r="G948" s="2"/>
      <c r="J948" s="3"/>
      <c r="M948" s="3"/>
      <c r="N948" s="2"/>
      <c r="O948" s="2"/>
      <c r="P948" s="3"/>
      <c r="Q948" s="2"/>
      <c r="R948" s="2"/>
      <c r="S948" s="3"/>
      <c r="T948" s="2"/>
      <c r="U948" s="2"/>
      <c r="V948" s="2"/>
      <c r="W948" s="2"/>
      <c r="X948" s="2"/>
      <c r="Y948" s="2"/>
      <c r="Z948" s="2"/>
    </row>
    <row r="949" spans="1:26" ht="14.25" customHeight="1" x14ac:dyDescent="0.2">
      <c r="A949" s="2"/>
      <c r="B949" s="2"/>
      <c r="C949" s="2"/>
      <c r="D949" s="2"/>
      <c r="E949" s="2"/>
      <c r="F949" s="2"/>
      <c r="G949" s="2"/>
      <c r="J949" s="3"/>
      <c r="M949" s="3"/>
      <c r="N949" s="2"/>
      <c r="O949" s="2"/>
      <c r="P949" s="3"/>
      <c r="Q949" s="2"/>
      <c r="R949" s="2"/>
      <c r="S949" s="3"/>
      <c r="T949" s="2"/>
      <c r="U949" s="2"/>
      <c r="V949" s="2"/>
      <c r="W949" s="2"/>
      <c r="X949" s="2"/>
      <c r="Y949" s="2"/>
      <c r="Z949" s="2"/>
    </row>
    <row r="950" spans="1:26" ht="14.25" customHeight="1" x14ac:dyDescent="0.2">
      <c r="A950" s="2"/>
      <c r="B950" s="2"/>
      <c r="C950" s="2"/>
      <c r="D950" s="2"/>
      <c r="E950" s="2"/>
      <c r="F950" s="2"/>
      <c r="G950" s="2"/>
      <c r="J950" s="3"/>
      <c r="M950" s="3"/>
      <c r="N950" s="2"/>
      <c r="O950" s="2"/>
      <c r="P950" s="3"/>
      <c r="Q950" s="2"/>
      <c r="R950" s="2"/>
      <c r="S950" s="3"/>
      <c r="T950" s="2"/>
      <c r="U950" s="2"/>
      <c r="V950" s="2"/>
      <c r="W950" s="2"/>
      <c r="X950" s="2"/>
      <c r="Y950" s="2"/>
      <c r="Z950" s="2"/>
    </row>
    <row r="951" spans="1:26" ht="14.25" customHeight="1" x14ac:dyDescent="0.2">
      <c r="A951" s="2"/>
      <c r="B951" s="2"/>
      <c r="C951" s="2"/>
      <c r="D951" s="2"/>
      <c r="E951" s="2"/>
      <c r="F951" s="2"/>
      <c r="G951" s="2"/>
      <c r="J951" s="3"/>
      <c r="M951" s="3"/>
      <c r="N951" s="2"/>
      <c r="O951" s="2"/>
      <c r="P951" s="3"/>
      <c r="Q951" s="2"/>
      <c r="R951" s="2"/>
      <c r="S951" s="3"/>
      <c r="T951" s="2"/>
      <c r="U951" s="2"/>
      <c r="V951" s="2"/>
      <c r="W951" s="2"/>
      <c r="X951" s="2"/>
      <c r="Y951" s="2"/>
      <c r="Z951" s="2"/>
    </row>
    <row r="952" spans="1:26" ht="14.25" customHeight="1" x14ac:dyDescent="0.2">
      <c r="A952" s="2"/>
      <c r="B952" s="2"/>
      <c r="C952" s="2"/>
      <c r="D952" s="2"/>
      <c r="E952" s="2"/>
      <c r="F952" s="2"/>
      <c r="G952" s="2"/>
      <c r="J952" s="3"/>
      <c r="M952" s="3"/>
      <c r="N952" s="2"/>
      <c r="O952" s="2"/>
      <c r="P952" s="3"/>
      <c r="Q952" s="2"/>
      <c r="R952" s="2"/>
      <c r="S952" s="3"/>
      <c r="T952" s="2"/>
      <c r="U952" s="2"/>
      <c r="V952" s="2"/>
      <c r="W952" s="2"/>
      <c r="X952" s="2"/>
      <c r="Y952" s="2"/>
      <c r="Z952" s="2"/>
    </row>
    <row r="953" spans="1:26" ht="14.25" customHeight="1" x14ac:dyDescent="0.2">
      <c r="A953" s="2"/>
      <c r="B953" s="2"/>
      <c r="C953" s="2"/>
      <c r="D953" s="2"/>
      <c r="E953" s="2"/>
      <c r="F953" s="2"/>
      <c r="G953" s="2"/>
      <c r="J953" s="3"/>
      <c r="M953" s="3"/>
      <c r="N953" s="2"/>
      <c r="O953" s="2"/>
      <c r="P953" s="3"/>
      <c r="Q953" s="2"/>
      <c r="R953" s="2"/>
      <c r="S953" s="3"/>
      <c r="T953" s="2"/>
      <c r="U953" s="2"/>
      <c r="V953" s="2"/>
      <c r="W953" s="2"/>
      <c r="X953" s="2"/>
      <c r="Y953" s="2"/>
      <c r="Z953" s="2"/>
    </row>
    <row r="954" spans="1:26" ht="14.25" customHeight="1" x14ac:dyDescent="0.2">
      <c r="A954" s="2"/>
      <c r="B954" s="2"/>
      <c r="C954" s="2"/>
      <c r="D954" s="2"/>
      <c r="E954" s="2"/>
      <c r="F954" s="2"/>
      <c r="G954" s="2"/>
      <c r="J954" s="3"/>
      <c r="M954" s="3"/>
      <c r="N954" s="2"/>
      <c r="O954" s="2"/>
      <c r="P954" s="3"/>
      <c r="Q954" s="2"/>
      <c r="R954" s="2"/>
      <c r="S954" s="3"/>
      <c r="T954" s="2"/>
      <c r="U954" s="2"/>
      <c r="V954" s="2"/>
      <c r="W954" s="2"/>
      <c r="X954" s="2"/>
      <c r="Y954" s="2"/>
      <c r="Z954" s="2"/>
    </row>
    <row r="955" spans="1:26" ht="14.25" customHeight="1" x14ac:dyDescent="0.2">
      <c r="A955" s="2"/>
      <c r="B955" s="2"/>
      <c r="C955" s="2"/>
      <c r="D955" s="2"/>
      <c r="E955" s="2"/>
      <c r="F955" s="2"/>
      <c r="G955" s="2"/>
      <c r="J955" s="3"/>
      <c r="M955" s="3"/>
      <c r="N955" s="2"/>
      <c r="O955" s="2"/>
      <c r="P955" s="3"/>
      <c r="Q955" s="2"/>
      <c r="R955" s="2"/>
      <c r="S955" s="3"/>
      <c r="T955" s="2"/>
      <c r="U955" s="2"/>
      <c r="V955" s="2"/>
      <c r="W955" s="2"/>
      <c r="X955" s="2"/>
      <c r="Y955" s="2"/>
      <c r="Z955" s="2"/>
    </row>
    <row r="956" spans="1:26" ht="14.25" customHeight="1" x14ac:dyDescent="0.2">
      <c r="A956" s="2"/>
      <c r="B956" s="2"/>
      <c r="C956" s="2"/>
      <c r="D956" s="2"/>
      <c r="E956" s="2"/>
      <c r="F956" s="2"/>
      <c r="G956" s="2"/>
      <c r="J956" s="3"/>
      <c r="M956" s="3"/>
      <c r="N956" s="2"/>
      <c r="O956" s="2"/>
      <c r="P956" s="3"/>
      <c r="Q956" s="2"/>
      <c r="R956" s="2"/>
      <c r="S956" s="3"/>
      <c r="T956" s="2"/>
      <c r="U956" s="2"/>
      <c r="V956" s="2"/>
      <c r="W956" s="2"/>
      <c r="X956" s="2"/>
      <c r="Y956" s="2"/>
      <c r="Z956" s="2"/>
    </row>
    <row r="957" spans="1:26" ht="14.25" customHeight="1" x14ac:dyDescent="0.2">
      <c r="A957" s="2"/>
      <c r="B957" s="2"/>
      <c r="C957" s="2"/>
      <c r="D957" s="2"/>
      <c r="E957" s="2"/>
      <c r="F957" s="2"/>
      <c r="G957" s="2"/>
      <c r="J957" s="3"/>
      <c r="M957" s="3"/>
      <c r="N957" s="2"/>
      <c r="O957" s="2"/>
      <c r="P957" s="3"/>
      <c r="Q957" s="2"/>
      <c r="R957" s="2"/>
      <c r="S957" s="3"/>
      <c r="T957" s="2"/>
      <c r="U957" s="2"/>
      <c r="V957" s="2"/>
      <c r="W957" s="2"/>
      <c r="X957" s="2"/>
      <c r="Y957" s="2"/>
      <c r="Z957" s="2"/>
    </row>
    <row r="958" spans="1:26" ht="14.25" customHeight="1" x14ac:dyDescent="0.2">
      <c r="A958" s="2"/>
      <c r="B958" s="2"/>
      <c r="C958" s="2"/>
      <c r="D958" s="2"/>
      <c r="E958" s="2"/>
      <c r="F958" s="2"/>
      <c r="G958" s="2"/>
      <c r="J958" s="3"/>
      <c r="M958" s="3"/>
      <c r="N958" s="2"/>
      <c r="O958" s="2"/>
      <c r="P958" s="3"/>
      <c r="Q958" s="2"/>
      <c r="R958" s="2"/>
      <c r="S958" s="3"/>
      <c r="T958" s="2"/>
      <c r="U958" s="2"/>
      <c r="V958" s="2"/>
      <c r="W958" s="2"/>
      <c r="X958" s="2"/>
      <c r="Y958" s="2"/>
      <c r="Z958" s="2"/>
    </row>
    <row r="959" spans="1:26" ht="14.25" customHeight="1" x14ac:dyDescent="0.2">
      <c r="A959" s="2"/>
      <c r="B959" s="2"/>
      <c r="C959" s="2"/>
      <c r="D959" s="2"/>
      <c r="E959" s="2"/>
      <c r="F959" s="2"/>
      <c r="G959" s="2"/>
      <c r="J959" s="3"/>
      <c r="M959" s="3"/>
      <c r="N959" s="2"/>
      <c r="O959" s="2"/>
      <c r="P959" s="3"/>
      <c r="Q959" s="2"/>
      <c r="R959" s="2"/>
      <c r="S959" s="3"/>
      <c r="T959" s="2"/>
      <c r="U959" s="2"/>
      <c r="V959" s="2"/>
      <c r="W959" s="2"/>
      <c r="X959" s="2"/>
      <c r="Y959" s="2"/>
      <c r="Z959" s="2"/>
    </row>
    <row r="960" spans="1:26" ht="14.25" customHeight="1" x14ac:dyDescent="0.2">
      <c r="A960" s="2"/>
      <c r="B960" s="2"/>
      <c r="C960" s="2"/>
      <c r="D960" s="2"/>
      <c r="E960" s="2"/>
      <c r="F960" s="2"/>
      <c r="G960" s="2"/>
      <c r="J960" s="3"/>
      <c r="M960" s="3"/>
      <c r="N960" s="2"/>
      <c r="O960" s="2"/>
      <c r="P960" s="3"/>
      <c r="Q960" s="2"/>
      <c r="R960" s="2"/>
      <c r="S960" s="3"/>
      <c r="T960" s="2"/>
      <c r="U960" s="2"/>
      <c r="V960" s="2"/>
      <c r="W960" s="2"/>
      <c r="X960" s="2"/>
      <c r="Y960" s="2"/>
      <c r="Z960" s="2"/>
    </row>
    <row r="961" spans="1:26" ht="14.25" customHeight="1" x14ac:dyDescent="0.2">
      <c r="A961" s="2"/>
      <c r="B961" s="2"/>
      <c r="C961" s="2"/>
      <c r="D961" s="2"/>
      <c r="E961" s="2"/>
      <c r="F961" s="2"/>
      <c r="G961" s="2"/>
      <c r="J961" s="3"/>
      <c r="M961" s="3"/>
      <c r="N961" s="2"/>
      <c r="O961" s="2"/>
      <c r="P961" s="3"/>
      <c r="Q961" s="2"/>
      <c r="R961" s="2"/>
      <c r="S961" s="3"/>
      <c r="T961" s="2"/>
      <c r="U961" s="2"/>
      <c r="V961" s="2"/>
      <c r="W961" s="2"/>
      <c r="X961" s="2"/>
      <c r="Y961" s="2"/>
      <c r="Z961" s="2"/>
    </row>
    <row r="962" spans="1:26" ht="14.25" customHeight="1" x14ac:dyDescent="0.2">
      <c r="A962" s="2"/>
      <c r="B962" s="2"/>
      <c r="C962" s="2"/>
      <c r="D962" s="2"/>
      <c r="E962" s="2"/>
      <c r="F962" s="2"/>
      <c r="G962" s="2"/>
      <c r="J962" s="3"/>
      <c r="M962" s="3"/>
      <c r="N962" s="2"/>
      <c r="O962" s="2"/>
      <c r="P962" s="3"/>
      <c r="Q962" s="2"/>
      <c r="R962" s="2"/>
      <c r="S962" s="3"/>
      <c r="T962" s="2"/>
      <c r="U962" s="2"/>
      <c r="V962" s="2"/>
      <c r="W962" s="2"/>
      <c r="X962" s="2"/>
      <c r="Y962" s="2"/>
      <c r="Z962" s="2"/>
    </row>
    <row r="963" spans="1:26" ht="14.25" customHeight="1" x14ac:dyDescent="0.2">
      <c r="A963" s="2"/>
      <c r="B963" s="2"/>
      <c r="C963" s="2"/>
      <c r="D963" s="2"/>
      <c r="E963" s="2"/>
      <c r="F963" s="2"/>
      <c r="G963" s="2"/>
      <c r="J963" s="3"/>
      <c r="M963" s="3"/>
      <c r="N963" s="2"/>
      <c r="O963" s="2"/>
      <c r="P963" s="3"/>
      <c r="Q963" s="2"/>
      <c r="R963" s="2"/>
      <c r="S963" s="3"/>
      <c r="T963" s="2"/>
      <c r="U963" s="2"/>
      <c r="V963" s="2"/>
      <c r="W963" s="2"/>
      <c r="X963" s="2"/>
      <c r="Y963" s="2"/>
      <c r="Z963" s="2"/>
    </row>
    <row r="964" spans="1:26" ht="14.25" customHeight="1" x14ac:dyDescent="0.2">
      <c r="A964" s="2"/>
      <c r="B964" s="2"/>
      <c r="C964" s="2"/>
      <c r="D964" s="2"/>
      <c r="E964" s="2"/>
      <c r="F964" s="2"/>
      <c r="G964" s="2"/>
      <c r="J964" s="3"/>
      <c r="M964" s="3"/>
      <c r="N964" s="2"/>
      <c r="O964" s="2"/>
      <c r="P964" s="3"/>
      <c r="Q964" s="2"/>
      <c r="R964" s="2"/>
      <c r="S964" s="3"/>
      <c r="T964" s="2"/>
      <c r="U964" s="2"/>
      <c r="V964" s="2"/>
      <c r="W964" s="2"/>
      <c r="X964" s="2"/>
      <c r="Y964" s="2"/>
      <c r="Z964" s="2"/>
    </row>
    <row r="965" spans="1:26" ht="14.25" customHeight="1" x14ac:dyDescent="0.2">
      <c r="A965" s="2"/>
      <c r="B965" s="2"/>
      <c r="C965" s="2"/>
      <c r="D965" s="2"/>
      <c r="E965" s="2"/>
      <c r="F965" s="2"/>
      <c r="G965" s="2"/>
      <c r="J965" s="3"/>
      <c r="M965" s="3"/>
      <c r="N965" s="2"/>
      <c r="O965" s="2"/>
      <c r="P965" s="3"/>
      <c r="Q965" s="2"/>
      <c r="R965" s="2"/>
      <c r="S965" s="3"/>
      <c r="T965" s="2"/>
      <c r="U965" s="2"/>
      <c r="V965" s="2"/>
      <c r="W965" s="2"/>
      <c r="X965" s="2"/>
      <c r="Y965" s="2"/>
      <c r="Z965" s="2"/>
    </row>
    <row r="966" spans="1:26" ht="14.25" customHeight="1" x14ac:dyDescent="0.2">
      <c r="A966" s="2"/>
      <c r="B966" s="2"/>
      <c r="C966" s="2"/>
      <c r="D966" s="2"/>
      <c r="E966" s="2"/>
      <c r="F966" s="2"/>
      <c r="G966" s="2"/>
      <c r="J966" s="3"/>
      <c r="M966" s="3"/>
      <c r="N966" s="2"/>
      <c r="O966" s="2"/>
      <c r="P966" s="3"/>
      <c r="Q966" s="2"/>
      <c r="R966" s="2"/>
      <c r="S966" s="3"/>
      <c r="T966" s="2"/>
      <c r="U966" s="2"/>
      <c r="V966" s="2"/>
      <c r="W966" s="2"/>
      <c r="X966" s="2"/>
      <c r="Y966" s="2"/>
      <c r="Z966" s="2"/>
    </row>
    <row r="967" spans="1:26" ht="14.25" customHeight="1" x14ac:dyDescent="0.2">
      <c r="A967" s="2"/>
      <c r="B967" s="2"/>
      <c r="C967" s="2"/>
      <c r="D967" s="2"/>
      <c r="E967" s="2"/>
      <c r="F967" s="2"/>
      <c r="G967" s="2"/>
      <c r="J967" s="3"/>
      <c r="M967" s="3"/>
      <c r="N967" s="2"/>
      <c r="O967" s="2"/>
      <c r="P967" s="3"/>
      <c r="Q967" s="2"/>
      <c r="R967" s="2"/>
      <c r="S967" s="3"/>
      <c r="T967" s="2"/>
      <c r="U967" s="2"/>
      <c r="V967" s="2"/>
      <c r="W967" s="2"/>
      <c r="X967" s="2"/>
      <c r="Y967" s="2"/>
      <c r="Z967" s="2"/>
    </row>
    <row r="968" spans="1:26" ht="14.25" customHeight="1" x14ac:dyDescent="0.2">
      <c r="A968" s="2"/>
      <c r="B968" s="2"/>
      <c r="C968" s="2"/>
      <c r="D968" s="2"/>
      <c r="E968" s="2"/>
      <c r="F968" s="2"/>
      <c r="G968" s="2"/>
      <c r="J968" s="3"/>
      <c r="M968" s="3"/>
      <c r="N968" s="2"/>
      <c r="O968" s="2"/>
      <c r="P968" s="3"/>
      <c r="Q968" s="2"/>
      <c r="R968" s="2"/>
      <c r="S968" s="3"/>
      <c r="T968" s="2"/>
      <c r="U968" s="2"/>
      <c r="V968" s="2"/>
      <c r="W968" s="2"/>
      <c r="X968" s="2"/>
      <c r="Y968" s="2"/>
      <c r="Z968" s="2"/>
    </row>
    <row r="969" spans="1:26" ht="14.25" customHeight="1" x14ac:dyDescent="0.2">
      <c r="A969" s="2"/>
      <c r="B969" s="2"/>
      <c r="C969" s="2"/>
      <c r="D969" s="2"/>
      <c r="E969" s="2"/>
      <c r="F969" s="2"/>
      <c r="G969" s="2"/>
      <c r="J969" s="3"/>
      <c r="M969" s="3"/>
      <c r="N969" s="2"/>
      <c r="O969" s="2"/>
      <c r="P969" s="3"/>
      <c r="Q969" s="2"/>
      <c r="R969" s="2"/>
      <c r="S969" s="3"/>
      <c r="T969" s="2"/>
      <c r="U969" s="2"/>
      <c r="V969" s="2"/>
      <c r="W969" s="2"/>
      <c r="X969" s="2"/>
      <c r="Y969" s="2"/>
      <c r="Z969" s="2"/>
    </row>
    <row r="970" spans="1:26" ht="14.25" customHeight="1" x14ac:dyDescent="0.2">
      <c r="A970" s="2"/>
      <c r="B970" s="2"/>
      <c r="C970" s="2"/>
      <c r="D970" s="2"/>
      <c r="E970" s="2"/>
      <c r="F970" s="2"/>
      <c r="G970" s="2"/>
      <c r="J970" s="3"/>
      <c r="M970" s="3"/>
      <c r="N970" s="2"/>
      <c r="O970" s="2"/>
      <c r="P970" s="3"/>
      <c r="Q970" s="2"/>
      <c r="R970" s="2"/>
      <c r="S970" s="3"/>
      <c r="T970" s="2"/>
      <c r="U970" s="2"/>
      <c r="V970" s="2"/>
      <c r="W970" s="2"/>
      <c r="X970" s="2"/>
      <c r="Y970" s="2"/>
      <c r="Z970" s="2"/>
    </row>
    <row r="971" spans="1:26" ht="14.25" customHeight="1" x14ac:dyDescent="0.2">
      <c r="A971" s="2"/>
      <c r="B971" s="2"/>
      <c r="C971" s="2"/>
      <c r="D971" s="2"/>
      <c r="E971" s="2"/>
      <c r="F971" s="2"/>
      <c r="G971" s="2"/>
      <c r="J971" s="3"/>
      <c r="M971" s="3"/>
      <c r="N971" s="2"/>
      <c r="O971" s="2"/>
      <c r="P971" s="3"/>
      <c r="Q971" s="2"/>
      <c r="R971" s="2"/>
      <c r="S971" s="3"/>
      <c r="T971" s="2"/>
      <c r="U971" s="2"/>
      <c r="V971" s="2"/>
      <c r="W971" s="2"/>
      <c r="X971" s="2"/>
      <c r="Y971" s="2"/>
      <c r="Z971" s="2"/>
    </row>
    <row r="972" spans="1:26" ht="14.25" customHeight="1" x14ac:dyDescent="0.2">
      <c r="A972" s="2"/>
      <c r="B972" s="2"/>
      <c r="C972" s="2"/>
      <c r="D972" s="2"/>
      <c r="E972" s="2"/>
      <c r="F972" s="2"/>
      <c r="G972" s="2"/>
      <c r="J972" s="3"/>
      <c r="M972" s="3"/>
      <c r="N972" s="2"/>
      <c r="O972" s="2"/>
      <c r="P972" s="3"/>
      <c r="Q972" s="2"/>
      <c r="R972" s="2"/>
      <c r="S972" s="3"/>
      <c r="T972" s="2"/>
      <c r="U972" s="2"/>
      <c r="V972" s="2"/>
      <c r="W972" s="2"/>
      <c r="X972" s="2"/>
      <c r="Y972" s="2"/>
      <c r="Z972" s="2"/>
    </row>
    <row r="973" spans="1:26" ht="14.25" customHeight="1" x14ac:dyDescent="0.2">
      <c r="A973" s="2"/>
      <c r="B973" s="2"/>
      <c r="C973" s="2"/>
      <c r="D973" s="2"/>
      <c r="E973" s="2"/>
      <c r="F973" s="2"/>
      <c r="G973" s="2"/>
      <c r="J973" s="3"/>
      <c r="M973" s="3"/>
      <c r="N973" s="2"/>
      <c r="O973" s="2"/>
      <c r="P973" s="3"/>
      <c r="Q973" s="2"/>
      <c r="R973" s="2"/>
      <c r="S973" s="3"/>
      <c r="T973" s="2"/>
      <c r="U973" s="2"/>
      <c r="V973" s="2"/>
      <c r="W973" s="2"/>
      <c r="X973" s="2"/>
      <c r="Y973" s="2"/>
      <c r="Z973" s="2"/>
    </row>
    <row r="974" spans="1:26" ht="14.25" customHeight="1" x14ac:dyDescent="0.2">
      <c r="A974" s="2"/>
      <c r="B974" s="2"/>
      <c r="C974" s="2"/>
      <c r="D974" s="2"/>
      <c r="E974" s="2"/>
      <c r="F974" s="2"/>
      <c r="G974" s="2"/>
      <c r="J974" s="3"/>
      <c r="M974" s="3"/>
      <c r="N974" s="2"/>
      <c r="O974" s="2"/>
      <c r="P974" s="3"/>
      <c r="Q974" s="2"/>
      <c r="R974" s="2"/>
      <c r="S974" s="3"/>
      <c r="T974" s="2"/>
      <c r="U974" s="2"/>
      <c r="V974" s="2"/>
      <c r="W974" s="2"/>
      <c r="X974" s="2"/>
      <c r="Y974" s="2"/>
      <c r="Z974" s="2"/>
    </row>
    <row r="975" spans="1:26" ht="14.25" customHeight="1" x14ac:dyDescent="0.2">
      <c r="A975" s="2"/>
      <c r="B975" s="2"/>
      <c r="C975" s="2"/>
      <c r="D975" s="2"/>
      <c r="E975" s="2"/>
      <c r="F975" s="2"/>
      <c r="G975" s="2"/>
      <c r="J975" s="3"/>
      <c r="M975" s="3"/>
      <c r="N975" s="2"/>
      <c r="O975" s="2"/>
      <c r="P975" s="3"/>
      <c r="Q975" s="2"/>
      <c r="R975" s="2"/>
      <c r="S975" s="3"/>
      <c r="T975" s="2"/>
      <c r="U975" s="2"/>
      <c r="V975" s="2"/>
      <c r="W975" s="2"/>
      <c r="X975" s="2"/>
      <c r="Y975" s="2"/>
      <c r="Z975" s="2"/>
    </row>
    <row r="976" spans="1:26" ht="14.25" customHeight="1" x14ac:dyDescent="0.2">
      <c r="A976" s="2"/>
      <c r="B976" s="2"/>
      <c r="C976" s="2"/>
      <c r="D976" s="2"/>
      <c r="E976" s="2"/>
      <c r="F976" s="2"/>
      <c r="G976" s="2"/>
      <c r="J976" s="3"/>
      <c r="M976" s="3"/>
      <c r="N976" s="2"/>
      <c r="O976" s="2"/>
      <c r="P976" s="3"/>
      <c r="Q976" s="2"/>
      <c r="R976" s="2"/>
      <c r="S976" s="3"/>
      <c r="T976" s="2"/>
      <c r="U976" s="2"/>
      <c r="V976" s="2"/>
      <c r="W976" s="2"/>
      <c r="X976" s="2"/>
      <c r="Y976" s="2"/>
      <c r="Z976" s="2"/>
    </row>
    <row r="977" spans="1:26" ht="14.25" customHeight="1" x14ac:dyDescent="0.2">
      <c r="A977" s="2"/>
      <c r="B977" s="2"/>
      <c r="C977" s="2"/>
      <c r="D977" s="2"/>
      <c r="E977" s="2"/>
      <c r="F977" s="2"/>
      <c r="G977" s="2"/>
      <c r="J977" s="3"/>
      <c r="M977" s="3"/>
      <c r="N977" s="2"/>
      <c r="O977" s="2"/>
      <c r="P977" s="3"/>
      <c r="Q977" s="2"/>
      <c r="R977" s="2"/>
      <c r="S977" s="3"/>
      <c r="T977" s="2"/>
      <c r="U977" s="2"/>
      <c r="V977" s="2"/>
      <c r="W977" s="2"/>
      <c r="X977" s="2"/>
      <c r="Y977" s="2"/>
      <c r="Z977" s="2"/>
    </row>
    <row r="978" spans="1:26" ht="14.25" customHeight="1" x14ac:dyDescent="0.2">
      <c r="A978" s="2"/>
      <c r="B978" s="2"/>
      <c r="C978" s="2"/>
      <c r="D978" s="2"/>
      <c r="E978" s="2"/>
      <c r="F978" s="2"/>
      <c r="G978" s="2"/>
      <c r="J978" s="3"/>
      <c r="M978" s="3"/>
      <c r="N978" s="2"/>
      <c r="O978" s="2"/>
      <c r="P978" s="3"/>
      <c r="Q978" s="2"/>
      <c r="R978" s="2"/>
      <c r="S978" s="3"/>
      <c r="T978" s="2"/>
      <c r="U978" s="2"/>
      <c r="V978" s="2"/>
      <c r="W978" s="2"/>
      <c r="X978" s="2"/>
      <c r="Y978" s="2"/>
      <c r="Z978" s="2"/>
    </row>
    <row r="979" spans="1:26" ht="14.25" customHeight="1" x14ac:dyDescent="0.2">
      <c r="A979" s="2"/>
      <c r="B979" s="2"/>
      <c r="C979" s="2"/>
      <c r="D979" s="2"/>
      <c r="E979" s="2"/>
      <c r="F979" s="2"/>
      <c r="G979" s="2"/>
      <c r="J979" s="3"/>
      <c r="M979" s="3"/>
      <c r="N979" s="2"/>
      <c r="O979" s="2"/>
      <c r="P979" s="3"/>
      <c r="Q979" s="2"/>
      <c r="R979" s="2"/>
      <c r="S979" s="3"/>
      <c r="T979" s="2"/>
      <c r="U979" s="2"/>
      <c r="V979" s="2"/>
      <c r="W979" s="2"/>
      <c r="X979" s="2"/>
      <c r="Y979" s="2"/>
      <c r="Z979" s="2"/>
    </row>
    <row r="980" spans="1:26" ht="14.25" customHeight="1" x14ac:dyDescent="0.2">
      <c r="A980" s="2"/>
      <c r="B980" s="2"/>
      <c r="C980" s="2"/>
      <c r="D980" s="2"/>
      <c r="E980" s="2"/>
      <c r="F980" s="2"/>
      <c r="G980" s="2"/>
      <c r="J980" s="3"/>
      <c r="M980" s="3"/>
      <c r="N980" s="2"/>
      <c r="O980" s="2"/>
      <c r="P980" s="3"/>
      <c r="Q980" s="2"/>
      <c r="R980" s="2"/>
      <c r="S980" s="3"/>
      <c r="T980" s="2"/>
      <c r="U980" s="2"/>
      <c r="V980" s="2"/>
      <c r="W980" s="2"/>
      <c r="X980" s="2"/>
      <c r="Y980" s="2"/>
      <c r="Z980" s="2"/>
    </row>
    <row r="981" spans="1:26" ht="14.25" customHeight="1" x14ac:dyDescent="0.2">
      <c r="A981" s="2"/>
      <c r="B981" s="2"/>
      <c r="C981" s="2"/>
      <c r="D981" s="2"/>
      <c r="E981" s="2"/>
      <c r="F981" s="2"/>
      <c r="G981" s="2"/>
      <c r="J981" s="3"/>
      <c r="M981" s="3"/>
      <c r="N981" s="2"/>
      <c r="O981" s="2"/>
      <c r="P981" s="3"/>
      <c r="Q981" s="2"/>
      <c r="R981" s="2"/>
      <c r="S981" s="3"/>
      <c r="T981" s="2"/>
      <c r="U981" s="2"/>
      <c r="V981" s="2"/>
      <c r="W981" s="2"/>
      <c r="X981" s="2"/>
      <c r="Y981" s="2"/>
      <c r="Z981" s="2"/>
    </row>
    <row r="982" spans="1:26" ht="14.25" customHeight="1" x14ac:dyDescent="0.2">
      <c r="A982" s="2"/>
      <c r="B982" s="2"/>
      <c r="C982" s="2"/>
      <c r="D982" s="2"/>
      <c r="E982" s="2"/>
      <c r="F982" s="2"/>
      <c r="G982" s="2"/>
      <c r="J982" s="3"/>
      <c r="M982" s="3"/>
      <c r="N982" s="2"/>
      <c r="O982" s="2"/>
      <c r="P982" s="3"/>
      <c r="Q982" s="2"/>
      <c r="R982" s="2"/>
      <c r="S982" s="3"/>
      <c r="T982" s="2"/>
      <c r="U982" s="2"/>
      <c r="V982" s="2"/>
      <c r="W982" s="2"/>
      <c r="X982" s="2"/>
      <c r="Y982" s="2"/>
      <c r="Z982" s="2"/>
    </row>
    <row r="983" spans="1:26" ht="14.25" customHeight="1" x14ac:dyDescent="0.2">
      <c r="A983" s="2"/>
      <c r="B983" s="2"/>
      <c r="C983" s="2"/>
      <c r="D983" s="2"/>
      <c r="E983" s="2"/>
      <c r="F983" s="2"/>
      <c r="G983" s="2"/>
      <c r="J983" s="3"/>
      <c r="M983" s="3"/>
      <c r="N983" s="2"/>
      <c r="O983" s="2"/>
      <c r="P983" s="3"/>
      <c r="Q983" s="2"/>
      <c r="R983" s="2"/>
      <c r="S983" s="3"/>
      <c r="T983" s="2"/>
      <c r="U983" s="2"/>
      <c r="V983" s="2"/>
      <c r="W983" s="2"/>
      <c r="X983" s="2"/>
      <c r="Y983" s="2"/>
      <c r="Z983" s="2"/>
    </row>
    <row r="984" spans="1:26" ht="14.25" customHeight="1" x14ac:dyDescent="0.2">
      <c r="A984" s="2"/>
      <c r="B984" s="2"/>
      <c r="C984" s="2"/>
      <c r="D984" s="2"/>
      <c r="E984" s="2"/>
      <c r="F984" s="2"/>
      <c r="G984" s="2"/>
      <c r="J984" s="3"/>
      <c r="M984" s="3"/>
      <c r="N984" s="2"/>
      <c r="O984" s="2"/>
      <c r="P984" s="3"/>
      <c r="Q984" s="2"/>
      <c r="R984" s="2"/>
      <c r="S984" s="3"/>
      <c r="T984" s="2"/>
      <c r="U984" s="2"/>
      <c r="V984" s="2"/>
      <c r="W984" s="2"/>
      <c r="X984" s="2"/>
      <c r="Y984" s="2"/>
      <c r="Z984" s="2"/>
    </row>
    <row r="985" spans="1:26" ht="14.25" customHeight="1" x14ac:dyDescent="0.2">
      <c r="A985" s="2"/>
      <c r="B985" s="2"/>
      <c r="C985" s="2"/>
      <c r="D985" s="2"/>
      <c r="E985" s="2"/>
      <c r="F985" s="2"/>
      <c r="G985" s="2"/>
      <c r="J985" s="3"/>
      <c r="M985" s="3"/>
      <c r="N985" s="2"/>
      <c r="O985" s="2"/>
      <c r="P985" s="3"/>
      <c r="Q985" s="2"/>
      <c r="R985" s="2"/>
      <c r="S985" s="3"/>
      <c r="T985" s="2"/>
      <c r="U985" s="2"/>
      <c r="V985" s="2"/>
      <c r="W985" s="2"/>
      <c r="X985" s="2"/>
      <c r="Y985" s="2"/>
      <c r="Z985" s="2"/>
    </row>
    <row r="986" spans="1:26" ht="14.25" customHeight="1" x14ac:dyDescent="0.2">
      <c r="A986" s="2"/>
      <c r="B986" s="2"/>
      <c r="C986" s="2"/>
      <c r="D986" s="2"/>
      <c r="E986" s="2"/>
      <c r="F986" s="2"/>
      <c r="G986" s="2"/>
      <c r="J986" s="3"/>
      <c r="M986" s="3"/>
      <c r="N986" s="2"/>
      <c r="O986" s="2"/>
      <c r="P986" s="3"/>
      <c r="Q986" s="2"/>
      <c r="R986" s="2"/>
      <c r="S986" s="3"/>
      <c r="T986" s="2"/>
      <c r="U986" s="2"/>
      <c r="V986" s="2"/>
      <c r="W986" s="2"/>
      <c r="X986" s="2"/>
      <c r="Y986" s="2"/>
      <c r="Z986" s="2"/>
    </row>
    <row r="987" spans="1:26" ht="14.25" customHeight="1" x14ac:dyDescent="0.2">
      <c r="A987" s="2"/>
      <c r="B987" s="2"/>
      <c r="C987" s="2"/>
      <c r="D987" s="2"/>
      <c r="E987" s="2"/>
      <c r="F987" s="2"/>
      <c r="G987" s="2"/>
      <c r="J987" s="3"/>
      <c r="M987" s="3"/>
      <c r="N987" s="2"/>
      <c r="O987" s="2"/>
      <c r="P987" s="3"/>
      <c r="Q987" s="2"/>
      <c r="R987" s="2"/>
      <c r="S987" s="3"/>
      <c r="T987" s="2"/>
      <c r="U987" s="2"/>
      <c r="V987" s="2"/>
      <c r="W987" s="2"/>
      <c r="X987" s="2"/>
      <c r="Y987" s="2"/>
      <c r="Z987" s="2"/>
    </row>
    <row r="988" spans="1:26" ht="14.25" customHeight="1" x14ac:dyDescent="0.2">
      <c r="A988" s="2"/>
      <c r="B988" s="2"/>
      <c r="C988" s="2"/>
      <c r="D988" s="2"/>
      <c r="E988" s="2"/>
      <c r="F988" s="2"/>
      <c r="G988" s="2"/>
      <c r="J988" s="3"/>
      <c r="M988" s="3"/>
      <c r="N988" s="2"/>
      <c r="O988" s="2"/>
      <c r="P988" s="3"/>
      <c r="Q988" s="2"/>
      <c r="R988" s="2"/>
      <c r="S988" s="3"/>
      <c r="T988" s="2"/>
      <c r="U988" s="2"/>
      <c r="V988" s="2"/>
      <c r="W988" s="2"/>
      <c r="X988" s="2"/>
      <c r="Y988" s="2"/>
      <c r="Z988" s="2"/>
    </row>
    <row r="989" spans="1:26" ht="14.25" customHeight="1" x14ac:dyDescent="0.2">
      <c r="A989" s="2"/>
      <c r="B989" s="2"/>
      <c r="C989" s="2"/>
      <c r="D989" s="2"/>
      <c r="E989" s="2"/>
      <c r="F989" s="2"/>
      <c r="G989" s="2"/>
      <c r="J989" s="3"/>
      <c r="M989" s="3"/>
      <c r="N989" s="2"/>
      <c r="O989" s="2"/>
      <c r="P989" s="3"/>
      <c r="Q989" s="2"/>
      <c r="R989" s="2"/>
      <c r="S989" s="3"/>
      <c r="T989" s="2"/>
      <c r="U989" s="2"/>
      <c r="V989" s="2"/>
      <c r="W989" s="2"/>
      <c r="X989" s="2"/>
      <c r="Y989" s="2"/>
      <c r="Z989" s="2"/>
    </row>
    <row r="990" spans="1:26" ht="14.25" customHeight="1" x14ac:dyDescent="0.2">
      <c r="A990" s="2"/>
      <c r="B990" s="2"/>
      <c r="C990" s="2"/>
      <c r="D990" s="2"/>
      <c r="E990" s="2"/>
      <c r="F990" s="2"/>
      <c r="G990" s="2"/>
      <c r="J990" s="3"/>
      <c r="M990" s="3"/>
      <c r="N990" s="2"/>
      <c r="O990" s="2"/>
      <c r="P990" s="3"/>
      <c r="Q990" s="2"/>
      <c r="R990" s="2"/>
      <c r="S990" s="3"/>
      <c r="T990" s="2"/>
      <c r="U990" s="2"/>
      <c r="V990" s="2"/>
      <c r="W990" s="2"/>
      <c r="X990" s="2"/>
      <c r="Y990" s="2"/>
      <c r="Z990" s="2"/>
    </row>
    <row r="991" spans="1:26" ht="14.25" customHeight="1" x14ac:dyDescent="0.2">
      <c r="A991" s="2"/>
      <c r="B991" s="2"/>
      <c r="C991" s="2"/>
      <c r="D991" s="2"/>
      <c r="E991" s="2"/>
      <c r="F991" s="2"/>
      <c r="G991" s="2"/>
      <c r="J991" s="3"/>
      <c r="M991" s="3"/>
      <c r="N991" s="2"/>
      <c r="O991" s="2"/>
      <c r="P991" s="3"/>
      <c r="Q991" s="2"/>
      <c r="R991" s="2"/>
      <c r="S991" s="3"/>
      <c r="T991" s="2"/>
      <c r="U991" s="2"/>
      <c r="V991" s="2"/>
      <c r="W991" s="2"/>
      <c r="X991" s="2"/>
      <c r="Y991" s="2"/>
      <c r="Z991" s="2"/>
    </row>
    <row r="992" spans="1:26" ht="14.25" customHeight="1" x14ac:dyDescent="0.2">
      <c r="A992" s="2"/>
      <c r="B992" s="2"/>
      <c r="C992" s="2"/>
      <c r="D992" s="2"/>
      <c r="E992" s="2"/>
      <c r="F992" s="2"/>
      <c r="G992" s="2"/>
      <c r="J992" s="3"/>
      <c r="M992" s="3"/>
      <c r="N992" s="2"/>
      <c r="O992" s="2"/>
      <c r="P992" s="3"/>
      <c r="Q992" s="2"/>
      <c r="R992" s="2"/>
      <c r="S992" s="3"/>
      <c r="T992" s="2"/>
      <c r="U992" s="2"/>
      <c r="V992" s="2"/>
      <c r="W992" s="2"/>
      <c r="X992" s="2"/>
      <c r="Y992" s="2"/>
      <c r="Z992" s="2"/>
    </row>
    <row r="993" spans="1:26" ht="14.25" customHeight="1" x14ac:dyDescent="0.2">
      <c r="A993" s="2"/>
      <c r="B993" s="2"/>
      <c r="C993" s="2"/>
      <c r="D993" s="2"/>
      <c r="E993" s="2"/>
      <c r="F993" s="2"/>
      <c r="G993" s="2"/>
      <c r="J993" s="3"/>
      <c r="M993" s="3"/>
      <c r="N993" s="2"/>
      <c r="O993" s="2"/>
      <c r="P993" s="3"/>
      <c r="Q993" s="2"/>
      <c r="R993" s="2"/>
      <c r="S993" s="3"/>
      <c r="T993" s="2"/>
      <c r="U993" s="2"/>
      <c r="V993" s="2"/>
      <c r="W993" s="2"/>
      <c r="X993" s="2"/>
      <c r="Y993" s="2"/>
      <c r="Z993" s="2"/>
    </row>
    <row r="994" spans="1:26" ht="14.25" customHeight="1" x14ac:dyDescent="0.2">
      <c r="A994" s="2"/>
      <c r="B994" s="2"/>
      <c r="C994" s="2"/>
      <c r="D994" s="2"/>
      <c r="E994" s="2"/>
      <c r="F994" s="2"/>
      <c r="G994" s="2"/>
      <c r="J994" s="3"/>
      <c r="M994" s="3"/>
      <c r="N994" s="2"/>
      <c r="O994" s="2"/>
      <c r="P994" s="3"/>
      <c r="Q994" s="2"/>
      <c r="R994" s="2"/>
      <c r="S994" s="3"/>
      <c r="T994" s="2"/>
      <c r="U994" s="2"/>
      <c r="V994" s="2"/>
      <c r="W994" s="2"/>
      <c r="X994" s="2"/>
      <c r="Y994" s="2"/>
      <c r="Z994" s="2"/>
    </row>
    <row r="995" spans="1:26" ht="14.25" customHeight="1" x14ac:dyDescent="0.2">
      <c r="A995" s="2"/>
      <c r="B995" s="2"/>
      <c r="C995" s="2"/>
      <c r="D995" s="2"/>
      <c r="E995" s="2"/>
      <c r="F995" s="2"/>
      <c r="G995" s="2"/>
      <c r="J995" s="3"/>
      <c r="M995" s="3"/>
      <c r="N995" s="2"/>
      <c r="O995" s="2"/>
      <c r="P995" s="3"/>
      <c r="Q995" s="2"/>
      <c r="R995" s="2"/>
      <c r="S995" s="3"/>
      <c r="T995" s="2"/>
      <c r="U995" s="2"/>
      <c r="V995" s="2"/>
      <c r="W995" s="2"/>
      <c r="X995" s="2"/>
      <c r="Y995" s="2"/>
      <c r="Z995" s="2"/>
    </row>
    <row r="996" spans="1:26" ht="14.25" customHeight="1" x14ac:dyDescent="0.2">
      <c r="A996" s="2"/>
      <c r="B996" s="2"/>
      <c r="C996" s="2"/>
      <c r="D996" s="2"/>
      <c r="E996" s="2"/>
      <c r="F996" s="2"/>
      <c r="G996" s="2"/>
      <c r="J996" s="3"/>
      <c r="M996" s="3"/>
      <c r="N996" s="2"/>
      <c r="O996" s="2"/>
      <c r="P996" s="3"/>
      <c r="Q996" s="2"/>
      <c r="R996" s="2"/>
      <c r="S996" s="3"/>
      <c r="T996" s="2"/>
      <c r="U996" s="2"/>
      <c r="V996" s="2"/>
      <c r="W996" s="2"/>
      <c r="X996" s="2"/>
      <c r="Y996" s="2"/>
      <c r="Z996" s="2"/>
    </row>
    <row r="997" spans="1:26" ht="14.25" customHeight="1" x14ac:dyDescent="0.2">
      <c r="A997" s="2"/>
      <c r="B997" s="2"/>
      <c r="C997" s="2"/>
      <c r="D997" s="2"/>
      <c r="E997" s="2"/>
      <c r="F997" s="2"/>
      <c r="G997" s="2"/>
      <c r="J997" s="3"/>
      <c r="M997" s="3"/>
      <c r="N997" s="2"/>
      <c r="O997" s="2"/>
      <c r="P997" s="3"/>
      <c r="Q997" s="2"/>
      <c r="R997" s="2"/>
      <c r="S997" s="3"/>
      <c r="T997" s="2"/>
      <c r="U997" s="2"/>
      <c r="V997" s="2"/>
      <c r="W997" s="2"/>
      <c r="X997" s="2"/>
      <c r="Y997" s="2"/>
      <c r="Z997" s="2"/>
    </row>
    <row r="998" spans="1:26" ht="14.25" customHeight="1" x14ac:dyDescent="0.2">
      <c r="A998" s="2"/>
      <c r="B998" s="2"/>
      <c r="C998" s="2"/>
      <c r="D998" s="2"/>
      <c r="E998" s="2"/>
      <c r="F998" s="2"/>
      <c r="G998" s="2"/>
      <c r="J998" s="3"/>
      <c r="M998" s="3"/>
      <c r="N998" s="2"/>
      <c r="O998" s="2"/>
      <c r="P998" s="3"/>
      <c r="Q998" s="2"/>
      <c r="R998" s="2"/>
      <c r="S998" s="3"/>
      <c r="T998" s="2"/>
      <c r="U998" s="2"/>
      <c r="V998" s="2"/>
      <c r="W998" s="2"/>
      <c r="X998" s="2"/>
      <c r="Y998" s="2"/>
      <c r="Z998" s="2"/>
    </row>
    <row r="999" spans="1:26" ht="14.25" customHeight="1" x14ac:dyDescent="0.2">
      <c r="A999" s="2"/>
      <c r="B999" s="2"/>
      <c r="C999" s="2"/>
      <c r="D999" s="2"/>
      <c r="E999" s="2"/>
      <c r="F999" s="2"/>
      <c r="G999" s="2"/>
      <c r="J999" s="3"/>
      <c r="M999" s="3"/>
      <c r="N999" s="2"/>
      <c r="O999" s="2"/>
      <c r="P999" s="3"/>
      <c r="Q999" s="2"/>
      <c r="R999" s="2"/>
      <c r="S999" s="3"/>
      <c r="T999" s="2"/>
      <c r="U999" s="2"/>
      <c r="V999" s="2"/>
      <c r="W999" s="2"/>
      <c r="X999" s="2"/>
      <c r="Y999" s="2"/>
      <c r="Z999" s="2"/>
    </row>
    <row r="1000" spans="1:26" ht="14.25" customHeight="1" x14ac:dyDescent="0.2">
      <c r="A1000" s="2"/>
      <c r="B1000" s="2"/>
      <c r="C1000" s="2"/>
      <c r="D1000" s="2"/>
      <c r="E1000" s="2"/>
      <c r="F1000" s="2"/>
      <c r="G1000" s="2"/>
      <c r="J1000" s="3"/>
      <c r="M1000" s="3"/>
      <c r="N1000" s="2"/>
      <c r="O1000" s="2"/>
      <c r="P1000" s="3"/>
      <c r="Q1000" s="2"/>
      <c r="R1000" s="2"/>
      <c r="S1000" s="3"/>
      <c r="T1000" s="2"/>
      <c r="U1000" s="2"/>
      <c r="V1000" s="2"/>
      <c r="W1000" s="2"/>
      <c r="X1000" s="2"/>
      <c r="Y1000" s="2"/>
      <c r="Z1000" s="2"/>
    </row>
  </sheetData>
  <mergeCells count="2">
    <mergeCell ref="K4:P4"/>
    <mergeCell ref="K5:P5"/>
  </mergeCells>
  <pageMargins left="0.7" right="0.7" top="0.75" bottom="0.75" header="0" footer="0"/>
  <pageSetup paperSize="9" scale="14"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4BCC5"/>
  </sheetPr>
  <dimension ref="A1:EO1000"/>
  <sheetViews>
    <sheetView showGridLines="0" zoomScale="70" zoomScaleNormal="70" workbookViewId="0">
      <pane ySplit="7" topLeftCell="A8" activePane="bottomLeft" state="frozen"/>
      <selection pane="bottomLeft"/>
    </sheetView>
  </sheetViews>
  <sheetFormatPr baseColWidth="10" defaultColWidth="14.5" defaultRowHeight="15" customHeight="1" outlineLevelCol="1" x14ac:dyDescent="0.2"/>
  <cols>
    <col min="1" max="1" width="2.5" customWidth="1"/>
    <col min="2" max="2" width="30.5" customWidth="1"/>
    <col min="3" max="3" width="34.5" customWidth="1"/>
    <col min="4" max="4" width="66.1640625" customWidth="1"/>
    <col min="5" max="5" width="2.5" customWidth="1"/>
    <col min="6" max="7" width="20.5" customWidth="1" outlineLevel="1"/>
    <col min="8" max="8" width="18" customWidth="1" outlineLevel="1"/>
    <col min="9" max="18" width="18" hidden="1" customWidth="1" outlineLevel="1"/>
    <col min="19" max="19" width="2.5" customWidth="1"/>
    <col min="20" max="20" width="37.83203125" customWidth="1"/>
    <col min="21" max="21" width="2.5" customWidth="1"/>
    <col min="22" max="22" width="37.83203125" customWidth="1"/>
    <col min="23" max="23" width="2.5" customWidth="1"/>
    <col min="24" max="25" width="37.83203125" customWidth="1"/>
    <col min="26" max="26" width="2.5" customWidth="1"/>
    <col min="27" max="38" width="20.5" customWidth="1"/>
    <col min="39" max="39" width="8.83203125" customWidth="1"/>
    <col min="40" max="40" width="19" customWidth="1"/>
    <col min="41" max="52" width="25.5" customWidth="1"/>
    <col min="53" max="53" width="8.83203125" customWidth="1"/>
    <col min="54" max="54" width="20.5" customWidth="1"/>
    <col min="55" max="144" width="25.5" customWidth="1"/>
    <col min="145" max="145" width="8.83203125" customWidth="1"/>
  </cols>
  <sheetData>
    <row r="1" spans="1:145" ht="14.25" customHeight="1" x14ac:dyDescent="0.25">
      <c r="A1" s="2" t="s">
        <v>411</v>
      </c>
      <c r="B1" s="2"/>
      <c r="C1" s="2"/>
      <c r="D1" s="2"/>
      <c r="E1" s="2"/>
      <c r="F1" s="48"/>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42"/>
      <c r="AQ1" s="2"/>
      <c r="AR1" s="2"/>
      <c r="AS1" s="2"/>
      <c r="AT1" s="2"/>
      <c r="AU1" s="2"/>
      <c r="AV1" s="2"/>
      <c r="AW1" s="2"/>
      <c r="AX1" s="2"/>
      <c r="AY1" s="2"/>
      <c r="AZ1" s="2"/>
      <c r="BA1" s="2"/>
      <c r="BB1" s="2" t="s">
        <v>412</v>
      </c>
      <c r="BC1" s="2">
        <f t="shared" ref="BC1:EN1" si="0">+COUNTA(BC8:BC50)</f>
        <v>7</v>
      </c>
      <c r="BD1" s="2">
        <f t="shared" si="0"/>
        <v>6</v>
      </c>
      <c r="BE1" s="2">
        <f t="shared" si="0"/>
        <v>8</v>
      </c>
      <c r="BF1" s="2">
        <f t="shared" si="0"/>
        <v>10</v>
      </c>
      <c r="BG1" s="2">
        <f t="shared" si="0"/>
        <v>9</v>
      </c>
      <c r="BH1" s="2">
        <f t="shared" si="0"/>
        <v>9</v>
      </c>
      <c r="BI1" s="2">
        <f t="shared" si="0"/>
        <v>7</v>
      </c>
      <c r="BJ1" s="2">
        <f t="shared" si="0"/>
        <v>13</v>
      </c>
      <c r="BK1" s="2">
        <f t="shared" si="0"/>
        <v>13</v>
      </c>
      <c r="BL1" s="2">
        <f t="shared" si="0"/>
        <v>11</v>
      </c>
      <c r="BM1" s="2">
        <f t="shared" si="0"/>
        <v>13</v>
      </c>
      <c r="BN1" s="2">
        <f t="shared" si="0"/>
        <v>13</v>
      </c>
      <c r="BO1" s="2">
        <f t="shared" si="0"/>
        <v>9</v>
      </c>
      <c r="BP1" s="2">
        <f t="shared" si="0"/>
        <v>13</v>
      </c>
      <c r="BQ1" s="2">
        <f t="shared" si="0"/>
        <v>11</v>
      </c>
      <c r="BR1" s="2">
        <f t="shared" si="0"/>
        <v>11</v>
      </c>
      <c r="BS1" s="2">
        <f t="shared" si="0"/>
        <v>10</v>
      </c>
      <c r="BT1" s="2">
        <f t="shared" si="0"/>
        <v>11</v>
      </c>
      <c r="BU1" s="2">
        <f t="shared" si="0"/>
        <v>13</v>
      </c>
      <c r="BV1" s="2">
        <f t="shared" si="0"/>
        <v>10</v>
      </c>
      <c r="BW1" s="2">
        <f t="shared" si="0"/>
        <v>11</v>
      </c>
      <c r="BX1" s="2">
        <f t="shared" si="0"/>
        <v>12</v>
      </c>
      <c r="BY1" s="2">
        <f t="shared" si="0"/>
        <v>6</v>
      </c>
      <c r="BZ1" s="2">
        <f t="shared" si="0"/>
        <v>8</v>
      </c>
      <c r="CA1" s="2">
        <f t="shared" si="0"/>
        <v>9</v>
      </c>
      <c r="CB1" s="2">
        <f t="shared" si="0"/>
        <v>7</v>
      </c>
      <c r="CC1" s="2">
        <f t="shared" si="0"/>
        <v>9</v>
      </c>
      <c r="CD1" s="2"/>
      <c r="CE1" s="2"/>
      <c r="CF1" s="2">
        <f t="shared" si="0"/>
        <v>8</v>
      </c>
      <c r="CG1" s="2">
        <f t="shared" si="0"/>
        <v>11</v>
      </c>
      <c r="CH1" s="2">
        <f t="shared" si="0"/>
        <v>8</v>
      </c>
      <c r="CI1" s="2">
        <f t="shared" si="0"/>
        <v>15</v>
      </c>
      <c r="CJ1" s="2">
        <f t="shared" si="0"/>
        <v>9</v>
      </c>
      <c r="CK1" s="2">
        <f t="shared" si="0"/>
        <v>9</v>
      </c>
      <c r="CL1" s="2">
        <f t="shared" si="0"/>
        <v>10</v>
      </c>
      <c r="CM1" s="2">
        <f t="shared" si="0"/>
        <v>12</v>
      </c>
      <c r="CN1" s="2">
        <f t="shared" si="0"/>
        <v>10</v>
      </c>
      <c r="CO1" s="2">
        <f t="shared" si="0"/>
        <v>7</v>
      </c>
      <c r="CP1" s="2">
        <f t="shared" si="0"/>
        <v>8</v>
      </c>
      <c r="CQ1" s="2">
        <f t="shared" si="0"/>
        <v>7</v>
      </c>
      <c r="CR1" s="2">
        <f t="shared" si="0"/>
        <v>5</v>
      </c>
      <c r="CS1" s="2">
        <f t="shared" si="0"/>
        <v>8</v>
      </c>
      <c r="CT1" s="2">
        <f t="shared" si="0"/>
        <v>10</v>
      </c>
      <c r="CU1" s="2">
        <f t="shared" si="0"/>
        <v>9</v>
      </c>
      <c r="CV1" s="2">
        <f t="shared" si="0"/>
        <v>6</v>
      </c>
      <c r="CW1" s="2">
        <f t="shared" si="0"/>
        <v>7</v>
      </c>
      <c r="CX1" s="2">
        <f t="shared" si="0"/>
        <v>8</v>
      </c>
      <c r="CY1" s="2">
        <f t="shared" si="0"/>
        <v>10</v>
      </c>
      <c r="CZ1" s="2">
        <f t="shared" si="0"/>
        <v>6</v>
      </c>
      <c r="DA1" s="2">
        <f t="shared" si="0"/>
        <v>11</v>
      </c>
      <c r="DB1" s="2">
        <f t="shared" si="0"/>
        <v>14</v>
      </c>
      <c r="DC1" s="2">
        <f t="shared" si="0"/>
        <v>12</v>
      </c>
      <c r="DD1" s="2">
        <f t="shared" si="0"/>
        <v>10</v>
      </c>
      <c r="DE1" s="2">
        <f t="shared" si="0"/>
        <v>7</v>
      </c>
      <c r="DF1" s="2">
        <f t="shared" si="0"/>
        <v>7</v>
      </c>
      <c r="DG1" s="2">
        <f t="shared" si="0"/>
        <v>8</v>
      </c>
      <c r="DH1" s="2">
        <f t="shared" si="0"/>
        <v>7</v>
      </c>
      <c r="DI1" s="2">
        <f t="shared" si="0"/>
        <v>8</v>
      </c>
      <c r="DJ1" s="2">
        <f t="shared" si="0"/>
        <v>7</v>
      </c>
      <c r="DK1" s="2">
        <f t="shared" si="0"/>
        <v>7</v>
      </c>
      <c r="DL1" s="2">
        <f t="shared" si="0"/>
        <v>6</v>
      </c>
      <c r="DM1" s="2">
        <f t="shared" si="0"/>
        <v>9</v>
      </c>
      <c r="DN1" s="2">
        <f t="shared" si="0"/>
        <v>7</v>
      </c>
      <c r="DO1" s="2">
        <f t="shared" si="0"/>
        <v>8</v>
      </c>
      <c r="DP1" s="2">
        <f t="shared" si="0"/>
        <v>10</v>
      </c>
      <c r="DQ1" s="2">
        <f t="shared" si="0"/>
        <v>9</v>
      </c>
      <c r="DR1" s="2">
        <f t="shared" si="0"/>
        <v>9</v>
      </c>
      <c r="DS1" s="2">
        <f t="shared" si="0"/>
        <v>8</v>
      </c>
      <c r="DT1" s="2">
        <f t="shared" si="0"/>
        <v>6</v>
      </c>
      <c r="DU1" s="2">
        <f t="shared" si="0"/>
        <v>10</v>
      </c>
      <c r="DV1" s="2">
        <f t="shared" si="0"/>
        <v>6</v>
      </c>
      <c r="DW1" s="2">
        <f t="shared" si="0"/>
        <v>6</v>
      </c>
      <c r="DX1" s="2">
        <f t="shared" si="0"/>
        <v>10</v>
      </c>
      <c r="DY1" s="2">
        <f t="shared" si="0"/>
        <v>10</v>
      </c>
      <c r="DZ1" s="2">
        <f t="shared" si="0"/>
        <v>8</v>
      </c>
      <c r="EA1" s="2">
        <f t="shared" si="0"/>
        <v>7</v>
      </c>
      <c r="EB1" s="2">
        <f t="shared" si="0"/>
        <v>11</v>
      </c>
      <c r="EC1" s="2">
        <f t="shared" si="0"/>
        <v>19</v>
      </c>
      <c r="ED1" s="2">
        <f t="shared" si="0"/>
        <v>18</v>
      </c>
      <c r="EE1" s="2">
        <f t="shared" si="0"/>
        <v>12</v>
      </c>
      <c r="EF1" s="2">
        <f t="shared" si="0"/>
        <v>18</v>
      </c>
      <c r="EG1" s="2">
        <f t="shared" si="0"/>
        <v>20</v>
      </c>
      <c r="EH1" s="2">
        <f t="shared" si="0"/>
        <v>18</v>
      </c>
      <c r="EI1" s="2">
        <f t="shared" si="0"/>
        <v>18</v>
      </c>
      <c r="EJ1" s="2">
        <f t="shared" si="0"/>
        <v>15</v>
      </c>
      <c r="EK1" s="2">
        <f t="shared" si="0"/>
        <v>15</v>
      </c>
      <c r="EL1" s="2">
        <f t="shared" si="0"/>
        <v>16</v>
      </c>
      <c r="EM1" s="2">
        <f t="shared" si="0"/>
        <v>0</v>
      </c>
      <c r="EN1" s="2">
        <f t="shared" si="0"/>
        <v>31</v>
      </c>
      <c r="EO1" s="2"/>
    </row>
    <row r="2" spans="1:145" ht="27" customHeight="1" x14ac:dyDescent="0.2">
      <c r="A2" s="2"/>
      <c r="B2" s="210" t="s">
        <v>413</v>
      </c>
      <c r="C2" s="211"/>
      <c r="D2" s="211"/>
      <c r="E2" s="211"/>
      <c r="F2" s="211"/>
      <c r="G2" s="211"/>
      <c r="H2" s="211"/>
      <c r="I2" s="212"/>
      <c r="J2" s="212"/>
      <c r="K2" s="212"/>
      <c r="L2" s="212"/>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c r="BM2" s="211"/>
      <c r="BN2" s="211"/>
      <c r="BO2" s="211"/>
      <c r="BP2" s="211"/>
      <c r="BQ2" s="211"/>
      <c r="BR2" s="211"/>
      <c r="BS2" s="211"/>
      <c r="BT2" s="211"/>
      <c r="BU2" s="211"/>
      <c r="BV2" s="211"/>
      <c r="BW2" s="211"/>
      <c r="BX2" s="211"/>
      <c r="BY2" s="211"/>
      <c r="BZ2" s="211"/>
      <c r="CA2" s="211"/>
      <c r="CB2" s="211"/>
      <c r="CC2" s="211"/>
      <c r="CD2" s="211"/>
      <c r="CE2" s="211"/>
      <c r="CF2" s="211"/>
      <c r="CG2" s="211"/>
      <c r="CH2" s="211"/>
      <c r="CI2" s="211"/>
      <c r="CJ2" s="211"/>
      <c r="CK2" s="211"/>
      <c r="CL2" s="211"/>
      <c r="CM2" s="211"/>
      <c r="CN2" s="211"/>
      <c r="CO2" s="211"/>
      <c r="CP2" s="211"/>
      <c r="CQ2" s="211"/>
      <c r="CR2" s="211"/>
      <c r="CS2" s="211"/>
      <c r="CT2" s="211"/>
      <c r="CU2" s="211"/>
      <c r="CV2" s="211"/>
      <c r="CW2" s="211"/>
      <c r="CX2" s="211"/>
      <c r="CY2" s="211"/>
      <c r="CZ2" s="211"/>
      <c r="DA2" s="211"/>
      <c r="DB2" s="211"/>
      <c r="DC2" s="211"/>
      <c r="DD2" s="211"/>
      <c r="DE2" s="211"/>
      <c r="DF2" s="211"/>
      <c r="DG2" s="211"/>
      <c r="DH2" s="211"/>
      <c r="DI2" s="211"/>
      <c r="DJ2" s="211"/>
      <c r="DK2" s="211"/>
      <c r="DL2" s="211"/>
      <c r="DM2" s="211"/>
      <c r="DN2" s="211"/>
      <c r="DO2" s="211"/>
      <c r="DP2" s="211"/>
      <c r="DQ2" s="211"/>
      <c r="DR2" s="211"/>
      <c r="DS2" s="211"/>
      <c r="DT2" s="211"/>
      <c r="DU2" s="211"/>
      <c r="DV2" s="211"/>
      <c r="DW2" s="211"/>
      <c r="DX2" s="211"/>
      <c r="DY2" s="211"/>
      <c r="DZ2" s="211"/>
      <c r="EA2" s="211"/>
      <c r="EB2" s="211"/>
      <c r="EC2" s="211"/>
      <c r="ED2" s="211"/>
      <c r="EE2" s="211"/>
      <c r="EF2" s="211"/>
      <c r="EG2" s="211"/>
      <c r="EH2" s="211"/>
      <c r="EI2" s="211"/>
      <c r="EJ2" s="211"/>
      <c r="EK2" s="211"/>
      <c r="EL2" s="211"/>
      <c r="EM2" s="211"/>
      <c r="EN2" s="213"/>
      <c r="EO2" s="2" t="s">
        <v>414</v>
      </c>
    </row>
    <row r="3" spans="1:145" ht="14.25" customHeight="1" x14ac:dyDescent="0.2">
      <c r="A3" s="2"/>
      <c r="B3" s="3"/>
      <c r="C3" s="2"/>
      <c r="D3" s="2"/>
      <c r="E3" s="2"/>
      <c r="F3" s="2"/>
      <c r="G3" s="2"/>
      <c r="H3" s="2"/>
      <c r="I3" s="62"/>
      <c r="J3" s="62"/>
      <c r="K3" s="62"/>
      <c r="L3" s="62"/>
      <c r="M3" s="2"/>
      <c r="N3" s="2"/>
      <c r="O3" s="2"/>
      <c r="P3" s="2"/>
      <c r="Q3" s="2"/>
      <c r="R3" s="2"/>
      <c r="S3" s="2"/>
      <c r="T3" s="2"/>
      <c r="U3" s="2"/>
      <c r="V3" s="2"/>
      <c r="W3" s="2"/>
      <c r="X3" s="2"/>
      <c r="Y3" s="2"/>
      <c r="Z3" s="2"/>
      <c r="AA3" s="214"/>
      <c r="AB3" s="214"/>
      <c r="AC3" s="214"/>
      <c r="AD3" s="214"/>
      <c r="AE3" s="214"/>
      <c r="AF3" s="214"/>
      <c r="AG3" s="214"/>
      <c r="AH3" s="214"/>
      <c r="AI3" s="214"/>
      <c r="AJ3" s="214"/>
      <c r="AK3" s="214"/>
      <c r="AL3" s="214"/>
      <c r="AM3" s="2"/>
      <c r="AN3" s="215"/>
      <c r="AO3" s="215"/>
      <c r="AP3" s="215"/>
      <c r="AQ3" s="215"/>
      <c r="AR3" s="215"/>
      <c r="AS3" s="215"/>
      <c r="AT3" s="215"/>
      <c r="AU3" s="215"/>
      <c r="AV3" s="215"/>
      <c r="AW3" s="215"/>
      <c r="AX3" s="215"/>
      <c r="AY3" s="215"/>
      <c r="AZ3" s="215"/>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15"/>
      <c r="EC3" s="215"/>
      <c r="ED3" s="215"/>
      <c r="EE3" s="215"/>
      <c r="EF3" s="215"/>
      <c r="EG3" s="215"/>
      <c r="EH3" s="215"/>
      <c r="EI3" s="215"/>
      <c r="EJ3" s="215"/>
      <c r="EK3" s="215"/>
      <c r="EL3" s="215"/>
      <c r="EM3" s="2"/>
      <c r="EN3" s="2"/>
      <c r="EO3" s="2"/>
    </row>
    <row r="4" spans="1:145" ht="31.5" customHeight="1" x14ac:dyDescent="0.2">
      <c r="A4" s="2"/>
      <c r="B4" s="216" t="s">
        <v>53</v>
      </c>
      <c r="C4" s="217"/>
      <c r="D4" s="218"/>
      <c r="E4" s="2"/>
      <c r="F4" s="216" t="s">
        <v>202</v>
      </c>
      <c r="G4" s="217"/>
      <c r="H4" s="217"/>
      <c r="I4" s="219"/>
      <c r="J4" s="219"/>
      <c r="K4" s="219"/>
      <c r="L4" s="219"/>
      <c r="M4" s="217"/>
      <c r="N4" s="217"/>
      <c r="O4" s="217"/>
      <c r="P4" s="217"/>
      <c r="Q4" s="217"/>
      <c r="R4" s="218"/>
      <c r="S4" s="2"/>
      <c r="T4" s="216" t="s">
        <v>415</v>
      </c>
      <c r="U4" s="217"/>
      <c r="V4" s="218"/>
      <c r="W4" s="2"/>
      <c r="X4" s="220" t="s">
        <v>416</v>
      </c>
      <c r="Y4" s="218"/>
      <c r="Z4" s="2"/>
      <c r="AA4" s="221" t="s">
        <v>417</v>
      </c>
      <c r="AB4" s="222"/>
      <c r="AC4" s="222"/>
      <c r="AD4" s="222"/>
      <c r="AE4" s="222"/>
      <c r="AF4" s="222"/>
      <c r="AG4" s="222"/>
      <c r="AH4" s="222"/>
      <c r="AI4" s="222"/>
      <c r="AJ4" s="222"/>
      <c r="AK4" s="222"/>
      <c r="AL4" s="223"/>
      <c r="AM4" s="2"/>
      <c r="AN4" s="221" t="s">
        <v>418</v>
      </c>
      <c r="AO4" s="224"/>
      <c r="AP4" s="224"/>
      <c r="AQ4" s="224"/>
      <c r="AR4" s="224"/>
      <c r="AS4" s="224"/>
      <c r="AT4" s="224"/>
      <c r="AU4" s="224"/>
      <c r="AV4" s="224"/>
      <c r="AW4" s="224"/>
      <c r="AX4" s="224"/>
      <c r="AY4" s="224"/>
      <c r="AZ4" s="225"/>
      <c r="BA4" s="2"/>
      <c r="BB4" s="226" t="s">
        <v>419</v>
      </c>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8"/>
      <c r="EO4" s="2"/>
    </row>
    <row r="5" spans="1:145" ht="14.25" customHeight="1" x14ac:dyDescent="0.2">
      <c r="A5" s="2"/>
      <c r="B5" s="3"/>
      <c r="C5" s="2"/>
      <c r="D5" s="2"/>
      <c r="E5" s="2"/>
      <c r="F5" s="2"/>
      <c r="G5" s="2"/>
      <c r="H5" s="2"/>
      <c r="I5" s="2"/>
      <c r="J5" s="2"/>
      <c r="K5" s="2"/>
      <c r="L5" s="2"/>
      <c r="M5" s="2"/>
      <c r="N5" s="2"/>
      <c r="O5" s="2"/>
      <c r="P5" s="2"/>
      <c r="Q5" s="2"/>
      <c r="R5" s="2"/>
      <c r="S5" s="2"/>
      <c r="T5" s="2"/>
      <c r="U5" s="2"/>
      <c r="V5" s="2"/>
      <c r="W5" s="2"/>
      <c r="X5" s="2"/>
      <c r="Y5" s="2"/>
      <c r="Z5" s="2"/>
      <c r="AA5" s="214"/>
      <c r="AB5" s="214"/>
      <c r="AC5" s="214"/>
      <c r="AD5" s="214"/>
      <c r="AE5" s="214"/>
      <c r="AF5" s="214"/>
      <c r="AG5" s="214"/>
      <c r="AH5" s="214"/>
      <c r="AI5" s="214"/>
      <c r="AJ5" s="214"/>
      <c r="AK5" s="214"/>
      <c r="AL5" s="214"/>
      <c r="AM5" s="2"/>
      <c r="AN5" s="2"/>
      <c r="AO5" s="2"/>
      <c r="AP5" s="2"/>
      <c r="AQ5" s="2"/>
      <c r="AR5" s="2"/>
      <c r="AS5" s="2"/>
      <c r="AT5" s="2"/>
      <c r="AU5" s="2"/>
      <c r="AV5" s="2"/>
      <c r="AW5" s="2"/>
      <c r="AX5" s="2"/>
      <c r="AY5" s="2"/>
      <c r="AZ5" s="2"/>
      <c r="BA5" s="2"/>
      <c r="BB5" s="229" t="s">
        <v>420</v>
      </c>
      <c r="BC5" s="172" t="s">
        <v>421</v>
      </c>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row>
    <row r="6" spans="1:145" ht="14.25" customHeight="1" x14ac:dyDescent="0.2">
      <c r="A6" s="2"/>
      <c r="B6" s="2"/>
      <c r="C6" s="2"/>
      <c r="D6" s="2" t="s">
        <v>422</v>
      </c>
      <c r="E6" s="2"/>
      <c r="F6" s="2"/>
      <c r="G6" s="2"/>
      <c r="H6" s="2"/>
      <c r="I6" s="2"/>
      <c r="J6" s="2"/>
      <c r="K6" s="2"/>
      <c r="L6" s="2"/>
      <c r="M6" s="2"/>
      <c r="N6" s="2"/>
      <c r="O6" s="2"/>
      <c r="P6" s="2"/>
      <c r="Q6" s="2"/>
      <c r="R6" s="2"/>
      <c r="S6" s="2"/>
      <c r="T6" s="2"/>
      <c r="U6" s="2"/>
      <c r="V6" s="2"/>
      <c r="W6" s="2"/>
      <c r="X6" s="167" t="s">
        <v>423</v>
      </c>
      <c r="Y6" s="2"/>
      <c r="Z6" s="2"/>
      <c r="AA6" s="2" t="s">
        <v>424</v>
      </c>
      <c r="AB6" s="2"/>
      <c r="AC6" s="2"/>
      <c r="AD6" s="2"/>
      <c r="AE6" s="2"/>
      <c r="AF6" s="2"/>
      <c r="AG6" s="2"/>
      <c r="AH6" s="2"/>
      <c r="AI6" s="2"/>
      <c r="AJ6" s="2"/>
      <c r="AK6" s="2"/>
      <c r="AL6" s="2"/>
      <c r="AM6" s="2"/>
      <c r="AN6" s="2" t="s">
        <v>412</v>
      </c>
      <c r="AO6" s="2">
        <f t="shared" ref="AO6:AZ6" si="1">+COUNTA(AO8:AO50)</f>
        <v>10</v>
      </c>
      <c r="AP6" s="2">
        <f t="shared" si="1"/>
        <v>17</v>
      </c>
      <c r="AQ6" s="2">
        <f t="shared" si="1"/>
        <v>17</v>
      </c>
      <c r="AR6" s="2">
        <f t="shared" si="1"/>
        <v>9</v>
      </c>
      <c r="AS6" s="2">
        <f t="shared" si="1"/>
        <v>16</v>
      </c>
      <c r="AT6" s="2">
        <f t="shared" si="1"/>
        <v>18</v>
      </c>
      <c r="AU6" s="2">
        <f t="shared" si="1"/>
        <v>16</v>
      </c>
      <c r="AV6" s="2">
        <f t="shared" si="1"/>
        <v>16</v>
      </c>
      <c r="AW6" s="2">
        <f t="shared" si="1"/>
        <v>14</v>
      </c>
      <c r="AX6" s="2">
        <f t="shared" si="1"/>
        <v>15</v>
      </c>
      <c r="AY6" s="2">
        <f t="shared" si="1"/>
        <v>15</v>
      </c>
      <c r="AZ6" s="2">
        <f t="shared" si="1"/>
        <v>29</v>
      </c>
      <c r="BA6" s="2"/>
      <c r="BB6" s="230" t="s">
        <v>425</v>
      </c>
      <c r="BC6" s="231" t="s">
        <v>426</v>
      </c>
      <c r="BD6" s="231" t="s">
        <v>426</v>
      </c>
      <c r="BE6" s="231" t="s">
        <v>426</v>
      </c>
      <c r="BF6" s="231" t="s">
        <v>426</v>
      </c>
      <c r="BG6" s="231" t="s">
        <v>426</v>
      </c>
      <c r="BH6" s="231" t="s">
        <v>426</v>
      </c>
      <c r="BI6" s="231" t="s">
        <v>426</v>
      </c>
      <c r="BJ6" s="231" t="s">
        <v>427</v>
      </c>
      <c r="BK6" s="231" t="s">
        <v>427</v>
      </c>
      <c r="BL6" s="231" t="s">
        <v>427</v>
      </c>
      <c r="BM6" s="231" t="s">
        <v>427</v>
      </c>
      <c r="BN6" s="231" t="s">
        <v>427</v>
      </c>
      <c r="BO6" s="231" t="s">
        <v>427</v>
      </c>
      <c r="BP6" s="231" t="s">
        <v>427</v>
      </c>
      <c r="BQ6" s="231" t="s">
        <v>427</v>
      </c>
      <c r="BR6" s="231" t="s">
        <v>428</v>
      </c>
      <c r="BS6" s="231" t="s">
        <v>428</v>
      </c>
      <c r="BT6" s="231" t="s">
        <v>428</v>
      </c>
      <c r="BU6" s="231" t="s">
        <v>428</v>
      </c>
      <c r="BV6" s="231" t="s">
        <v>428</v>
      </c>
      <c r="BW6" s="231" t="s">
        <v>428</v>
      </c>
      <c r="BX6" s="231" t="s">
        <v>428</v>
      </c>
      <c r="BY6" s="231" t="s">
        <v>428</v>
      </c>
      <c r="BZ6" s="231" t="s">
        <v>429</v>
      </c>
      <c r="CA6" s="231" t="s">
        <v>429</v>
      </c>
      <c r="CB6" s="231" t="s">
        <v>429</v>
      </c>
      <c r="CC6" s="231" t="s">
        <v>429</v>
      </c>
      <c r="CD6" s="231" t="s">
        <v>429</v>
      </c>
      <c r="CE6" s="231" t="s">
        <v>429</v>
      </c>
      <c r="CF6" s="231" t="s">
        <v>429</v>
      </c>
      <c r="CG6" s="231" t="s">
        <v>430</v>
      </c>
      <c r="CH6" s="231" t="s">
        <v>430</v>
      </c>
      <c r="CI6" s="231" t="s">
        <v>430</v>
      </c>
      <c r="CJ6" s="231" t="s">
        <v>430</v>
      </c>
      <c r="CK6" s="231" t="s">
        <v>430</v>
      </c>
      <c r="CL6" s="231" t="s">
        <v>430</v>
      </c>
      <c r="CM6" s="231" t="s">
        <v>431</v>
      </c>
      <c r="CN6" s="231" t="s">
        <v>431</v>
      </c>
      <c r="CO6" s="231" t="s">
        <v>431</v>
      </c>
      <c r="CP6" s="231" t="s">
        <v>431</v>
      </c>
      <c r="CQ6" s="231" t="s">
        <v>431</v>
      </c>
      <c r="CR6" s="231" t="s">
        <v>431</v>
      </c>
      <c r="CS6" s="231" t="s">
        <v>431</v>
      </c>
      <c r="CT6" s="231" t="s">
        <v>431</v>
      </c>
      <c r="CU6" s="231" t="s">
        <v>432</v>
      </c>
      <c r="CV6" s="231" t="s">
        <v>432</v>
      </c>
      <c r="CW6" s="231" t="s">
        <v>432</v>
      </c>
      <c r="CX6" s="231" t="s">
        <v>432</v>
      </c>
      <c r="CY6" s="231" t="s">
        <v>432</v>
      </c>
      <c r="CZ6" s="231" t="s">
        <v>432</v>
      </c>
      <c r="DA6" s="231" t="s">
        <v>433</v>
      </c>
      <c r="DB6" s="231" t="s">
        <v>433</v>
      </c>
      <c r="DC6" s="231" t="s">
        <v>433</v>
      </c>
      <c r="DD6" s="231" t="s">
        <v>433</v>
      </c>
      <c r="DE6" s="231" t="s">
        <v>433</v>
      </c>
      <c r="DF6" s="231" t="s">
        <v>434</v>
      </c>
      <c r="DG6" s="231" t="s">
        <v>434</v>
      </c>
      <c r="DH6" s="231" t="s">
        <v>434</v>
      </c>
      <c r="DI6" s="231" t="s">
        <v>434</v>
      </c>
      <c r="DJ6" s="231" t="s">
        <v>434</v>
      </c>
      <c r="DK6" s="231" t="s">
        <v>434</v>
      </c>
      <c r="DL6" s="231" t="s">
        <v>434</v>
      </c>
      <c r="DM6" s="231" t="s">
        <v>435</v>
      </c>
      <c r="DN6" s="231" t="s">
        <v>435</v>
      </c>
      <c r="DO6" s="231" t="s">
        <v>435</v>
      </c>
      <c r="DP6" s="231" t="s">
        <v>435</v>
      </c>
      <c r="DQ6" s="231" t="s">
        <v>435</v>
      </c>
      <c r="DR6" s="231" t="s">
        <v>435</v>
      </c>
      <c r="DS6" s="231" t="s">
        <v>436</v>
      </c>
      <c r="DT6" s="231" t="s">
        <v>436</v>
      </c>
      <c r="DU6" s="231" t="s">
        <v>436</v>
      </c>
      <c r="DV6" s="231" t="s">
        <v>436</v>
      </c>
      <c r="DW6" s="231" t="s">
        <v>436</v>
      </c>
      <c r="DX6" s="231" t="s">
        <v>436</v>
      </c>
      <c r="DY6" s="231" t="s">
        <v>436</v>
      </c>
      <c r="DZ6" s="231" t="s">
        <v>436</v>
      </c>
      <c r="EA6" s="232" t="s">
        <v>436</v>
      </c>
      <c r="EB6" s="233" t="s">
        <v>426</v>
      </c>
      <c r="EC6" s="233" t="s">
        <v>427</v>
      </c>
      <c r="ED6" s="233" t="s">
        <v>428</v>
      </c>
      <c r="EE6" s="233" t="s">
        <v>429</v>
      </c>
      <c r="EF6" s="233" t="s">
        <v>430</v>
      </c>
      <c r="EG6" s="233" t="s">
        <v>431</v>
      </c>
      <c r="EH6" s="233" t="s">
        <v>432</v>
      </c>
      <c r="EI6" s="233" t="s">
        <v>433</v>
      </c>
      <c r="EJ6" s="233" t="s">
        <v>434</v>
      </c>
      <c r="EK6" s="233" t="s">
        <v>435</v>
      </c>
      <c r="EL6" s="233" t="s">
        <v>436</v>
      </c>
      <c r="EM6" s="231" t="s">
        <v>51</v>
      </c>
      <c r="EN6" s="231" t="s">
        <v>437</v>
      </c>
      <c r="EO6" s="2"/>
    </row>
    <row r="7" spans="1:145" ht="51" customHeight="1" x14ac:dyDescent="0.2">
      <c r="A7" s="2"/>
      <c r="B7" s="234" t="s">
        <v>438</v>
      </c>
      <c r="C7" s="235" t="s">
        <v>53</v>
      </c>
      <c r="D7" s="76" t="s">
        <v>439</v>
      </c>
      <c r="E7" s="76"/>
      <c r="F7" s="76" t="s">
        <v>440</v>
      </c>
      <c r="G7" s="76" t="s">
        <v>441</v>
      </c>
      <c r="H7" s="236" t="s">
        <v>428</v>
      </c>
      <c r="I7" s="76" t="s">
        <v>426</v>
      </c>
      <c r="J7" s="76" t="s">
        <v>427</v>
      </c>
      <c r="K7" s="76" t="s">
        <v>429</v>
      </c>
      <c r="L7" s="76" t="s">
        <v>430</v>
      </c>
      <c r="M7" s="76" t="s">
        <v>431</v>
      </c>
      <c r="N7" s="76" t="s">
        <v>432</v>
      </c>
      <c r="O7" s="76" t="s">
        <v>433</v>
      </c>
      <c r="P7" s="76" t="s">
        <v>434</v>
      </c>
      <c r="Q7" s="76" t="s">
        <v>435</v>
      </c>
      <c r="R7" s="76" t="s">
        <v>436</v>
      </c>
      <c r="S7" s="237"/>
      <c r="T7" s="76" t="s">
        <v>71</v>
      </c>
      <c r="U7" s="237"/>
      <c r="V7" s="76" t="s">
        <v>425</v>
      </c>
      <c r="W7" s="237"/>
      <c r="X7" s="238" t="s">
        <v>425</v>
      </c>
      <c r="Y7" s="76" t="s">
        <v>442</v>
      </c>
      <c r="Z7" s="76"/>
      <c r="AA7" s="76">
        <v>1</v>
      </c>
      <c r="AB7" s="76">
        <f t="shared" ref="AB7:AL7" si="2">+AA7+1</f>
        <v>2</v>
      </c>
      <c r="AC7" s="76">
        <f t="shared" si="2"/>
        <v>3</v>
      </c>
      <c r="AD7" s="76">
        <f t="shared" si="2"/>
        <v>4</v>
      </c>
      <c r="AE7" s="76">
        <f t="shared" si="2"/>
        <v>5</v>
      </c>
      <c r="AF7" s="76">
        <f t="shared" si="2"/>
        <v>6</v>
      </c>
      <c r="AG7" s="76">
        <f t="shared" si="2"/>
        <v>7</v>
      </c>
      <c r="AH7" s="76">
        <f t="shared" si="2"/>
        <v>8</v>
      </c>
      <c r="AI7" s="76">
        <f t="shared" si="2"/>
        <v>9</v>
      </c>
      <c r="AJ7" s="76">
        <f t="shared" si="2"/>
        <v>10</v>
      </c>
      <c r="AK7" s="76">
        <f t="shared" si="2"/>
        <v>11</v>
      </c>
      <c r="AL7" s="76">
        <f t="shared" si="2"/>
        <v>12</v>
      </c>
      <c r="AM7" s="1"/>
      <c r="AN7" s="52" t="s">
        <v>5</v>
      </c>
      <c r="AO7" s="239" t="s">
        <v>426</v>
      </c>
      <c r="AP7" s="239" t="s">
        <v>427</v>
      </c>
      <c r="AQ7" s="239" t="s">
        <v>428</v>
      </c>
      <c r="AR7" s="239" t="s">
        <v>429</v>
      </c>
      <c r="AS7" s="239" t="s">
        <v>430</v>
      </c>
      <c r="AT7" s="239" t="s">
        <v>431</v>
      </c>
      <c r="AU7" s="239" t="s">
        <v>432</v>
      </c>
      <c r="AV7" s="239" t="s">
        <v>433</v>
      </c>
      <c r="AW7" s="239" t="s">
        <v>434</v>
      </c>
      <c r="AX7" s="239" t="s">
        <v>435</v>
      </c>
      <c r="AY7" s="239" t="s">
        <v>436</v>
      </c>
      <c r="AZ7" s="239" t="s">
        <v>437</v>
      </c>
      <c r="BA7" s="1"/>
      <c r="BB7" s="230" t="s">
        <v>442</v>
      </c>
      <c r="BC7" s="302" t="s">
        <v>443</v>
      </c>
      <c r="BD7" s="302" t="s">
        <v>444</v>
      </c>
      <c r="BE7" s="302" t="s">
        <v>445</v>
      </c>
      <c r="BF7" s="302" t="s">
        <v>446</v>
      </c>
      <c r="BG7" s="302" t="s">
        <v>447</v>
      </c>
      <c r="BH7" s="302" t="s">
        <v>448</v>
      </c>
      <c r="BI7" s="302" t="s">
        <v>50</v>
      </c>
      <c r="BJ7" s="302" t="s">
        <v>449</v>
      </c>
      <c r="BK7" s="302" t="s">
        <v>450</v>
      </c>
      <c r="BL7" s="302" t="s">
        <v>451</v>
      </c>
      <c r="BM7" s="302" t="s">
        <v>452</v>
      </c>
      <c r="BN7" s="302" t="s">
        <v>453</v>
      </c>
      <c r="BO7" s="302" t="s">
        <v>454</v>
      </c>
      <c r="BP7" s="302" t="s">
        <v>455</v>
      </c>
      <c r="BQ7" s="302" t="s">
        <v>456</v>
      </c>
      <c r="BR7" s="302" t="s">
        <v>457</v>
      </c>
      <c r="BS7" s="302" t="s">
        <v>458</v>
      </c>
      <c r="BT7" s="302" t="s">
        <v>459</v>
      </c>
      <c r="BU7" s="302" t="s">
        <v>460</v>
      </c>
      <c r="BV7" s="302" t="s">
        <v>461</v>
      </c>
      <c r="BW7" s="302" t="s">
        <v>462</v>
      </c>
      <c r="BX7" s="302" t="s">
        <v>463</v>
      </c>
      <c r="BY7" s="302" t="s">
        <v>464</v>
      </c>
      <c r="BZ7" s="302" t="s">
        <v>465</v>
      </c>
      <c r="CA7" s="302" t="s">
        <v>466</v>
      </c>
      <c r="CB7" s="302" t="s">
        <v>467</v>
      </c>
      <c r="CC7" s="302" t="s">
        <v>468</v>
      </c>
      <c r="CD7" s="302" t="s">
        <v>560</v>
      </c>
      <c r="CE7" s="302" t="s">
        <v>561</v>
      </c>
      <c r="CF7" s="302" t="s">
        <v>469</v>
      </c>
      <c r="CG7" s="302" t="s">
        <v>470</v>
      </c>
      <c r="CH7" s="302" t="s">
        <v>471</v>
      </c>
      <c r="CI7" s="302" t="s">
        <v>472</v>
      </c>
      <c r="CJ7" s="302" t="s">
        <v>473</v>
      </c>
      <c r="CK7" s="302" t="s">
        <v>474</v>
      </c>
      <c r="CL7" s="302" t="s">
        <v>475</v>
      </c>
      <c r="CM7" s="302" t="s">
        <v>476</v>
      </c>
      <c r="CN7" s="302" t="s">
        <v>477</v>
      </c>
      <c r="CO7" s="302" t="s">
        <v>478</v>
      </c>
      <c r="CP7" s="302" t="s">
        <v>479</v>
      </c>
      <c r="CQ7" s="302" t="s">
        <v>480</v>
      </c>
      <c r="CR7" s="302" t="s">
        <v>481</v>
      </c>
      <c r="CS7" s="302" t="s">
        <v>482</v>
      </c>
      <c r="CT7" s="302" t="s">
        <v>483</v>
      </c>
      <c r="CU7" s="302" t="s">
        <v>484</v>
      </c>
      <c r="CV7" s="302" t="s">
        <v>485</v>
      </c>
      <c r="CW7" s="302" t="s">
        <v>486</v>
      </c>
      <c r="CX7" s="302" t="s">
        <v>487</v>
      </c>
      <c r="CY7" s="302" t="s">
        <v>488</v>
      </c>
      <c r="CZ7" s="302" t="s">
        <v>489</v>
      </c>
      <c r="DA7" s="302" t="s">
        <v>490</v>
      </c>
      <c r="DB7" s="302" t="s">
        <v>491</v>
      </c>
      <c r="DC7" s="302" t="s">
        <v>492</v>
      </c>
      <c r="DD7" s="302" t="s">
        <v>493</v>
      </c>
      <c r="DE7" s="302" t="s">
        <v>494</v>
      </c>
      <c r="DF7" s="302" t="s">
        <v>495</v>
      </c>
      <c r="DG7" s="302" t="s">
        <v>496</v>
      </c>
      <c r="DH7" s="302" t="s">
        <v>497</v>
      </c>
      <c r="DI7" s="302" t="s">
        <v>498</v>
      </c>
      <c r="DJ7" s="302" t="s">
        <v>499</v>
      </c>
      <c r="DK7" s="302" t="s">
        <v>500</v>
      </c>
      <c r="DL7" s="302" t="s">
        <v>501</v>
      </c>
      <c r="DM7" s="302" t="s">
        <v>502</v>
      </c>
      <c r="DN7" s="302" t="s">
        <v>503</v>
      </c>
      <c r="DO7" s="302" t="s">
        <v>504</v>
      </c>
      <c r="DP7" s="302" t="s">
        <v>505</v>
      </c>
      <c r="DQ7" s="302" t="s">
        <v>506</v>
      </c>
      <c r="DR7" s="302" t="s">
        <v>507</v>
      </c>
      <c r="DS7" s="302" t="s">
        <v>508</v>
      </c>
      <c r="DT7" s="302" t="s">
        <v>509</v>
      </c>
      <c r="DU7" s="302" t="s">
        <v>510</v>
      </c>
      <c r="DV7" s="302" t="s">
        <v>511</v>
      </c>
      <c r="DW7" s="302" t="s">
        <v>512</v>
      </c>
      <c r="DX7" s="302" t="s">
        <v>513</v>
      </c>
      <c r="DY7" s="302" t="s">
        <v>514</v>
      </c>
      <c r="DZ7" s="302" t="s">
        <v>515</v>
      </c>
      <c r="EA7" s="303" t="s">
        <v>516</v>
      </c>
      <c r="EB7" s="302" t="s">
        <v>517</v>
      </c>
      <c r="EC7" s="302" t="s">
        <v>518</v>
      </c>
      <c r="ED7" s="302" t="s">
        <v>519</v>
      </c>
      <c r="EE7" s="302" t="s">
        <v>520</v>
      </c>
      <c r="EF7" s="302" t="s">
        <v>521</v>
      </c>
      <c r="EG7" s="302" t="s">
        <v>522</v>
      </c>
      <c r="EH7" s="302" t="s">
        <v>523</v>
      </c>
      <c r="EI7" s="302" t="s">
        <v>524</v>
      </c>
      <c r="EJ7" s="302" t="s">
        <v>525</v>
      </c>
      <c r="EK7" s="302" t="s">
        <v>526</v>
      </c>
      <c r="EL7" s="302" t="s">
        <v>527</v>
      </c>
      <c r="EM7" s="302" t="s">
        <v>51</v>
      </c>
      <c r="EN7" s="302" t="s">
        <v>437</v>
      </c>
      <c r="EO7" s="2"/>
    </row>
    <row r="8" spans="1:145" ht="176" x14ac:dyDescent="0.2">
      <c r="A8" s="240">
        <v>1</v>
      </c>
      <c r="B8" s="21" t="s">
        <v>528</v>
      </c>
      <c r="C8" s="21" t="s">
        <v>283</v>
      </c>
      <c r="D8" s="204" t="s">
        <v>529</v>
      </c>
      <c r="E8" s="204"/>
      <c r="F8" s="204" t="s">
        <v>847</v>
      </c>
      <c r="G8" s="21"/>
      <c r="H8" s="71"/>
      <c r="I8" s="71"/>
      <c r="J8" s="71"/>
      <c r="K8" s="71"/>
      <c r="L8" s="71"/>
      <c r="M8" s="71"/>
      <c r="N8" s="71"/>
      <c r="O8" s="71"/>
      <c r="P8" s="71"/>
      <c r="Q8" s="71"/>
      <c r="R8" s="71"/>
      <c r="S8" s="162"/>
      <c r="T8" s="158" t="s">
        <v>426</v>
      </c>
      <c r="U8" s="12"/>
      <c r="V8" s="21" t="s">
        <v>426</v>
      </c>
      <c r="W8" s="12"/>
      <c r="X8" s="21" t="s">
        <v>426</v>
      </c>
      <c r="Y8" s="21" t="s">
        <v>443</v>
      </c>
      <c r="Z8" s="21"/>
      <c r="AA8" s="21" t="s">
        <v>293</v>
      </c>
      <c r="AB8" s="21" t="s">
        <v>301</v>
      </c>
      <c r="AC8" s="21" t="s">
        <v>302</v>
      </c>
      <c r="AD8" s="21"/>
      <c r="AE8" s="21"/>
      <c r="AF8" s="21"/>
      <c r="AG8" s="21"/>
      <c r="AH8" s="21"/>
      <c r="AI8" s="21"/>
      <c r="AJ8" s="21"/>
      <c r="AK8" s="21"/>
      <c r="AL8" s="21"/>
      <c r="AM8" s="2"/>
      <c r="AN8" s="60">
        <v>1</v>
      </c>
      <c r="AO8" s="21" t="s">
        <v>293</v>
      </c>
      <c r="AP8" s="21" t="s">
        <v>283</v>
      </c>
      <c r="AQ8" s="21" t="s">
        <v>283</v>
      </c>
      <c r="AR8" s="21" t="s">
        <v>295</v>
      </c>
      <c r="AS8" s="21" t="s">
        <v>289</v>
      </c>
      <c r="AT8" s="21" t="s">
        <v>283</v>
      </c>
      <c r="AU8" s="21" t="s">
        <v>284</v>
      </c>
      <c r="AV8" s="21" t="s">
        <v>285</v>
      </c>
      <c r="AW8" s="21" t="s">
        <v>290</v>
      </c>
      <c r="AX8" s="21" t="s">
        <v>286</v>
      </c>
      <c r="AY8" s="21" t="s">
        <v>283</v>
      </c>
      <c r="AZ8" s="21" t="s">
        <v>283</v>
      </c>
      <c r="BA8" s="2"/>
      <c r="BB8" s="241">
        <v>1</v>
      </c>
      <c r="BC8" s="242" t="s">
        <v>287</v>
      </c>
      <c r="BD8" s="242" t="s">
        <v>293</v>
      </c>
      <c r="BE8" s="242" t="s">
        <v>285</v>
      </c>
      <c r="BF8" s="242" t="s">
        <v>285</v>
      </c>
      <c r="BG8" s="242" t="s">
        <v>286</v>
      </c>
      <c r="BH8" s="242" t="s">
        <v>285</v>
      </c>
      <c r="BI8" s="242" t="s">
        <v>293</v>
      </c>
      <c r="BJ8" s="243" t="s">
        <v>283</v>
      </c>
      <c r="BK8" s="244" t="s">
        <v>283</v>
      </c>
      <c r="BL8" s="244" t="s">
        <v>283</v>
      </c>
      <c r="BM8" s="244" t="s">
        <v>283</v>
      </c>
      <c r="BN8" s="244" t="s">
        <v>283</v>
      </c>
      <c r="BO8" s="244" t="s">
        <v>283</v>
      </c>
      <c r="BP8" s="244" t="s">
        <v>283</v>
      </c>
      <c r="BQ8" s="244" t="s">
        <v>283</v>
      </c>
      <c r="BR8" s="244" t="s">
        <v>283</v>
      </c>
      <c r="BS8" s="242" t="s">
        <v>285</v>
      </c>
      <c r="BT8" s="244" t="s">
        <v>283</v>
      </c>
      <c r="BU8" s="244" t="s">
        <v>283</v>
      </c>
      <c r="BV8" s="244" t="s">
        <v>283</v>
      </c>
      <c r="BW8" s="242" t="s">
        <v>285</v>
      </c>
      <c r="BX8" s="242" t="s">
        <v>285</v>
      </c>
      <c r="BY8" s="242" t="s">
        <v>294</v>
      </c>
      <c r="BZ8" s="242" t="s">
        <v>298</v>
      </c>
      <c r="CA8" s="242" t="s">
        <v>291</v>
      </c>
      <c r="CB8" s="242" t="s">
        <v>290</v>
      </c>
      <c r="CC8" s="242" t="s">
        <v>295</v>
      </c>
      <c r="CD8" s="242" t="s">
        <v>298</v>
      </c>
      <c r="CE8" s="242" t="s">
        <v>295</v>
      </c>
      <c r="CF8" s="242" t="s">
        <v>295</v>
      </c>
      <c r="CG8" s="242" t="s">
        <v>289</v>
      </c>
      <c r="CH8" s="242" t="s">
        <v>285</v>
      </c>
      <c r="CI8" s="242" t="s">
        <v>285</v>
      </c>
      <c r="CJ8" s="244" t="s">
        <v>283</v>
      </c>
      <c r="CK8" s="242" t="s">
        <v>291</v>
      </c>
      <c r="CL8" s="242" t="s">
        <v>292</v>
      </c>
      <c r="CM8" s="244" t="s">
        <v>283</v>
      </c>
      <c r="CN8" s="242" t="s">
        <v>288</v>
      </c>
      <c r="CO8" s="242" t="s">
        <v>292</v>
      </c>
      <c r="CP8" s="242" t="s">
        <v>288</v>
      </c>
      <c r="CQ8" s="242" t="s">
        <v>285</v>
      </c>
      <c r="CR8" s="242" t="s">
        <v>652</v>
      </c>
      <c r="CS8" s="244" t="s">
        <v>283</v>
      </c>
      <c r="CT8" s="242" t="s">
        <v>285</v>
      </c>
      <c r="CU8" s="242" t="s">
        <v>284</v>
      </c>
      <c r="CV8" s="242" t="s">
        <v>288</v>
      </c>
      <c r="CW8" s="242" t="s">
        <v>285</v>
      </c>
      <c r="CX8" s="244" t="s">
        <v>283</v>
      </c>
      <c r="CY8" s="242" t="s">
        <v>285</v>
      </c>
      <c r="CZ8" s="242" t="s">
        <v>297</v>
      </c>
      <c r="DA8" s="242" t="s">
        <v>285</v>
      </c>
      <c r="DB8" s="244" t="s">
        <v>283</v>
      </c>
      <c r="DC8" s="244" t="s">
        <v>283</v>
      </c>
      <c r="DD8" s="242" t="s">
        <v>285</v>
      </c>
      <c r="DE8" s="242" t="s">
        <v>285</v>
      </c>
      <c r="DF8" s="242" t="s">
        <v>290</v>
      </c>
      <c r="DG8" s="242" t="s">
        <v>285</v>
      </c>
      <c r="DH8" s="242" t="s">
        <v>291</v>
      </c>
      <c r="DI8" s="242" t="s">
        <v>285</v>
      </c>
      <c r="DJ8" s="242" t="s">
        <v>285</v>
      </c>
      <c r="DK8" s="242" t="s">
        <v>294</v>
      </c>
      <c r="DL8" s="242" t="s">
        <v>291</v>
      </c>
      <c r="DM8" s="242" t="s">
        <v>286</v>
      </c>
      <c r="DN8" s="242" t="s">
        <v>291</v>
      </c>
      <c r="DO8" s="242" t="s">
        <v>285</v>
      </c>
      <c r="DP8" s="244" t="s">
        <v>283</v>
      </c>
      <c r="DQ8" s="242" t="s">
        <v>285</v>
      </c>
      <c r="DR8" s="242" t="s">
        <v>285</v>
      </c>
      <c r="DS8" s="244" t="s">
        <v>283</v>
      </c>
      <c r="DT8" s="244" t="s">
        <v>283</v>
      </c>
      <c r="DU8" s="242" t="s">
        <v>285</v>
      </c>
      <c r="DV8" s="242" t="s">
        <v>293</v>
      </c>
      <c r="DW8" s="242" t="s">
        <v>293</v>
      </c>
      <c r="DX8" s="244" t="s">
        <v>283</v>
      </c>
      <c r="DY8" s="244" t="s">
        <v>283</v>
      </c>
      <c r="DZ8" s="244" t="s">
        <v>283</v>
      </c>
      <c r="EA8" s="245" t="s">
        <v>283</v>
      </c>
      <c r="EB8" s="242" t="s">
        <v>293</v>
      </c>
      <c r="EC8" s="244" t="s">
        <v>283</v>
      </c>
      <c r="ED8" s="244" t="s">
        <v>283</v>
      </c>
      <c r="EE8" s="242" t="s">
        <v>295</v>
      </c>
      <c r="EF8" s="242" t="s">
        <v>289</v>
      </c>
      <c r="EG8" s="244" t="s">
        <v>283</v>
      </c>
      <c r="EH8" s="242" t="s">
        <v>284</v>
      </c>
      <c r="EI8" s="242" t="s">
        <v>285</v>
      </c>
      <c r="EJ8" s="242" t="s">
        <v>290</v>
      </c>
      <c r="EK8" s="242" t="s">
        <v>286</v>
      </c>
      <c r="EL8" s="244" t="s">
        <v>283</v>
      </c>
      <c r="EM8" s="242"/>
      <c r="EN8" s="242" t="s">
        <v>283</v>
      </c>
      <c r="EO8" s="2"/>
    </row>
    <row r="9" spans="1:145" ht="112" x14ac:dyDescent="0.2">
      <c r="A9" s="240">
        <f t="shared" ref="A9:A38" si="3">+A8+1</f>
        <v>2</v>
      </c>
      <c r="B9" s="21" t="s">
        <v>528</v>
      </c>
      <c r="C9" s="21" t="s">
        <v>284</v>
      </c>
      <c r="D9" s="21" t="s">
        <v>530</v>
      </c>
      <c r="E9" s="21"/>
      <c r="F9" s="21" t="s">
        <v>375</v>
      </c>
      <c r="G9" s="21"/>
      <c r="H9" s="71"/>
      <c r="I9" s="71"/>
      <c r="J9" s="71"/>
      <c r="K9" s="71"/>
      <c r="L9" s="71"/>
      <c r="M9" s="71"/>
      <c r="N9" s="71"/>
      <c r="O9" s="71"/>
      <c r="P9" s="71"/>
      <c r="Q9" s="71"/>
      <c r="R9" s="71"/>
      <c r="S9" s="162"/>
      <c r="T9" s="21" t="s">
        <v>443</v>
      </c>
      <c r="U9" s="62"/>
      <c r="V9" s="21" t="s">
        <v>427</v>
      </c>
      <c r="W9" s="62"/>
      <c r="X9" s="21" t="s">
        <v>426</v>
      </c>
      <c r="Y9" s="21" t="s">
        <v>444</v>
      </c>
      <c r="Z9" s="21"/>
      <c r="AA9" s="21" t="s">
        <v>293</v>
      </c>
      <c r="AB9" s="21" t="s">
        <v>299</v>
      </c>
      <c r="AC9" s="21"/>
      <c r="AD9" s="21"/>
      <c r="AE9" s="21"/>
      <c r="AF9" s="21"/>
      <c r="AG9" s="21"/>
      <c r="AH9" s="21"/>
      <c r="AI9" s="21"/>
      <c r="AJ9" s="21"/>
      <c r="AK9" s="21"/>
      <c r="AL9" s="21"/>
      <c r="AM9" s="2"/>
      <c r="AN9" s="60">
        <f t="shared" ref="AN9:AN36" si="4">+AN8+1</f>
        <v>2</v>
      </c>
      <c r="AO9" s="21" t="s">
        <v>285</v>
      </c>
      <c r="AP9" s="21" t="s">
        <v>286</v>
      </c>
      <c r="AQ9" s="21" t="s">
        <v>285</v>
      </c>
      <c r="AR9" s="21" t="s">
        <v>291</v>
      </c>
      <c r="AS9" s="21" t="s">
        <v>285</v>
      </c>
      <c r="AT9" s="21" t="s">
        <v>288</v>
      </c>
      <c r="AU9" s="21" t="s">
        <v>288</v>
      </c>
      <c r="AV9" s="21" t="s">
        <v>283</v>
      </c>
      <c r="AW9" s="21" t="s">
        <v>285</v>
      </c>
      <c r="AX9" s="21" t="s">
        <v>291</v>
      </c>
      <c r="AY9" s="21" t="s">
        <v>285</v>
      </c>
      <c r="AZ9" s="21" t="s">
        <v>284</v>
      </c>
      <c r="BA9" s="2"/>
      <c r="BB9" s="241">
        <f>+IF(COUNTA(BC9:EN9)=0,"",BB8+1)</f>
        <v>2</v>
      </c>
      <c r="BC9" s="242" t="s">
        <v>301</v>
      </c>
      <c r="BD9" s="242" t="s">
        <v>652</v>
      </c>
      <c r="BE9" s="242" t="s">
        <v>287</v>
      </c>
      <c r="BF9" s="242" t="s">
        <v>290</v>
      </c>
      <c r="BG9" s="242" t="s">
        <v>293</v>
      </c>
      <c r="BH9" s="242" t="s">
        <v>291</v>
      </c>
      <c r="BI9" s="242" t="s">
        <v>301</v>
      </c>
      <c r="BJ9" s="246" t="s">
        <v>286</v>
      </c>
      <c r="BK9" s="242" t="s">
        <v>284</v>
      </c>
      <c r="BL9" s="242" t="s">
        <v>284</v>
      </c>
      <c r="BM9" s="242" t="s">
        <v>284</v>
      </c>
      <c r="BN9" s="242" t="s">
        <v>284</v>
      </c>
      <c r="BO9" s="242" t="s">
        <v>284</v>
      </c>
      <c r="BP9" s="242" t="s">
        <v>284</v>
      </c>
      <c r="BQ9" s="242" t="s">
        <v>286</v>
      </c>
      <c r="BR9" s="242" t="s">
        <v>285</v>
      </c>
      <c r="BS9" s="242" t="s">
        <v>286</v>
      </c>
      <c r="BT9" s="242" t="s">
        <v>285</v>
      </c>
      <c r="BU9" s="242" t="s">
        <v>285</v>
      </c>
      <c r="BV9" s="242" t="s">
        <v>285</v>
      </c>
      <c r="BW9" s="242" t="s">
        <v>286</v>
      </c>
      <c r="BX9" s="242" t="s">
        <v>286</v>
      </c>
      <c r="BY9" s="242" t="s">
        <v>295</v>
      </c>
      <c r="BZ9" s="248" t="s">
        <v>652</v>
      </c>
      <c r="CA9" s="242" t="s">
        <v>292</v>
      </c>
      <c r="CB9" s="242" t="s">
        <v>291</v>
      </c>
      <c r="CC9" s="242" t="s">
        <v>652</v>
      </c>
      <c r="CD9" s="242" t="s">
        <v>652</v>
      </c>
      <c r="CE9" s="242" t="s">
        <v>292</v>
      </c>
      <c r="CF9" s="242" t="s">
        <v>304</v>
      </c>
      <c r="CG9" s="242" t="s">
        <v>292</v>
      </c>
      <c r="CH9" s="242" t="s">
        <v>291</v>
      </c>
      <c r="CI9" s="242" t="s">
        <v>287</v>
      </c>
      <c r="CJ9" s="242" t="s">
        <v>293</v>
      </c>
      <c r="CK9" s="242" t="s">
        <v>292</v>
      </c>
      <c r="CL9" s="242" t="s">
        <v>293</v>
      </c>
      <c r="CM9" s="242" t="s">
        <v>284</v>
      </c>
      <c r="CN9" s="242" t="s">
        <v>293</v>
      </c>
      <c r="CO9" s="242" t="s">
        <v>300</v>
      </c>
      <c r="CP9" s="242" t="s">
        <v>297</v>
      </c>
      <c r="CQ9" s="242" t="s">
        <v>286</v>
      </c>
      <c r="CR9" s="242" t="s">
        <v>304</v>
      </c>
      <c r="CS9" s="242" t="s">
        <v>284</v>
      </c>
      <c r="CT9" s="242" t="s">
        <v>286</v>
      </c>
      <c r="CU9" s="242" t="s">
        <v>286</v>
      </c>
      <c r="CV9" s="242" t="s">
        <v>289</v>
      </c>
      <c r="CW9" s="242" t="s">
        <v>297</v>
      </c>
      <c r="CX9" s="242" t="s">
        <v>284</v>
      </c>
      <c r="CY9" s="242" t="s">
        <v>286</v>
      </c>
      <c r="CZ9" s="242" t="s">
        <v>652</v>
      </c>
      <c r="DA9" s="242" t="s">
        <v>287</v>
      </c>
      <c r="DB9" s="242" t="s">
        <v>284</v>
      </c>
      <c r="DC9" s="242" t="s">
        <v>284</v>
      </c>
      <c r="DD9" s="242" t="s">
        <v>287</v>
      </c>
      <c r="DE9" s="242" t="s">
        <v>297</v>
      </c>
      <c r="DF9" s="242" t="s">
        <v>295</v>
      </c>
      <c r="DG9" s="242" t="s">
        <v>294</v>
      </c>
      <c r="DH9" s="242" t="s">
        <v>294</v>
      </c>
      <c r="DI9" s="242" t="s">
        <v>286</v>
      </c>
      <c r="DJ9" s="242" t="s">
        <v>293</v>
      </c>
      <c r="DK9" s="242" t="s">
        <v>295</v>
      </c>
      <c r="DL9" s="242" t="s">
        <v>298</v>
      </c>
      <c r="DM9" s="242" t="s">
        <v>287</v>
      </c>
      <c r="DN9" s="244" t="s">
        <v>298</v>
      </c>
      <c r="DO9" s="242" t="s">
        <v>290</v>
      </c>
      <c r="DP9" s="242" t="s">
        <v>285</v>
      </c>
      <c r="DQ9" s="242" t="s">
        <v>290</v>
      </c>
      <c r="DR9" s="242" t="s">
        <v>290</v>
      </c>
      <c r="DS9" s="242" t="s">
        <v>284</v>
      </c>
      <c r="DT9" s="244" t="s">
        <v>296</v>
      </c>
      <c r="DU9" s="242" t="s">
        <v>287</v>
      </c>
      <c r="DV9" s="244" t="s">
        <v>296</v>
      </c>
      <c r="DW9" s="242" t="s">
        <v>652</v>
      </c>
      <c r="DX9" s="248" t="s">
        <v>285</v>
      </c>
      <c r="DY9" s="248" t="s">
        <v>285</v>
      </c>
      <c r="DZ9" s="242" t="s">
        <v>284</v>
      </c>
      <c r="EA9" s="247" t="s">
        <v>284</v>
      </c>
      <c r="EB9" s="242" t="s">
        <v>285</v>
      </c>
      <c r="EC9" s="242" t="s">
        <v>286</v>
      </c>
      <c r="ED9" s="242" t="s">
        <v>285</v>
      </c>
      <c r="EE9" s="242" t="s">
        <v>291</v>
      </c>
      <c r="EF9" s="242" t="s">
        <v>285</v>
      </c>
      <c r="EG9" s="242" t="s">
        <v>288</v>
      </c>
      <c r="EH9" s="242" t="s">
        <v>288</v>
      </c>
      <c r="EI9" s="244" t="s">
        <v>283</v>
      </c>
      <c r="EJ9" s="242" t="s">
        <v>285</v>
      </c>
      <c r="EK9" s="242" t="s">
        <v>291</v>
      </c>
      <c r="EL9" s="242" t="s">
        <v>285</v>
      </c>
      <c r="EM9" s="242"/>
      <c r="EN9" s="242" t="s">
        <v>284</v>
      </c>
      <c r="EO9" s="2"/>
    </row>
    <row r="10" spans="1:145" ht="112" x14ac:dyDescent="0.2">
      <c r="A10" s="240">
        <f t="shared" si="3"/>
        <v>3</v>
      </c>
      <c r="B10" s="21" t="s">
        <v>528</v>
      </c>
      <c r="C10" s="21" t="s">
        <v>285</v>
      </c>
      <c r="D10" s="21" t="s">
        <v>531</v>
      </c>
      <c r="E10" s="21"/>
      <c r="F10" s="21" t="s">
        <v>848</v>
      </c>
      <c r="G10" s="21"/>
      <c r="H10" s="71"/>
      <c r="I10" s="71"/>
      <c r="J10" s="71"/>
      <c r="K10" s="71"/>
      <c r="L10" s="71"/>
      <c r="M10" s="71"/>
      <c r="N10" s="71"/>
      <c r="O10" s="71"/>
      <c r="P10" s="71"/>
      <c r="Q10" s="71"/>
      <c r="R10" s="71"/>
      <c r="S10" s="162"/>
      <c r="T10" s="21" t="s">
        <v>444</v>
      </c>
      <c r="U10" s="62"/>
      <c r="V10" s="21" t="s">
        <v>428</v>
      </c>
      <c r="W10" s="62"/>
      <c r="X10" s="21" t="s">
        <v>426</v>
      </c>
      <c r="Y10" s="21" t="s">
        <v>445</v>
      </c>
      <c r="Z10" s="21"/>
      <c r="AA10" s="21" t="s">
        <v>285</v>
      </c>
      <c r="AB10" s="21" t="s">
        <v>293</v>
      </c>
      <c r="AC10" s="21" t="s">
        <v>299</v>
      </c>
      <c r="AD10" s="21" t="s">
        <v>301</v>
      </c>
      <c r="AE10" s="21"/>
      <c r="AF10" s="21"/>
      <c r="AG10" s="21"/>
      <c r="AH10" s="21"/>
      <c r="AI10" s="21"/>
      <c r="AJ10" s="21"/>
      <c r="AK10" s="21"/>
      <c r="AL10" s="21"/>
      <c r="AM10" s="2"/>
      <c r="AN10" s="60">
        <f t="shared" si="4"/>
        <v>3</v>
      </c>
      <c r="AO10" s="21" t="s">
        <v>286</v>
      </c>
      <c r="AP10" s="21" t="s">
        <v>284</v>
      </c>
      <c r="AQ10" s="21" t="s">
        <v>294</v>
      </c>
      <c r="AR10" s="21" t="s">
        <v>290</v>
      </c>
      <c r="AS10" s="21" t="s">
        <v>283</v>
      </c>
      <c r="AT10" s="21" t="s">
        <v>292</v>
      </c>
      <c r="AU10" s="21" t="s">
        <v>285</v>
      </c>
      <c r="AV10" s="21" t="s">
        <v>287</v>
      </c>
      <c r="AW10" s="21" t="s">
        <v>291</v>
      </c>
      <c r="AX10" s="21" t="s">
        <v>285</v>
      </c>
      <c r="AY10" s="21" t="s">
        <v>293</v>
      </c>
      <c r="AZ10" s="21" t="s">
        <v>285</v>
      </c>
      <c r="BA10" s="2"/>
      <c r="BB10" s="241">
        <f t="shared" ref="BB10:BB38" si="5">+IF(COUNTA(BC10:EN10)=0,"",BB9+1)</f>
        <v>3</v>
      </c>
      <c r="BC10" s="242" t="s">
        <v>302</v>
      </c>
      <c r="BD10" s="248" t="s">
        <v>302</v>
      </c>
      <c r="BE10" s="242" t="s">
        <v>652</v>
      </c>
      <c r="BF10" s="242" t="s">
        <v>291</v>
      </c>
      <c r="BG10" s="242" t="s">
        <v>647</v>
      </c>
      <c r="BH10" s="248" t="s">
        <v>647</v>
      </c>
      <c r="BI10" s="248" t="s">
        <v>302</v>
      </c>
      <c r="BJ10" s="246" t="s">
        <v>287</v>
      </c>
      <c r="BK10" s="242" t="s">
        <v>285</v>
      </c>
      <c r="BL10" s="242" t="s">
        <v>285</v>
      </c>
      <c r="BM10" s="242" t="s">
        <v>285</v>
      </c>
      <c r="BN10" s="242" t="s">
        <v>286</v>
      </c>
      <c r="BO10" s="242" t="s">
        <v>288</v>
      </c>
      <c r="BP10" s="242" t="s">
        <v>286</v>
      </c>
      <c r="BQ10" s="242" t="s">
        <v>287</v>
      </c>
      <c r="BR10" s="242" t="s">
        <v>286</v>
      </c>
      <c r="BS10" s="242" t="s">
        <v>295</v>
      </c>
      <c r="BT10" s="242" t="s">
        <v>309</v>
      </c>
      <c r="BU10" s="242" t="s">
        <v>286</v>
      </c>
      <c r="BV10" s="242" t="s">
        <v>286</v>
      </c>
      <c r="BW10" s="242" t="s">
        <v>293</v>
      </c>
      <c r="BX10" s="248" t="s">
        <v>647</v>
      </c>
      <c r="BY10" s="248" t="s">
        <v>302</v>
      </c>
      <c r="BZ10" s="242" t="s">
        <v>295</v>
      </c>
      <c r="CA10" s="248" t="s">
        <v>652</v>
      </c>
      <c r="CB10" s="242" t="s">
        <v>295</v>
      </c>
      <c r="CC10" s="242" t="s">
        <v>845</v>
      </c>
      <c r="CD10" s="242" t="s">
        <v>304</v>
      </c>
      <c r="CE10" s="242" t="s">
        <v>845</v>
      </c>
      <c r="CF10" s="242" t="s">
        <v>308</v>
      </c>
      <c r="CG10" s="242" t="s">
        <v>293</v>
      </c>
      <c r="CH10" s="242" t="s">
        <v>293</v>
      </c>
      <c r="CI10" s="242" t="s">
        <v>309</v>
      </c>
      <c r="CJ10" s="242" t="s">
        <v>294</v>
      </c>
      <c r="CK10" s="242" t="s">
        <v>293</v>
      </c>
      <c r="CL10" s="242" t="s">
        <v>295</v>
      </c>
      <c r="CM10" s="242" t="s">
        <v>286</v>
      </c>
      <c r="CN10" s="242" t="s">
        <v>297</v>
      </c>
      <c r="CO10" s="242" t="s">
        <v>307</v>
      </c>
      <c r="CP10" s="242" t="s">
        <v>652</v>
      </c>
      <c r="CQ10" s="242" t="s">
        <v>652</v>
      </c>
      <c r="CR10" s="248" t="s">
        <v>283</v>
      </c>
      <c r="CS10" s="242" t="s">
        <v>287</v>
      </c>
      <c r="CT10" s="242" t="s">
        <v>292</v>
      </c>
      <c r="CU10" s="242" t="s">
        <v>652</v>
      </c>
      <c r="CV10" s="242" t="s">
        <v>845</v>
      </c>
      <c r="CW10" s="242" t="s">
        <v>652</v>
      </c>
      <c r="CX10" s="242" t="s">
        <v>285</v>
      </c>
      <c r="CY10" s="242" t="s">
        <v>287</v>
      </c>
      <c r="CZ10" s="244" t="s">
        <v>302</v>
      </c>
      <c r="DA10" s="242" t="s">
        <v>309</v>
      </c>
      <c r="DB10" s="242" t="s">
        <v>285</v>
      </c>
      <c r="DC10" s="242" t="s">
        <v>285</v>
      </c>
      <c r="DD10" s="242" t="s">
        <v>309</v>
      </c>
      <c r="DE10" s="242" t="s">
        <v>652</v>
      </c>
      <c r="DF10" s="242" t="s">
        <v>298</v>
      </c>
      <c r="DG10" s="242" t="s">
        <v>297</v>
      </c>
      <c r="DH10" s="242" t="s">
        <v>295</v>
      </c>
      <c r="DI10" s="242" t="s">
        <v>288</v>
      </c>
      <c r="DJ10" s="242" t="s">
        <v>297</v>
      </c>
      <c r="DK10" s="242" t="s">
        <v>305</v>
      </c>
      <c r="DL10" s="242" t="s">
        <v>304</v>
      </c>
      <c r="DM10" s="242" t="s">
        <v>309</v>
      </c>
      <c r="DN10" s="242" t="s">
        <v>652</v>
      </c>
      <c r="DO10" s="242" t="s">
        <v>291</v>
      </c>
      <c r="DP10" s="242" t="s">
        <v>286</v>
      </c>
      <c r="DQ10" s="242" t="s">
        <v>291</v>
      </c>
      <c r="DR10" s="242" t="s">
        <v>291</v>
      </c>
      <c r="DS10" s="244" t="s">
        <v>296</v>
      </c>
      <c r="DT10" s="242" t="s">
        <v>305</v>
      </c>
      <c r="DU10" s="242" t="s">
        <v>309</v>
      </c>
      <c r="DV10" s="242" t="s">
        <v>652</v>
      </c>
      <c r="DW10" s="248" t="s">
        <v>302</v>
      </c>
      <c r="DX10" s="242" t="s">
        <v>284</v>
      </c>
      <c r="DY10" s="242" t="s">
        <v>284</v>
      </c>
      <c r="DZ10" s="242" t="s">
        <v>297</v>
      </c>
      <c r="EA10" s="247" t="s">
        <v>297</v>
      </c>
      <c r="EB10" s="242" t="s">
        <v>286</v>
      </c>
      <c r="EC10" s="242" t="s">
        <v>284</v>
      </c>
      <c r="ED10" s="242" t="s">
        <v>294</v>
      </c>
      <c r="EE10" s="242" t="s">
        <v>290</v>
      </c>
      <c r="EF10" s="244" t="s">
        <v>283</v>
      </c>
      <c r="EG10" s="242" t="s">
        <v>292</v>
      </c>
      <c r="EH10" s="242" t="s">
        <v>285</v>
      </c>
      <c r="EI10" s="242" t="s">
        <v>287</v>
      </c>
      <c r="EJ10" s="242" t="s">
        <v>291</v>
      </c>
      <c r="EK10" s="242" t="s">
        <v>285</v>
      </c>
      <c r="EL10" s="242" t="s">
        <v>293</v>
      </c>
      <c r="EM10" s="242"/>
      <c r="EN10" s="242" t="s">
        <v>285</v>
      </c>
      <c r="EO10" s="2"/>
    </row>
    <row r="11" spans="1:145" ht="112" x14ac:dyDescent="0.2">
      <c r="A11" s="240">
        <f t="shared" si="3"/>
        <v>4</v>
      </c>
      <c r="B11" s="21" t="s">
        <v>528</v>
      </c>
      <c r="C11" s="21" t="s">
        <v>286</v>
      </c>
      <c r="D11" s="21" t="s">
        <v>532</v>
      </c>
      <c r="E11" s="21"/>
      <c r="F11" s="21" t="s">
        <v>849</v>
      </c>
      <c r="G11" s="21"/>
      <c r="H11" s="71"/>
      <c r="I11" s="71"/>
      <c r="J11" s="71"/>
      <c r="K11" s="71"/>
      <c r="L11" s="71"/>
      <c r="M11" s="71"/>
      <c r="N11" s="71"/>
      <c r="O11" s="71"/>
      <c r="P11" s="71"/>
      <c r="Q11" s="71"/>
      <c r="R11" s="71"/>
      <c r="S11" s="162"/>
      <c r="T11" s="21" t="s">
        <v>445</v>
      </c>
      <c r="U11" s="62"/>
      <c r="V11" s="21" t="s">
        <v>429</v>
      </c>
      <c r="W11" s="62"/>
      <c r="X11" s="21" t="s">
        <v>426</v>
      </c>
      <c r="Y11" s="21" t="s">
        <v>446</v>
      </c>
      <c r="Z11" s="21"/>
      <c r="AA11" s="21" t="s">
        <v>285</v>
      </c>
      <c r="AB11" s="21" t="s">
        <v>290</v>
      </c>
      <c r="AC11" s="21" t="s">
        <v>291</v>
      </c>
      <c r="AD11" s="21" t="s">
        <v>298</v>
      </c>
      <c r="AE11" s="21" t="s">
        <v>299</v>
      </c>
      <c r="AF11" s="21"/>
      <c r="AG11" s="21"/>
      <c r="AH11" s="21"/>
      <c r="AI11" s="21"/>
      <c r="AJ11" s="21"/>
      <c r="AK11" s="21"/>
      <c r="AL11" s="21"/>
      <c r="AM11" s="2"/>
      <c r="AN11" s="60">
        <f t="shared" si="4"/>
        <v>4</v>
      </c>
      <c r="AO11" s="21" t="s">
        <v>301</v>
      </c>
      <c r="AP11" s="21" t="s">
        <v>287</v>
      </c>
      <c r="AQ11" s="21" t="s">
        <v>286</v>
      </c>
      <c r="AR11" s="21" t="s">
        <v>298</v>
      </c>
      <c r="AS11" s="21" t="s">
        <v>291</v>
      </c>
      <c r="AT11" s="21" t="s">
        <v>285</v>
      </c>
      <c r="AU11" s="21" t="s">
        <v>283</v>
      </c>
      <c r="AV11" s="21" t="s">
        <v>309</v>
      </c>
      <c r="AW11" s="21" t="s">
        <v>294</v>
      </c>
      <c r="AX11" s="21" t="s">
        <v>283</v>
      </c>
      <c r="AY11" s="21" t="s">
        <v>284</v>
      </c>
      <c r="AZ11" s="21" t="s">
        <v>286</v>
      </c>
      <c r="BA11" s="2"/>
      <c r="BB11" s="241">
        <f t="shared" si="5"/>
        <v>4</v>
      </c>
      <c r="BC11" s="248" t="s">
        <v>283</v>
      </c>
      <c r="BD11" s="248" t="s">
        <v>283</v>
      </c>
      <c r="BE11" s="242" t="s">
        <v>301</v>
      </c>
      <c r="BF11" s="244" t="s">
        <v>298</v>
      </c>
      <c r="BG11" s="242" t="s">
        <v>301</v>
      </c>
      <c r="BH11" s="244" t="s">
        <v>296</v>
      </c>
      <c r="BI11" s="248" t="s">
        <v>283</v>
      </c>
      <c r="BJ11" s="246" t="s">
        <v>309</v>
      </c>
      <c r="BK11" s="242" t="s">
        <v>286</v>
      </c>
      <c r="BL11" s="242" t="s">
        <v>286</v>
      </c>
      <c r="BM11" s="242" t="s">
        <v>286</v>
      </c>
      <c r="BN11" s="242" t="s">
        <v>288</v>
      </c>
      <c r="BO11" s="242" t="s">
        <v>305</v>
      </c>
      <c r="BP11" s="242" t="s">
        <v>287</v>
      </c>
      <c r="BQ11" s="242" t="s">
        <v>288</v>
      </c>
      <c r="BR11" s="242" t="s">
        <v>293</v>
      </c>
      <c r="BS11" s="242" t="s">
        <v>294</v>
      </c>
      <c r="BT11" s="242" t="s">
        <v>291</v>
      </c>
      <c r="BU11" s="242" t="s">
        <v>288</v>
      </c>
      <c r="BV11" s="242" t="s">
        <v>294</v>
      </c>
      <c r="BW11" s="242" t="s">
        <v>294</v>
      </c>
      <c r="BX11" s="242" t="s">
        <v>309</v>
      </c>
      <c r="BY11" s="248" t="s">
        <v>283</v>
      </c>
      <c r="BZ11" s="242" t="s">
        <v>304</v>
      </c>
      <c r="CA11" s="242" t="s">
        <v>304</v>
      </c>
      <c r="CB11" s="248" t="s">
        <v>302</v>
      </c>
      <c r="CC11" s="242" t="s">
        <v>308</v>
      </c>
      <c r="CD11" s="242" t="s">
        <v>308</v>
      </c>
      <c r="CE11" s="248" t="s">
        <v>298</v>
      </c>
      <c r="CF11" s="248" t="s">
        <v>302</v>
      </c>
      <c r="CG11" s="242" t="s">
        <v>294</v>
      </c>
      <c r="CH11" s="242" t="s">
        <v>294</v>
      </c>
      <c r="CI11" s="242" t="s">
        <v>291</v>
      </c>
      <c r="CJ11" s="242" t="s">
        <v>647</v>
      </c>
      <c r="CK11" s="242" t="s">
        <v>294</v>
      </c>
      <c r="CL11" s="242" t="s">
        <v>652</v>
      </c>
      <c r="CM11" s="242" t="s">
        <v>287</v>
      </c>
      <c r="CN11" s="242" t="s">
        <v>652</v>
      </c>
      <c r="CO11" s="248" t="s">
        <v>283</v>
      </c>
      <c r="CP11" s="242" t="s">
        <v>300</v>
      </c>
      <c r="CQ11" s="242" t="s">
        <v>845</v>
      </c>
      <c r="CR11" s="248" t="s">
        <v>296</v>
      </c>
      <c r="CS11" s="242" t="s">
        <v>309</v>
      </c>
      <c r="CT11" s="242" t="s">
        <v>293</v>
      </c>
      <c r="CU11" s="242" t="s">
        <v>301</v>
      </c>
      <c r="CV11" s="248" t="s">
        <v>283</v>
      </c>
      <c r="CW11" s="242" t="s">
        <v>302</v>
      </c>
      <c r="CX11" s="242" t="s">
        <v>286</v>
      </c>
      <c r="CY11" s="242" t="s">
        <v>309</v>
      </c>
      <c r="CZ11" s="248" t="s">
        <v>283</v>
      </c>
      <c r="DA11" s="242" t="s">
        <v>291</v>
      </c>
      <c r="DB11" s="242" t="s">
        <v>286</v>
      </c>
      <c r="DC11" s="242" t="s">
        <v>286</v>
      </c>
      <c r="DD11" s="242" t="s">
        <v>293</v>
      </c>
      <c r="DE11" s="244" t="s">
        <v>302</v>
      </c>
      <c r="DF11" s="248" t="s">
        <v>302</v>
      </c>
      <c r="DG11" s="242" t="s">
        <v>304</v>
      </c>
      <c r="DH11" s="248" t="s">
        <v>302</v>
      </c>
      <c r="DI11" s="242" t="s">
        <v>296</v>
      </c>
      <c r="DJ11" s="248" t="s">
        <v>302</v>
      </c>
      <c r="DK11" s="248" t="s">
        <v>302</v>
      </c>
      <c r="DL11" s="248" t="s">
        <v>302</v>
      </c>
      <c r="DM11" s="244" t="s">
        <v>296</v>
      </c>
      <c r="DN11" s="242" t="s">
        <v>301</v>
      </c>
      <c r="DO11" s="244" t="s">
        <v>298</v>
      </c>
      <c r="DP11" s="242" t="s">
        <v>287</v>
      </c>
      <c r="DQ11" s="244" t="s">
        <v>298</v>
      </c>
      <c r="DR11" s="244" t="s">
        <v>302</v>
      </c>
      <c r="DS11" s="242" t="s">
        <v>297</v>
      </c>
      <c r="DT11" s="242" t="s">
        <v>307</v>
      </c>
      <c r="DU11" s="242" t="s">
        <v>293</v>
      </c>
      <c r="DV11" s="244" t="s">
        <v>302</v>
      </c>
      <c r="DW11" s="248" t="s">
        <v>283</v>
      </c>
      <c r="DX11" s="242" t="s">
        <v>288</v>
      </c>
      <c r="DY11" s="242" t="s">
        <v>288</v>
      </c>
      <c r="DZ11" s="242" t="s">
        <v>305</v>
      </c>
      <c r="EA11" s="247" t="s">
        <v>307</v>
      </c>
      <c r="EB11" s="242" t="s">
        <v>301</v>
      </c>
      <c r="EC11" s="242" t="s">
        <v>287</v>
      </c>
      <c r="ED11" s="242" t="s">
        <v>286</v>
      </c>
      <c r="EE11" s="244" t="s">
        <v>298</v>
      </c>
      <c r="EF11" s="242" t="s">
        <v>291</v>
      </c>
      <c r="EG11" s="242" t="s">
        <v>285</v>
      </c>
      <c r="EH11" s="244" t="s">
        <v>283</v>
      </c>
      <c r="EI11" s="242" t="s">
        <v>309</v>
      </c>
      <c r="EJ11" s="242" t="s">
        <v>294</v>
      </c>
      <c r="EK11" s="244" t="s">
        <v>283</v>
      </c>
      <c r="EL11" s="242" t="s">
        <v>284</v>
      </c>
      <c r="EM11" s="242"/>
      <c r="EN11" s="242" t="s">
        <v>286</v>
      </c>
      <c r="EO11" s="2"/>
    </row>
    <row r="12" spans="1:145" ht="96" x14ac:dyDescent="0.2">
      <c r="A12" s="240">
        <f t="shared" si="3"/>
        <v>5</v>
      </c>
      <c r="B12" s="21" t="s">
        <v>528</v>
      </c>
      <c r="C12" s="21" t="s">
        <v>287</v>
      </c>
      <c r="D12" s="21" t="s">
        <v>533</v>
      </c>
      <c r="E12" s="21"/>
      <c r="F12" s="21" t="s">
        <v>850</v>
      </c>
      <c r="G12" s="21" t="s">
        <v>369</v>
      </c>
      <c r="H12" s="197"/>
      <c r="I12" s="71"/>
      <c r="J12" s="71"/>
      <c r="K12" s="71"/>
      <c r="L12" s="71"/>
      <c r="M12" s="71"/>
      <c r="N12" s="71"/>
      <c r="O12" s="71"/>
      <c r="P12" s="71"/>
      <c r="Q12" s="71"/>
      <c r="R12" s="71"/>
      <c r="S12" s="162"/>
      <c r="T12" s="21" t="s">
        <v>446</v>
      </c>
      <c r="U12" s="62"/>
      <c r="V12" s="197" t="s">
        <v>430</v>
      </c>
      <c r="W12" s="62"/>
      <c r="X12" s="21" t="s">
        <v>426</v>
      </c>
      <c r="Y12" s="21" t="s">
        <v>447</v>
      </c>
      <c r="Z12" s="21"/>
      <c r="AA12" s="21" t="s">
        <v>286</v>
      </c>
      <c r="AB12" s="21" t="s">
        <v>293</v>
      </c>
      <c r="AC12" s="21" t="s">
        <v>299</v>
      </c>
      <c r="AD12" s="21" t="s">
        <v>301</v>
      </c>
      <c r="AE12" s="21"/>
      <c r="AF12" s="21"/>
      <c r="AG12" s="21"/>
      <c r="AH12" s="21"/>
      <c r="AI12" s="21"/>
      <c r="AJ12" s="21"/>
      <c r="AK12" s="21"/>
      <c r="AL12" s="21"/>
      <c r="AM12" s="2"/>
      <c r="AN12" s="60">
        <f t="shared" si="4"/>
        <v>5</v>
      </c>
      <c r="AO12" s="21" t="s">
        <v>299</v>
      </c>
      <c r="AP12" s="21" t="s">
        <v>309</v>
      </c>
      <c r="AQ12" s="21" t="s">
        <v>295</v>
      </c>
      <c r="AR12" s="21" t="s">
        <v>299</v>
      </c>
      <c r="AS12" s="21" t="s">
        <v>292</v>
      </c>
      <c r="AT12" s="21" t="s">
        <v>299</v>
      </c>
      <c r="AU12" s="21" t="s">
        <v>297</v>
      </c>
      <c r="AV12" s="21" t="s">
        <v>284</v>
      </c>
      <c r="AW12" s="21" t="s">
        <v>295</v>
      </c>
      <c r="AX12" s="21" t="s">
        <v>287</v>
      </c>
      <c r="AY12" s="21" t="s">
        <v>296</v>
      </c>
      <c r="AZ12" s="21" t="s">
        <v>287</v>
      </c>
      <c r="BA12" s="2"/>
      <c r="BB12" s="241">
        <f t="shared" si="5"/>
        <v>5</v>
      </c>
      <c r="BC12" s="248" t="s">
        <v>296</v>
      </c>
      <c r="BD12" s="248" t="s">
        <v>296</v>
      </c>
      <c r="BE12" s="248" t="s">
        <v>302</v>
      </c>
      <c r="BF12" s="242" t="s">
        <v>286</v>
      </c>
      <c r="BG12" s="248" t="s">
        <v>302</v>
      </c>
      <c r="BH12" s="244" t="s">
        <v>298</v>
      </c>
      <c r="BI12" s="248" t="s">
        <v>296</v>
      </c>
      <c r="BJ12" s="246" t="s">
        <v>288</v>
      </c>
      <c r="BK12" s="242" t="s">
        <v>287</v>
      </c>
      <c r="BL12" s="242" t="s">
        <v>287</v>
      </c>
      <c r="BM12" s="242" t="s">
        <v>287</v>
      </c>
      <c r="BN12" s="242" t="s">
        <v>289</v>
      </c>
      <c r="BO12" s="242" t="s">
        <v>307</v>
      </c>
      <c r="BP12" s="242" t="s">
        <v>309</v>
      </c>
      <c r="BQ12" s="242" t="s">
        <v>297</v>
      </c>
      <c r="BR12" s="242" t="s">
        <v>297</v>
      </c>
      <c r="BS12" s="242" t="s">
        <v>647</v>
      </c>
      <c r="BT12" s="242" t="s">
        <v>293</v>
      </c>
      <c r="BU12" s="248" t="s">
        <v>310</v>
      </c>
      <c r="BV12" s="242" t="s">
        <v>295</v>
      </c>
      <c r="BW12" s="242" t="s">
        <v>295</v>
      </c>
      <c r="BX12" s="242" t="s">
        <v>293</v>
      </c>
      <c r="BY12" s="248" t="s">
        <v>296</v>
      </c>
      <c r="BZ12" s="248" t="s">
        <v>302</v>
      </c>
      <c r="CA12" s="242" t="s">
        <v>308</v>
      </c>
      <c r="CB12" s="248" t="s">
        <v>283</v>
      </c>
      <c r="CC12" s="248" t="s">
        <v>302</v>
      </c>
      <c r="CD12" s="248" t="s">
        <v>291</v>
      </c>
      <c r="CE12" s="248" t="s">
        <v>291</v>
      </c>
      <c r="CF12" s="248" t="s">
        <v>283</v>
      </c>
      <c r="CG12" s="242" t="s">
        <v>295</v>
      </c>
      <c r="CH12" s="248" t="s">
        <v>283</v>
      </c>
      <c r="CI12" s="242" t="s">
        <v>292</v>
      </c>
      <c r="CJ12" s="242" t="s">
        <v>304</v>
      </c>
      <c r="CK12" s="242" t="s">
        <v>846</v>
      </c>
      <c r="CL12" s="242" t="s">
        <v>301</v>
      </c>
      <c r="CM12" s="242" t="s">
        <v>309</v>
      </c>
      <c r="CN12" s="242" t="s">
        <v>845</v>
      </c>
      <c r="CO12" s="248" t="s">
        <v>302</v>
      </c>
      <c r="CP12" s="248" t="s">
        <v>283</v>
      </c>
      <c r="CQ12" s="248" t="s">
        <v>283</v>
      </c>
      <c r="CR12" s="248" t="s">
        <v>298</v>
      </c>
      <c r="CS12" s="244" t="s">
        <v>296</v>
      </c>
      <c r="CT12" s="242" t="s">
        <v>300</v>
      </c>
      <c r="CU12" s="242" t="s">
        <v>1103</v>
      </c>
      <c r="CV12" s="248" t="s">
        <v>296</v>
      </c>
      <c r="CW12" s="248" t="s">
        <v>283</v>
      </c>
      <c r="CX12" s="242" t="s">
        <v>301</v>
      </c>
      <c r="CY12" s="242" t="s">
        <v>288</v>
      </c>
      <c r="CZ12" s="248" t="s">
        <v>296</v>
      </c>
      <c r="DA12" s="242" t="s">
        <v>293</v>
      </c>
      <c r="DB12" s="242" t="s">
        <v>287</v>
      </c>
      <c r="DC12" s="242" t="s">
        <v>287</v>
      </c>
      <c r="DD12" s="242" t="s">
        <v>652</v>
      </c>
      <c r="DE12" s="248" t="s">
        <v>283</v>
      </c>
      <c r="DF12" s="248" t="s">
        <v>283</v>
      </c>
      <c r="DG12" s="248" t="s">
        <v>302</v>
      </c>
      <c r="DH12" s="248" t="s">
        <v>283</v>
      </c>
      <c r="DI12" s="242" t="s">
        <v>845</v>
      </c>
      <c r="DJ12" s="248" t="s">
        <v>283</v>
      </c>
      <c r="DK12" s="248" t="s">
        <v>283</v>
      </c>
      <c r="DL12" s="248" t="s">
        <v>283</v>
      </c>
      <c r="DM12" s="242" t="s">
        <v>297</v>
      </c>
      <c r="DN12" s="244" t="s">
        <v>302</v>
      </c>
      <c r="DO12" s="242" t="s">
        <v>305</v>
      </c>
      <c r="DP12" s="242" t="s">
        <v>309</v>
      </c>
      <c r="DQ12" s="242" t="s">
        <v>305</v>
      </c>
      <c r="DR12" s="242" t="s">
        <v>305</v>
      </c>
      <c r="DS12" s="242" t="s">
        <v>301</v>
      </c>
      <c r="DT12" s="248" t="s">
        <v>302</v>
      </c>
      <c r="DU12" s="242" t="s">
        <v>652</v>
      </c>
      <c r="DV12" s="248" t="s">
        <v>301</v>
      </c>
      <c r="DW12" s="248" t="s">
        <v>296</v>
      </c>
      <c r="DX12" s="244" t="s">
        <v>293</v>
      </c>
      <c r="DY12" s="242" t="s">
        <v>297</v>
      </c>
      <c r="DZ12" s="242" t="s">
        <v>307</v>
      </c>
      <c r="EA12" s="249" t="s">
        <v>302</v>
      </c>
      <c r="EB12" s="242" t="s">
        <v>647</v>
      </c>
      <c r="EC12" s="242" t="s">
        <v>309</v>
      </c>
      <c r="ED12" s="242" t="s">
        <v>295</v>
      </c>
      <c r="EE12" s="242" t="s">
        <v>652</v>
      </c>
      <c r="EF12" s="242" t="s">
        <v>292</v>
      </c>
      <c r="EG12" s="242" t="s">
        <v>652</v>
      </c>
      <c r="EH12" s="242" t="s">
        <v>297</v>
      </c>
      <c r="EI12" s="242" t="s">
        <v>284</v>
      </c>
      <c r="EJ12" s="242" t="s">
        <v>295</v>
      </c>
      <c r="EK12" s="242" t="s">
        <v>287</v>
      </c>
      <c r="EL12" s="244" t="s">
        <v>296</v>
      </c>
      <c r="EM12" s="242"/>
      <c r="EN12" s="242" t="s">
        <v>287</v>
      </c>
      <c r="EO12" s="2"/>
    </row>
    <row r="13" spans="1:145" ht="96" x14ac:dyDescent="0.2">
      <c r="A13" s="240">
        <f t="shared" si="3"/>
        <v>6</v>
      </c>
      <c r="B13" s="21" t="s">
        <v>528</v>
      </c>
      <c r="C13" s="21" t="s">
        <v>309</v>
      </c>
      <c r="D13" s="21" t="s">
        <v>533</v>
      </c>
      <c r="E13" s="21"/>
      <c r="F13" s="21" t="s">
        <v>851</v>
      </c>
      <c r="G13" s="21" t="s">
        <v>369</v>
      </c>
      <c r="H13" s="71"/>
      <c r="I13" s="71"/>
      <c r="J13" s="71"/>
      <c r="K13" s="71"/>
      <c r="L13" s="71"/>
      <c r="M13" s="71"/>
      <c r="N13" s="71"/>
      <c r="O13" s="71"/>
      <c r="P13" s="71"/>
      <c r="Q13" s="71"/>
      <c r="R13" s="71"/>
      <c r="S13" s="162"/>
      <c r="T13" s="21" t="s">
        <v>447</v>
      </c>
      <c r="U13" s="62"/>
      <c r="V13" s="197" t="s">
        <v>431</v>
      </c>
      <c r="W13" s="62"/>
      <c r="X13" s="21" t="s">
        <v>426</v>
      </c>
      <c r="Y13" s="21" t="s">
        <v>448</v>
      </c>
      <c r="Z13" s="21"/>
      <c r="AA13" s="21" t="s">
        <v>285</v>
      </c>
      <c r="AB13" s="21" t="s">
        <v>291</v>
      </c>
      <c r="AC13" s="21" t="s">
        <v>296</v>
      </c>
      <c r="AD13" s="21" t="s">
        <v>298</v>
      </c>
      <c r="AE13" s="21" t="s">
        <v>299</v>
      </c>
      <c r="AF13" s="21"/>
      <c r="AG13" s="21"/>
      <c r="AH13" s="21"/>
      <c r="AI13" s="21"/>
      <c r="AJ13" s="21"/>
      <c r="AK13" s="21"/>
      <c r="AL13" s="21"/>
      <c r="AM13" s="2"/>
      <c r="AN13" s="60">
        <f t="shared" si="4"/>
        <v>6</v>
      </c>
      <c r="AO13" s="21" t="s">
        <v>290</v>
      </c>
      <c r="AP13" s="21" t="s">
        <v>285</v>
      </c>
      <c r="AQ13" s="21" t="s">
        <v>287</v>
      </c>
      <c r="AR13" s="21" t="s">
        <v>292</v>
      </c>
      <c r="AS13" s="21" t="s">
        <v>287</v>
      </c>
      <c r="AT13" s="21" t="s">
        <v>284</v>
      </c>
      <c r="AU13" s="21" t="s">
        <v>286</v>
      </c>
      <c r="AV13" s="21" t="s">
        <v>297</v>
      </c>
      <c r="AW13" s="21" t="s">
        <v>286</v>
      </c>
      <c r="AX13" s="21" t="s">
        <v>309</v>
      </c>
      <c r="AY13" s="21" t="s">
        <v>287</v>
      </c>
      <c r="AZ13" s="21" t="s">
        <v>309</v>
      </c>
      <c r="BA13" s="2"/>
      <c r="BB13" s="241">
        <f t="shared" si="5"/>
        <v>6</v>
      </c>
      <c r="BC13" s="248" t="s">
        <v>298</v>
      </c>
      <c r="BD13" s="248" t="s">
        <v>298</v>
      </c>
      <c r="BE13" s="248" t="s">
        <v>283</v>
      </c>
      <c r="BF13" s="242" t="s">
        <v>647</v>
      </c>
      <c r="BG13" s="248" t="s">
        <v>283</v>
      </c>
      <c r="BH13" s="248" t="s">
        <v>301</v>
      </c>
      <c r="BI13" s="248" t="s">
        <v>298</v>
      </c>
      <c r="BJ13" s="246" t="s">
        <v>289</v>
      </c>
      <c r="BK13" s="242" t="s">
        <v>309</v>
      </c>
      <c r="BL13" s="242" t="s">
        <v>309</v>
      </c>
      <c r="BM13" s="242" t="s">
        <v>288</v>
      </c>
      <c r="BN13" s="242" t="s">
        <v>297</v>
      </c>
      <c r="BO13" s="248" t="s">
        <v>302</v>
      </c>
      <c r="BP13" s="242" t="s">
        <v>297</v>
      </c>
      <c r="BQ13" s="242" t="s">
        <v>304</v>
      </c>
      <c r="BR13" s="242" t="s">
        <v>301</v>
      </c>
      <c r="BS13" s="242" t="s">
        <v>301</v>
      </c>
      <c r="BT13" s="242" t="s">
        <v>294</v>
      </c>
      <c r="BU13" s="242" t="s">
        <v>293</v>
      </c>
      <c r="BV13" s="242" t="s">
        <v>647</v>
      </c>
      <c r="BW13" s="242" t="s">
        <v>647</v>
      </c>
      <c r="BX13" s="242" t="s">
        <v>294</v>
      </c>
      <c r="BY13" s="248" t="s">
        <v>298</v>
      </c>
      <c r="BZ13" s="248" t="s">
        <v>283</v>
      </c>
      <c r="CA13" s="248" t="s">
        <v>302</v>
      </c>
      <c r="CB13" s="248" t="s">
        <v>296</v>
      </c>
      <c r="CC13" s="248" t="s">
        <v>283</v>
      </c>
      <c r="CD13" s="250"/>
      <c r="CE13" s="250"/>
      <c r="CF13" s="248" t="s">
        <v>296</v>
      </c>
      <c r="CG13" s="244" t="s">
        <v>298</v>
      </c>
      <c r="CH13" s="248" t="s">
        <v>302</v>
      </c>
      <c r="CI13" s="242" t="s">
        <v>293</v>
      </c>
      <c r="CJ13" s="248" t="s">
        <v>302</v>
      </c>
      <c r="CK13" s="248" t="s">
        <v>283</v>
      </c>
      <c r="CL13" s="242" t="s">
        <v>304</v>
      </c>
      <c r="CM13" s="242" t="s">
        <v>292</v>
      </c>
      <c r="CN13" s="242" t="s">
        <v>304</v>
      </c>
      <c r="CO13" s="248" t="s">
        <v>296</v>
      </c>
      <c r="CP13" s="248" t="s">
        <v>302</v>
      </c>
      <c r="CQ13" s="248" t="s">
        <v>296</v>
      </c>
      <c r="CR13" s="250"/>
      <c r="CS13" s="242" t="s">
        <v>297</v>
      </c>
      <c r="CT13" s="244" t="s">
        <v>302</v>
      </c>
      <c r="CU13" s="242" t="s">
        <v>307</v>
      </c>
      <c r="CV13" s="248" t="s">
        <v>298</v>
      </c>
      <c r="CW13" s="248" t="s">
        <v>296</v>
      </c>
      <c r="CX13" s="248" t="s">
        <v>302</v>
      </c>
      <c r="CY13" s="242" t="s">
        <v>652</v>
      </c>
      <c r="CZ13" s="248" t="s">
        <v>298</v>
      </c>
      <c r="DA13" s="242" t="s">
        <v>652</v>
      </c>
      <c r="DB13" s="242" t="s">
        <v>309</v>
      </c>
      <c r="DC13" s="242" t="s">
        <v>309</v>
      </c>
      <c r="DD13" s="244" t="s">
        <v>302</v>
      </c>
      <c r="DE13" s="248" t="s">
        <v>296</v>
      </c>
      <c r="DF13" s="248" t="s">
        <v>296</v>
      </c>
      <c r="DG13" s="248" t="s">
        <v>283</v>
      </c>
      <c r="DH13" s="248" t="s">
        <v>296</v>
      </c>
      <c r="DI13" s="248" t="s">
        <v>302</v>
      </c>
      <c r="DJ13" s="248" t="s">
        <v>296</v>
      </c>
      <c r="DK13" s="248" t="s">
        <v>296</v>
      </c>
      <c r="DL13" s="248" t="s">
        <v>296</v>
      </c>
      <c r="DM13" s="242" t="s">
        <v>652</v>
      </c>
      <c r="DN13" s="248" t="s">
        <v>283</v>
      </c>
      <c r="DO13" s="248" t="s">
        <v>302</v>
      </c>
      <c r="DP13" s="242" t="s">
        <v>297</v>
      </c>
      <c r="DQ13" s="242" t="s">
        <v>308</v>
      </c>
      <c r="DR13" s="242" t="s">
        <v>308</v>
      </c>
      <c r="DS13" s="242" t="s">
        <v>307</v>
      </c>
      <c r="DT13" s="248" t="s">
        <v>298</v>
      </c>
      <c r="DU13" s="244" t="s">
        <v>302</v>
      </c>
      <c r="DV13" s="248" t="s">
        <v>283</v>
      </c>
      <c r="DW13" s="248" t="s">
        <v>298</v>
      </c>
      <c r="DX13" s="242" t="s">
        <v>296</v>
      </c>
      <c r="DY13" s="242" t="s">
        <v>304</v>
      </c>
      <c r="DZ13" s="248" t="s">
        <v>302</v>
      </c>
      <c r="EA13" s="249" t="s">
        <v>296</v>
      </c>
      <c r="EB13" s="242" t="s">
        <v>290</v>
      </c>
      <c r="EC13" s="242" t="s">
        <v>285</v>
      </c>
      <c r="ED13" s="242" t="s">
        <v>287</v>
      </c>
      <c r="EE13" s="242" t="s">
        <v>292</v>
      </c>
      <c r="EF13" s="242" t="s">
        <v>287</v>
      </c>
      <c r="EG13" s="242" t="s">
        <v>284</v>
      </c>
      <c r="EH13" s="242" t="s">
        <v>286</v>
      </c>
      <c r="EI13" s="242" t="s">
        <v>297</v>
      </c>
      <c r="EJ13" s="242" t="s">
        <v>286</v>
      </c>
      <c r="EK13" s="242" t="s">
        <v>309</v>
      </c>
      <c r="EL13" s="242" t="s">
        <v>287</v>
      </c>
      <c r="EM13" s="242"/>
      <c r="EN13" s="242" t="s">
        <v>309</v>
      </c>
      <c r="EO13" s="2"/>
    </row>
    <row r="14" spans="1:145" ht="112" x14ac:dyDescent="0.2">
      <c r="A14" s="240">
        <f t="shared" si="3"/>
        <v>7</v>
      </c>
      <c r="B14" s="21" t="s">
        <v>528</v>
      </c>
      <c r="C14" s="21" t="s">
        <v>310</v>
      </c>
      <c r="D14" s="21" t="s">
        <v>534</v>
      </c>
      <c r="E14" s="21"/>
      <c r="F14" s="71" t="s">
        <v>343</v>
      </c>
      <c r="G14" s="71"/>
      <c r="H14" s="71" t="s">
        <v>343</v>
      </c>
      <c r="I14" s="71"/>
      <c r="J14" s="71"/>
      <c r="K14" s="71"/>
      <c r="L14" s="71"/>
      <c r="M14" s="71"/>
      <c r="N14" s="71"/>
      <c r="O14" s="71"/>
      <c r="P14" s="71"/>
      <c r="Q14" s="71"/>
      <c r="R14" s="71"/>
      <c r="S14" s="162"/>
      <c r="T14" s="21" t="s">
        <v>448</v>
      </c>
      <c r="U14" s="62"/>
      <c r="V14" s="197" t="s">
        <v>432</v>
      </c>
      <c r="W14" s="62"/>
      <c r="X14" s="21" t="s">
        <v>426</v>
      </c>
      <c r="Y14" s="21" t="s">
        <v>50</v>
      </c>
      <c r="Z14" s="21"/>
      <c r="AA14" s="21" t="s">
        <v>293</v>
      </c>
      <c r="AB14" s="21" t="s">
        <v>301</v>
      </c>
      <c r="AC14" s="21"/>
      <c r="AD14" s="21"/>
      <c r="AE14" s="21"/>
      <c r="AF14" s="21"/>
      <c r="AG14" s="21"/>
      <c r="AH14" s="21"/>
      <c r="AI14" s="21"/>
      <c r="AJ14" s="21"/>
      <c r="AK14" s="21"/>
      <c r="AL14" s="21"/>
      <c r="AM14" s="2"/>
      <c r="AN14" s="60">
        <f t="shared" si="4"/>
        <v>7</v>
      </c>
      <c r="AO14" s="21" t="s">
        <v>291</v>
      </c>
      <c r="AP14" s="21" t="s">
        <v>288</v>
      </c>
      <c r="AQ14" s="21" t="s">
        <v>309</v>
      </c>
      <c r="AR14" s="21" t="s">
        <v>303</v>
      </c>
      <c r="AS14" s="21" t="s">
        <v>309</v>
      </c>
      <c r="AT14" s="21" t="s">
        <v>293</v>
      </c>
      <c r="AU14" s="21" t="s">
        <v>289</v>
      </c>
      <c r="AV14" s="21" t="s">
        <v>291</v>
      </c>
      <c r="AW14" s="21" t="s">
        <v>293</v>
      </c>
      <c r="AX14" s="21" t="s">
        <v>298</v>
      </c>
      <c r="AY14" s="21" t="s">
        <v>309</v>
      </c>
      <c r="AZ14" s="21" t="s">
        <v>288</v>
      </c>
      <c r="BA14" s="2"/>
      <c r="BB14" s="241">
        <f t="shared" si="5"/>
        <v>7</v>
      </c>
      <c r="BC14" s="248" t="s">
        <v>845</v>
      </c>
      <c r="BD14" s="242"/>
      <c r="BE14" s="248" t="s">
        <v>296</v>
      </c>
      <c r="BF14" s="248" t="s">
        <v>301</v>
      </c>
      <c r="BG14" s="248" t="s">
        <v>296</v>
      </c>
      <c r="BH14" s="248" t="s">
        <v>302</v>
      </c>
      <c r="BI14" s="248" t="s">
        <v>287</v>
      </c>
      <c r="BJ14" s="243" t="s">
        <v>296</v>
      </c>
      <c r="BK14" s="242" t="s">
        <v>288</v>
      </c>
      <c r="BL14" s="242" t="s">
        <v>297</v>
      </c>
      <c r="BM14" s="242" t="s">
        <v>289</v>
      </c>
      <c r="BN14" s="242" t="s">
        <v>300</v>
      </c>
      <c r="BO14" s="248" t="s">
        <v>296</v>
      </c>
      <c r="BP14" s="242" t="s">
        <v>652</v>
      </c>
      <c r="BQ14" s="242" t="s">
        <v>1103</v>
      </c>
      <c r="BR14" s="242" t="s">
        <v>302</v>
      </c>
      <c r="BS14" s="248" t="s">
        <v>302</v>
      </c>
      <c r="BT14" s="242" t="s">
        <v>295</v>
      </c>
      <c r="BU14" s="242" t="s">
        <v>294</v>
      </c>
      <c r="BV14" s="242" t="s">
        <v>301</v>
      </c>
      <c r="BW14" s="242" t="s">
        <v>301</v>
      </c>
      <c r="BX14" s="242" t="s">
        <v>296</v>
      </c>
      <c r="BY14" s="242"/>
      <c r="BZ14" s="248" t="s">
        <v>296</v>
      </c>
      <c r="CA14" s="248" t="s">
        <v>283</v>
      </c>
      <c r="CB14" s="248" t="s">
        <v>298</v>
      </c>
      <c r="CC14" s="248" t="s">
        <v>296</v>
      </c>
      <c r="CD14" s="250"/>
      <c r="CE14" s="250"/>
      <c r="CF14" s="248" t="s">
        <v>298</v>
      </c>
      <c r="CG14" s="242" t="s">
        <v>301</v>
      </c>
      <c r="CH14" s="248" t="s">
        <v>296</v>
      </c>
      <c r="CI14" s="242" t="s">
        <v>294</v>
      </c>
      <c r="CJ14" s="248" t="s">
        <v>296</v>
      </c>
      <c r="CK14" s="248" t="s">
        <v>302</v>
      </c>
      <c r="CL14" s="248" t="s">
        <v>283</v>
      </c>
      <c r="CM14" s="242" t="s">
        <v>297</v>
      </c>
      <c r="CN14" s="248" t="s">
        <v>283</v>
      </c>
      <c r="CO14" s="248" t="s">
        <v>298</v>
      </c>
      <c r="CP14" s="248" t="s">
        <v>296</v>
      </c>
      <c r="CQ14" s="248" t="s">
        <v>298</v>
      </c>
      <c r="CR14" s="250"/>
      <c r="CS14" s="242" t="s">
        <v>302</v>
      </c>
      <c r="CT14" s="242" t="s">
        <v>845</v>
      </c>
      <c r="CU14" s="248" t="s">
        <v>283</v>
      </c>
      <c r="CV14" s="250"/>
      <c r="CW14" s="248" t="s">
        <v>298</v>
      </c>
      <c r="CX14" s="248" t="s">
        <v>296</v>
      </c>
      <c r="CY14" s="244" t="s">
        <v>302</v>
      </c>
      <c r="CZ14" s="250"/>
      <c r="DA14" s="244" t="s">
        <v>302</v>
      </c>
      <c r="DB14" s="242" t="s">
        <v>289</v>
      </c>
      <c r="DC14" s="242" t="s">
        <v>293</v>
      </c>
      <c r="DD14" s="242" t="s">
        <v>304</v>
      </c>
      <c r="DE14" s="248" t="s">
        <v>298</v>
      </c>
      <c r="DF14" s="248" t="s">
        <v>298</v>
      </c>
      <c r="DG14" s="248" t="s">
        <v>296</v>
      </c>
      <c r="DH14" s="248" t="s">
        <v>298</v>
      </c>
      <c r="DI14" s="248" t="s">
        <v>283</v>
      </c>
      <c r="DJ14" s="248" t="s">
        <v>298</v>
      </c>
      <c r="DK14" s="248" t="s">
        <v>298</v>
      </c>
      <c r="DL14" s="242"/>
      <c r="DM14" s="244" t="s">
        <v>302</v>
      </c>
      <c r="DN14" s="248" t="s">
        <v>296</v>
      </c>
      <c r="DO14" s="248" t="s">
        <v>283</v>
      </c>
      <c r="DP14" s="244" t="s">
        <v>298</v>
      </c>
      <c r="DQ14" s="248" t="s">
        <v>302</v>
      </c>
      <c r="DR14" s="248" t="s">
        <v>283</v>
      </c>
      <c r="DS14" s="248" t="s">
        <v>302</v>
      </c>
      <c r="DT14" s="242"/>
      <c r="DU14" s="242" t="s">
        <v>305</v>
      </c>
      <c r="DV14" s="242"/>
      <c r="DW14" s="242"/>
      <c r="DX14" s="242" t="s">
        <v>297</v>
      </c>
      <c r="DY14" s="242" t="s">
        <v>307</v>
      </c>
      <c r="DZ14" s="248" t="s">
        <v>296</v>
      </c>
      <c r="EA14" s="249" t="s">
        <v>298</v>
      </c>
      <c r="EB14" s="242" t="s">
        <v>291</v>
      </c>
      <c r="EC14" s="242" t="s">
        <v>288</v>
      </c>
      <c r="ED14" s="242" t="s">
        <v>309</v>
      </c>
      <c r="EE14" s="242" t="s">
        <v>845</v>
      </c>
      <c r="EF14" s="242" t="s">
        <v>309</v>
      </c>
      <c r="EG14" s="242" t="s">
        <v>293</v>
      </c>
      <c r="EH14" s="242" t="s">
        <v>289</v>
      </c>
      <c r="EI14" s="242" t="s">
        <v>291</v>
      </c>
      <c r="EJ14" s="242" t="s">
        <v>293</v>
      </c>
      <c r="EK14" s="244" t="s">
        <v>298</v>
      </c>
      <c r="EL14" s="242" t="s">
        <v>309</v>
      </c>
      <c r="EM14" s="242"/>
      <c r="EN14" s="242" t="s">
        <v>310</v>
      </c>
      <c r="EO14" s="2"/>
    </row>
    <row r="15" spans="1:145" ht="112" x14ac:dyDescent="0.2">
      <c r="A15" s="240">
        <f t="shared" si="3"/>
        <v>8</v>
      </c>
      <c r="B15" s="21" t="s">
        <v>528</v>
      </c>
      <c r="C15" s="21" t="s">
        <v>288</v>
      </c>
      <c r="D15" s="21" t="s">
        <v>534</v>
      </c>
      <c r="E15" s="21"/>
      <c r="F15" s="71" t="s">
        <v>852</v>
      </c>
      <c r="G15" s="71"/>
      <c r="H15" s="71" t="s">
        <v>343</v>
      </c>
      <c r="I15" s="71"/>
      <c r="J15" s="71"/>
      <c r="K15" s="71"/>
      <c r="L15" s="71"/>
      <c r="M15" s="71"/>
      <c r="N15" s="71"/>
      <c r="O15" s="71"/>
      <c r="P15" s="71"/>
      <c r="Q15" s="71"/>
      <c r="R15" s="71"/>
      <c r="S15" s="162"/>
      <c r="T15" s="21" t="s">
        <v>50</v>
      </c>
      <c r="U15" s="62"/>
      <c r="V15" s="197" t="s">
        <v>433</v>
      </c>
      <c r="W15" s="62"/>
      <c r="X15" s="21" t="s">
        <v>427</v>
      </c>
      <c r="Y15" s="21" t="s">
        <v>449</v>
      </c>
      <c r="Z15" s="21"/>
      <c r="AA15" s="21" t="s">
        <v>283</v>
      </c>
      <c r="AB15" s="21" t="s">
        <v>286</v>
      </c>
      <c r="AC15" s="21" t="s">
        <v>538</v>
      </c>
      <c r="AD15" s="21" t="s">
        <v>288</v>
      </c>
      <c r="AE15" s="21" t="s">
        <v>289</v>
      </c>
      <c r="AF15" s="21" t="s">
        <v>296</v>
      </c>
      <c r="AG15" s="21" t="s">
        <v>297</v>
      </c>
      <c r="AH15" s="21" t="s">
        <v>300</v>
      </c>
      <c r="AI15" s="21" t="s">
        <v>307</v>
      </c>
      <c r="AJ15" s="21"/>
      <c r="AK15" s="21"/>
      <c r="AL15" s="21"/>
      <c r="AM15" s="2"/>
      <c r="AN15" s="60">
        <f t="shared" si="4"/>
        <v>8</v>
      </c>
      <c r="AO15" s="21" t="s">
        <v>302</v>
      </c>
      <c r="AP15" s="21" t="s">
        <v>305</v>
      </c>
      <c r="AQ15" s="21" t="s">
        <v>293</v>
      </c>
      <c r="AR15" s="21" t="s">
        <v>304</v>
      </c>
      <c r="AS15" s="21" t="s">
        <v>293</v>
      </c>
      <c r="AT15" s="21" t="s">
        <v>300</v>
      </c>
      <c r="AU15" s="21" t="s">
        <v>299</v>
      </c>
      <c r="AV15" s="21" t="s">
        <v>293</v>
      </c>
      <c r="AW15" s="21" t="s">
        <v>298</v>
      </c>
      <c r="AX15" s="21" t="s">
        <v>290</v>
      </c>
      <c r="AY15" s="21" t="s">
        <v>299</v>
      </c>
      <c r="AZ15" s="21" t="s">
        <v>310</v>
      </c>
      <c r="BA15" s="2"/>
      <c r="BB15" s="241">
        <f t="shared" si="5"/>
        <v>8</v>
      </c>
      <c r="BC15" s="242"/>
      <c r="BD15" s="242"/>
      <c r="BE15" s="248" t="s">
        <v>298</v>
      </c>
      <c r="BF15" s="248" t="s">
        <v>302</v>
      </c>
      <c r="BG15" s="248" t="s">
        <v>298</v>
      </c>
      <c r="BH15" s="248" t="s">
        <v>283</v>
      </c>
      <c r="BI15" s="242"/>
      <c r="BJ15" s="242" t="s">
        <v>297</v>
      </c>
      <c r="BK15" s="242" t="s">
        <v>297</v>
      </c>
      <c r="BL15" s="242" t="s">
        <v>301</v>
      </c>
      <c r="BM15" s="244" t="s">
        <v>296</v>
      </c>
      <c r="BN15" s="242" t="s">
        <v>304</v>
      </c>
      <c r="BO15" s="248" t="s">
        <v>298</v>
      </c>
      <c r="BP15" s="242" t="s">
        <v>305</v>
      </c>
      <c r="BQ15" s="242" t="s">
        <v>307</v>
      </c>
      <c r="BR15" s="248" t="s">
        <v>845</v>
      </c>
      <c r="BS15" s="248" t="s">
        <v>283</v>
      </c>
      <c r="BT15" s="244" t="s">
        <v>296</v>
      </c>
      <c r="BU15" s="242" t="s">
        <v>297</v>
      </c>
      <c r="BV15" s="248" t="s">
        <v>308</v>
      </c>
      <c r="BW15" s="248" t="s">
        <v>308</v>
      </c>
      <c r="BX15" s="242" t="s">
        <v>301</v>
      </c>
      <c r="BY15" s="242"/>
      <c r="BZ15" s="248" t="s">
        <v>291</v>
      </c>
      <c r="CA15" s="248" t="s">
        <v>296</v>
      </c>
      <c r="CB15" s="242"/>
      <c r="CC15" s="248" t="s">
        <v>298</v>
      </c>
      <c r="CD15" s="250"/>
      <c r="CE15" s="250"/>
      <c r="CF15" s="248" t="s">
        <v>291</v>
      </c>
      <c r="CG15" s="242" t="s">
        <v>304</v>
      </c>
      <c r="CH15" s="248" t="s">
        <v>298</v>
      </c>
      <c r="CI15" s="242" t="s">
        <v>295</v>
      </c>
      <c r="CJ15" s="248" t="s">
        <v>298</v>
      </c>
      <c r="CK15" s="248" t="s">
        <v>296</v>
      </c>
      <c r="CL15" s="248" t="s">
        <v>302</v>
      </c>
      <c r="CM15" s="242" t="s">
        <v>300</v>
      </c>
      <c r="CN15" s="248" t="s">
        <v>302</v>
      </c>
      <c r="CO15" s="250"/>
      <c r="CP15" s="248" t="s">
        <v>845</v>
      </c>
      <c r="CQ15" s="242"/>
      <c r="CR15" s="250"/>
      <c r="CS15" s="248" t="s">
        <v>298</v>
      </c>
      <c r="CT15" s="248" t="s">
        <v>283</v>
      </c>
      <c r="CU15" s="248" t="s">
        <v>296</v>
      </c>
      <c r="CV15" s="250"/>
      <c r="CW15" s="250"/>
      <c r="CX15" s="248" t="s">
        <v>298</v>
      </c>
      <c r="CY15" s="248" t="s">
        <v>283</v>
      </c>
      <c r="CZ15" s="250"/>
      <c r="DA15" s="242" t="s">
        <v>304</v>
      </c>
      <c r="DB15" s="242" t="s">
        <v>297</v>
      </c>
      <c r="DC15" s="242" t="s">
        <v>652</v>
      </c>
      <c r="DD15" s="248" t="s">
        <v>283</v>
      </c>
      <c r="DE15" s="250"/>
      <c r="DF15" s="242"/>
      <c r="DG15" s="248" t="s">
        <v>298</v>
      </c>
      <c r="DH15" s="242"/>
      <c r="DI15" s="248" t="s">
        <v>298</v>
      </c>
      <c r="DJ15" s="242"/>
      <c r="DK15" s="242"/>
      <c r="DL15" s="242"/>
      <c r="DM15" s="248" t="s">
        <v>283</v>
      </c>
      <c r="DN15" s="242"/>
      <c r="DO15" s="248" t="s">
        <v>296</v>
      </c>
      <c r="DP15" s="242" t="s">
        <v>652</v>
      </c>
      <c r="DQ15" s="248" t="s">
        <v>283</v>
      </c>
      <c r="DR15" s="248" t="s">
        <v>296</v>
      </c>
      <c r="DS15" s="248" t="s">
        <v>298</v>
      </c>
      <c r="DT15" s="242"/>
      <c r="DU15" s="248" t="s">
        <v>283</v>
      </c>
      <c r="DV15" s="242"/>
      <c r="DW15" s="242"/>
      <c r="DX15" s="242" t="s">
        <v>307</v>
      </c>
      <c r="DY15" s="248" t="s">
        <v>302</v>
      </c>
      <c r="DZ15" s="248" t="s">
        <v>298</v>
      </c>
      <c r="EA15" s="247"/>
      <c r="EB15" s="244" t="s">
        <v>302</v>
      </c>
      <c r="EC15" s="242" t="s">
        <v>305</v>
      </c>
      <c r="ED15" s="242" t="s">
        <v>293</v>
      </c>
      <c r="EE15" s="242" t="s">
        <v>304</v>
      </c>
      <c r="EF15" s="242" t="s">
        <v>293</v>
      </c>
      <c r="EG15" s="242" t="s">
        <v>300</v>
      </c>
      <c r="EH15" s="242" t="s">
        <v>652</v>
      </c>
      <c r="EI15" s="242" t="s">
        <v>293</v>
      </c>
      <c r="EJ15" s="244" t="s">
        <v>298</v>
      </c>
      <c r="EK15" s="242" t="s">
        <v>290</v>
      </c>
      <c r="EL15" s="242" t="s">
        <v>647</v>
      </c>
      <c r="EM15" s="242"/>
      <c r="EN15" s="242" t="s">
        <v>288</v>
      </c>
      <c r="EO15" s="2"/>
    </row>
    <row r="16" spans="1:145" ht="160" x14ac:dyDescent="0.2">
      <c r="A16" s="240">
        <f t="shared" si="3"/>
        <v>9</v>
      </c>
      <c r="B16" s="21" t="s">
        <v>535</v>
      </c>
      <c r="C16" s="21" t="s">
        <v>289</v>
      </c>
      <c r="D16" s="21" t="s">
        <v>536</v>
      </c>
      <c r="E16" s="21"/>
      <c r="F16" s="21" t="s">
        <v>853</v>
      </c>
      <c r="G16" s="21"/>
      <c r="H16" s="71"/>
      <c r="I16" s="71"/>
      <c r="J16" s="71"/>
      <c r="K16" s="71"/>
      <c r="L16" s="71"/>
      <c r="M16" s="71"/>
      <c r="N16" s="71"/>
      <c r="O16" s="71"/>
      <c r="P16" s="71"/>
      <c r="Q16" s="71"/>
      <c r="R16" s="71"/>
      <c r="S16" s="162"/>
      <c r="T16" s="158" t="s">
        <v>427</v>
      </c>
      <c r="U16" s="12"/>
      <c r="V16" s="197" t="s">
        <v>434</v>
      </c>
      <c r="W16" s="12"/>
      <c r="X16" s="21" t="s">
        <v>427</v>
      </c>
      <c r="Y16" s="21" t="s">
        <v>450</v>
      </c>
      <c r="Z16" s="21"/>
      <c r="AA16" s="21" t="s">
        <v>283</v>
      </c>
      <c r="AB16" s="21" t="s">
        <v>284</v>
      </c>
      <c r="AC16" s="21" t="s">
        <v>285</v>
      </c>
      <c r="AD16" s="21" t="s">
        <v>286</v>
      </c>
      <c r="AE16" s="21" t="s">
        <v>538</v>
      </c>
      <c r="AF16" s="21" t="s">
        <v>288</v>
      </c>
      <c r="AG16" s="21" t="s">
        <v>297</v>
      </c>
      <c r="AH16" s="21" t="s">
        <v>299</v>
      </c>
      <c r="AI16" s="21" t="s">
        <v>305</v>
      </c>
      <c r="AJ16" s="21"/>
      <c r="AK16" s="21"/>
      <c r="AL16" s="21"/>
      <c r="AM16" s="2"/>
      <c r="AN16" s="60">
        <f t="shared" si="4"/>
        <v>9</v>
      </c>
      <c r="AO16" s="21" t="s">
        <v>296</v>
      </c>
      <c r="AP16" s="21" t="s">
        <v>289</v>
      </c>
      <c r="AQ16" s="21" t="s">
        <v>299</v>
      </c>
      <c r="AR16" s="21" t="s">
        <v>308</v>
      </c>
      <c r="AS16" s="21" t="s">
        <v>294</v>
      </c>
      <c r="AT16" s="21" t="s">
        <v>297</v>
      </c>
      <c r="AU16" s="21" t="s">
        <v>303</v>
      </c>
      <c r="AV16" s="21" t="s">
        <v>299</v>
      </c>
      <c r="AW16" s="21" t="s">
        <v>297</v>
      </c>
      <c r="AX16" s="21" t="s">
        <v>296</v>
      </c>
      <c r="AY16" s="21" t="s">
        <v>305</v>
      </c>
      <c r="AZ16" s="21" t="s">
        <v>289</v>
      </c>
      <c r="BA16" s="2"/>
      <c r="BB16" s="241">
        <f t="shared" si="5"/>
        <v>9</v>
      </c>
      <c r="BC16" s="251"/>
      <c r="BD16" s="251"/>
      <c r="BE16" s="251"/>
      <c r="BF16" s="248" t="s">
        <v>283</v>
      </c>
      <c r="BG16" s="248" t="s">
        <v>287</v>
      </c>
      <c r="BH16" s="248" t="s">
        <v>287</v>
      </c>
      <c r="BI16" s="242"/>
      <c r="BJ16" s="248" t="s">
        <v>289</v>
      </c>
      <c r="BK16" s="242" t="s">
        <v>652</v>
      </c>
      <c r="BL16" s="248" t="s">
        <v>302</v>
      </c>
      <c r="BM16" s="242" t="s">
        <v>297</v>
      </c>
      <c r="BN16" s="242" t="s">
        <v>1103</v>
      </c>
      <c r="BO16" s="248" t="s">
        <v>289</v>
      </c>
      <c r="BP16" s="242" t="s">
        <v>1103</v>
      </c>
      <c r="BQ16" s="248" t="s">
        <v>302</v>
      </c>
      <c r="BR16" s="248" t="s">
        <v>296</v>
      </c>
      <c r="BS16" s="248" t="s">
        <v>296</v>
      </c>
      <c r="BT16" s="242" t="s">
        <v>301</v>
      </c>
      <c r="BU16" s="248" t="s">
        <v>311</v>
      </c>
      <c r="BV16" s="248" t="s">
        <v>296</v>
      </c>
      <c r="BW16" s="248" t="s">
        <v>283</v>
      </c>
      <c r="BX16" s="248" t="s">
        <v>302</v>
      </c>
      <c r="BY16" s="242"/>
      <c r="BZ16" s="242"/>
      <c r="CA16" s="248" t="s">
        <v>298</v>
      </c>
      <c r="CB16" s="242"/>
      <c r="CC16" s="248" t="s">
        <v>291</v>
      </c>
      <c r="CD16" s="250"/>
      <c r="CE16" s="250"/>
      <c r="CF16" s="250"/>
      <c r="CG16" s="248" t="s">
        <v>302</v>
      </c>
      <c r="CH16" s="250"/>
      <c r="CI16" s="242" t="s">
        <v>297</v>
      </c>
      <c r="CJ16" s="248" t="s">
        <v>301</v>
      </c>
      <c r="CK16" s="248" t="s">
        <v>298</v>
      </c>
      <c r="CL16" s="248" t="s">
        <v>296</v>
      </c>
      <c r="CM16" s="242" t="s">
        <v>307</v>
      </c>
      <c r="CN16" s="248" t="s">
        <v>296</v>
      </c>
      <c r="CO16" s="250"/>
      <c r="CP16" s="250"/>
      <c r="CQ16" s="250"/>
      <c r="CR16" s="250"/>
      <c r="CS16" s="250"/>
      <c r="CT16" s="248" t="s">
        <v>296</v>
      </c>
      <c r="CU16" s="248" t="s">
        <v>298</v>
      </c>
      <c r="CV16" s="250"/>
      <c r="CW16" s="250"/>
      <c r="CX16" s="250"/>
      <c r="CY16" s="248" t="s">
        <v>296</v>
      </c>
      <c r="CZ16" s="250"/>
      <c r="DA16" s="248" t="s">
        <v>283</v>
      </c>
      <c r="DB16" s="242" t="s">
        <v>652</v>
      </c>
      <c r="DC16" s="242" t="s">
        <v>301</v>
      </c>
      <c r="DD16" s="248" t="s">
        <v>296</v>
      </c>
      <c r="DE16" s="250"/>
      <c r="DF16" s="242"/>
      <c r="DG16" s="242"/>
      <c r="DH16" s="242"/>
      <c r="DI16" s="242"/>
      <c r="DJ16" s="242"/>
      <c r="DK16" s="242"/>
      <c r="DL16" s="242"/>
      <c r="DM16" s="248" t="s">
        <v>298</v>
      </c>
      <c r="DN16" s="242"/>
      <c r="DO16" s="242"/>
      <c r="DP16" s="244" t="s">
        <v>302</v>
      </c>
      <c r="DQ16" s="248" t="s">
        <v>296</v>
      </c>
      <c r="DR16" s="248" t="s">
        <v>298</v>
      </c>
      <c r="DS16" s="242"/>
      <c r="DT16" s="242"/>
      <c r="DU16" s="248" t="s">
        <v>296</v>
      </c>
      <c r="DV16" s="242"/>
      <c r="DW16" s="242"/>
      <c r="DX16" s="248" t="s">
        <v>302</v>
      </c>
      <c r="DY16" s="248" t="s">
        <v>296</v>
      </c>
      <c r="DZ16" s="242"/>
      <c r="EA16" s="247"/>
      <c r="EB16" s="244" t="s">
        <v>296</v>
      </c>
      <c r="EC16" s="242" t="s">
        <v>289</v>
      </c>
      <c r="ED16" s="242" t="s">
        <v>647</v>
      </c>
      <c r="EE16" s="242" t="s">
        <v>308</v>
      </c>
      <c r="EF16" s="242" t="s">
        <v>294</v>
      </c>
      <c r="EG16" s="242" t="s">
        <v>297</v>
      </c>
      <c r="EH16" s="242" t="s">
        <v>845</v>
      </c>
      <c r="EI16" s="242" t="s">
        <v>652</v>
      </c>
      <c r="EJ16" s="242" t="s">
        <v>297</v>
      </c>
      <c r="EK16" s="244" t="s">
        <v>296</v>
      </c>
      <c r="EL16" s="242" t="s">
        <v>305</v>
      </c>
      <c r="EM16" s="242"/>
      <c r="EN16" s="242" t="s">
        <v>289</v>
      </c>
      <c r="EO16" s="2"/>
    </row>
    <row r="17" spans="1:145" ht="128" x14ac:dyDescent="0.2">
      <c r="A17" s="240">
        <f t="shared" si="3"/>
        <v>10</v>
      </c>
      <c r="B17" s="21" t="s">
        <v>535</v>
      </c>
      <c r="C17" s="21" t="s">
        <v>290</v>
      </c>
      <c r="D17" s="21" t="s">
        <v>537</v>
      </c>
      <c r="E17" s="21"/>
      <c r="F17" s="21" t="s">
        <v>383</v>
      </c>
      <c r="G17" s="21"/>
      <c r="H17" s="71"/>
      <c r="I17" s="71"/>
      <c r="J17" s="71"/>
      <c r="K17" s="71"/>
      <c r="L17" s="71"/>
      <c r="M17" s="71"/>
      <c r="N17" s="71"/>
      <c r="O17" s="71"/>
      <c r="P17" s="71"/>
      <c r="Q17" s="71"/>
      <c r="R17" s="71"/>
      <c r="S17" s="162"/>
      <c r="T17" s="21" t="s">
        <v>450</v>
      </c>
      <c r="U17" s="62"/>
      <c r="V17" s="197" t="s">
        <v>435</v>
      </c>
      <c r="W17" s="62"/>
      <c r="X17" s="21" t="s">
        <v>427</v>
      </c>
      <c r="Y17" s="21" t="s">
        <v>451</v>
      </c>
      <c r="Z17" s="21"/>
      <c r="AA17" s="21" t="s">
        <v>283</v>
      </c>
      <c r="AB17" s="21" t="s">
        <v>284</v>
      </c>
      <c r="AC17" s="21" t="s">
        <v>285</v>
      </c>
      <c r="AD17" s="21" t="s">
        <v>286</v>
      </c>
      <c r="AE17" s="21" t="s">
        <v>538</v>
      </c>
      <c r="AF17" s="21" t="s">
        <v>297</v>
      </c>
      <c r="AG17" s="21" t="s">
        <v>301</v>
      </c>
      <c r="AH17" s="21"/>
      <c r="AI17" s="21"/>
      <c r="AJ17" s="21"/>
      <c r="AK17" s="21"/>
      <c r="AL17" s="21"/>
      <c r="AM17" s="2"/>
      <c r="AN17" s="60">
        <f t="shared" si="4"/>
        <v>10</v>
      </c>
      <c r="AO17" s="21" t="s">
        <v>298</v>
      </c>
      <c r="AP17" s="21" t="s">
        <v>307</v>
      </c>
      <c r="AQ17" s="21" t="s">
        <v>291</v>
      </c>
      <c r="AR17" s="21"/>
      <c r="AS17" s="21" t="s">
        <v>295</v>
      </c>
      <c r="AT17" s="21" t="s">
        <v>286</v>
      </c>
      <c r="AU17" s="21" t="s">
        <v>287</v>
      </c>
      <c r="AV17" s="21" t="s">
        <v>286</v>
      </c>
      <c r="AW17" s="21" t="s">
        <v>288</v>
      </c>
      <c r="AX17" s="21" t="s">
        <v>299</v>
      </c>
      <c r="AY17" s="21" t="s">
        <v>288</v>
      </c>
      <c r="AZ17" s="21" t="s">
        <v>290</v>
      </c>
      <c r="BA17" s="2"/>
      <c r="BB17" s="241">
        <f t="shared" si="5"/>
        <v>10</v>
      </c>
      <c r="BC17" s="242"/>
      <c r="BD17" s="242"/>
      <c r="BE17" s="242"/>
      <c r="BF17" s="248" t="s">
        <v>296</v>
      </c>
      <c r="BG17" s="242"/>
      <c r="BH17" s="242"/>
      <c r="BI17" s="242"/>
      <c r="BJ17" s="242" t="s">
        <v>300</v>
      </c>
      <c r="BK17" s="242" t="s">
        <v>305</v>
      </c>
      <c r="BL17" s="248" t="s">
        <v>296</v>
      </c>
      <c r="BM17" s="242" t="s">
        <v>304</v>
      </c>
      <c r="BN17" s="242" t="s">
        <v>307</v>
      </c>
      <c r="BO17" s="242"/>
      <c r="BP17" s="242" t="s">
        <v>307</v>
      </c>
      <c r="BQ17" s="248" t="s">
        <v>296</v>
      </c>
      <c r="BR17" s="248" t="s">
        <v>298</v>
      </c>
      <c r="BS17" s="248" t="s">
        <v>298</v>
      </c>
      <c r="BT17" s="248" t="s">
        <v>302</v>
      </c>
      <c r="BU17" s="242" t="s">
        <v>301</v>
      </c>
      <c r="BV17" s="248" t="s">
        <v>298</v>
      </c>
      <c r="BW17" s="248" t="s">
        <v>296</v>
      </c>
      <c r="BX17" s="248" t="s">
        <v>283</v>
      </c>
      <c r="BY17" s="242"/>
      <c r="BZ17" s="242"/>
      <c r="CA17" s="242"/>
      <c r="CB17" s="242"/>
      <c r="CC17" s="250"/>
      <c r="CD17" s="250"/>
      <c r="CE17" s="250"/>
      <c r="CF17" s="250"/>
      <c r="CG17" s="248" t="s">
        <v>283</v>
      </c>
      <c r="CH17" s="250"/>
      <c r="CI17" s="244" t="s">
        <v>298</v>
      </c>
      <c r="CJ17" s="250"/>
      <c r="CK17" s="250"/>
      <c r="CL17" s="248" t="s">
        <v>298</v>
      </c>
      <c r="CM17" s="242" t="s">
        <v>308</v>
      </c>
      <c r="CN17" s="248" t="s">
        <v>298</v>
      </c>
      <c r="CO17" s="250"/>
      <c r="CP17" s="250"/>
      <c r="CQ17" s="250"/>
      <c r="CR17" s="250"/>
      <c r="CS17" s="250"/>
      <c r="CT17" s="248" t="s">
        <v>298</v>
      </c>
      <c r="CU17" s="250"/>
      <c r="CV17" s="250"/>
      <c r="CW17" s="250"/>
      <c r="CX17" s="250"/>
      <c r="CY17" s="248" t="s">
        <v>298</v>
      </c>
      <c r="CZ17" s="250"/>
      <c r="DA17" s="248" t="s">
        <v>296</v>
      </c>
      <c r="DB17" s="242" t="s">
        <v>1103</v>
      </c>
      <c r="DC17" s="248" t="s">
        <v>302</v>
      </c>
      <c r="DD17" s="248" t="s">
        <v>298</v>
      </c>
      <c r="DE17" s="250"/>
      <c r="DF17" s="242"/>
      <c r="DG17" s="242"/>
      <c r="DH17" s="242"/>
      <c r="DI17" s="242"/>
      <c r="DJ17" s="242"/>
      <c r="DK17" s="242"/>
      <c r="DL17" s="242"/>
      <c r="DM17" s="242"/>
      <c r="DN17" s="242"/>
      <c r="DO17" s="242"/>
      <c r="DP17" s="242" t="s">
        <v>305</v>
      </c>
      <c r="DQ17" s="242"/>
      <c r="DR17" s="242"/>
      <c r="DS17" s="242"/>
      <c r="DT17" s="242"/>
      <c r="DU17" s="248" t="s">
        <v>298</v>
      </c>
      <c r="DV17" s="242"/>
      <c r="DW17" s="242"/>
      <c r="DX17" s="248" t="s">
        <v>298</v>
      </c>
      <c r="DY17" s="248" t="s">
        <v>298</v>
      </c>
      <c r="DZ17" s="242"/>
      <c r="EA17" s="247"/>
      <c r="EB17" s="244" t="s">
        <v>298</v>
      </c>
      <c r="EC17" s="242" t="s">
        <v>307</v>
      </c>
      <c r="ED17" s="242" t="s">
        <v>291</v>
      </c>
      <c r="EE17" s="248" t="s">
        <v>283</v>
      </c>
      <c r="EF17" s="242" t="s">
        <v>295</v>
      </c>
      <c r="EG17" s="242" t="s">
        <v>286</v>
      </c>
      <c r="EH17" s="242" t="s">
        <v>287</v>
      </c>
      <c r="EI17" s="242" t="s">
        <v>286</v>
      </c>
      <c r="EJ17" s="242" t="s">
        <v>288</v>
      </c>
      <c r="EK17" s="242" t="s">
        <v>652</v>
      </c>
      <c r="EL17" s="242" t="s">
        <v>288</v>
      </c>
      <c r="EM17" s="242"/>
      <c r="EN17" s="242" t="s">
        <v>290</v>
      </c>
      <c r="EO17" s="2"/>
    </row>
    <row r="18" spans="1:145" ht="112" x14ac:dyDescent="0.2">
      <c r="A18" s="240">
        <f t="shared" si="3"/>
        <v>11</v>
      </c>
      <c r="B18" s="21" t="s">
        <v>535</v>
      </c>
      <c r="C18" s="21" t="s">
        <v>291</v>
      </c>
      <c r="D18" s="21" t="s">
        <v>539</v>
      </c>
      <c r="E18" s="21"/>
      <c r="F18" s="21" t="s">
        <v>386</v>
      </c>
      <c r="G18" s="21"/>
      <c r="H18" s="71"/>
      <c r="I18" s="71"/>
      <c r="J18" s="71"/>
      <c r="K18" s="71"/>
      <c r="L18" s="71"/>
      <c r="M18" s="71"/>
      <c r="N18" s="71"/>
      <c r="O18" s="71"/>
      <c r="P18" s="71"/>
      <c r="Q18" s="71"/>
      <c r="R18" s="71"/>
      <c r="S18" s="162"/>
      <c r="T18" s="21" t="s">
        <v>449</v>
      </c>
      <c r="U18" s="62"/>
      <c r="V18" s="197" t="s">
        <v>436</v>
      </c>
      <c r="W18" s="62"/>
      <c r="X18" s="21" t="s">
        <v>427</v>
      </c>
      <c r="Y18" s="21" t="s">
        <v>452</v>
      </c>
      <c r="Z18" s="21"/>
      <c r="AA18" s="21" t="s">
        <v>283</v>
      </c>
      <c r="AB18" s="21" t="s">
        <v>284</v>
      </c>
      <c r="AC18" s="21" t="s">
        <v>285</v>
      </c>
      <c r="AD18" s="21" t="s">
        <v>286</v>
      </c>
      <c r="AE18" s="21" t="s">
        <v>538</v>
      </c>
      <c r="AF18" s="21" t="s">
        <v>288</v>
      </c>
      <c r="AG18" s="21" t="s">
        <v>289</v>
      </c>
      <c r="AH18" s="21" t="s">
        <v>296</v>
      </c>
      <c r="AI18" s="21" t="s">
        <v>297</v>
      </c>
      <c r="AJ18" s="21" t="s">
        <v>304</v>
      </c>
      <c r="AK18" s="21" t="s">
        <v>307</v>
      </c>
      <c r="AL18" s="21"/>
      <c r="AM18" s="2"/>
      <c r="AN18" s="60">
        <f t="shared" si="4"/>
        <v>11</v>
      </c>
      <c r="AO18" s="21"/>
      <c r="AP18" s="21" t="s">
        <v>297</v>
      </c>
      <c r="AQ18" s="21" t="s">
        <v>288</v>
      </c>
      <c r="AR18" s="197"/>
      <c r="AS18" s="21" t="s">
        <v>299</v>
      </c>
      <c r="AT18" s="21" t="s">
        <v>304</v>
      </c>
      <c r="AU18" s="21" t="s">
        <v>309</v>
      </c>
      <c r="AV18" s="21" t="s">
        <v>302</v>
      </c>
      <c r="AW18" s="21" t="s">
        <v>305</v>
      </c>
      <c r="AX18" s="21" t="s">
        <v>297</v>
      </c>
      <c r="AY18" s="21" t="s">
        <v>297</v>
      </c>
      <c r="AZ18" s="21" t="s">
        <v>291</v>
      </c>
      <c r="BA18" s="2"/>
      <c r="BB18" s="241">
        <f t="shared" si="5"/>
        <v>11</v>
      </c>
      <c r="BC18" s="242"/>
      <c r="BD18" s="242"/>
      <c r="BE18" s="242"/>
      <c r="BF18" s="242"/>
      <c r="BG18" s="242"/>
      <c r="BH18" s="242"/>
      <c r="BI18" s="242"/>
      <c r="BJ18" s="242" t="s">
        <v>307</v>
      </c>
      <c r="BK18" s="248" t="s">
        <v>302</v>
      </c>
      <c r="BL18" s="248" t="s">
        <v>298</v>
      </c>
      <c r="BM18" s="242" t="s">
        <v>307</v>
      </c>
      <c r="BN18" s="248" t="s">
        <v>302</v>
      </c>
      <c r="BO18" s="242"/>
      <c r="BP18" s="248" t="s">
        <v>302</v>
      </c>
      <c r="BQ18" s="248" t="s">
        <v>298</v>
      </c>
      <c r="BR18" s="248" t="s">
        <v>288</v>
      </c>
      <c r="BS18" s="242"/>
      <c r="BT18" s="248" t="s">
        <v>298</v>
      </c>
      <c r="BU18" s="248" t="s">
        <v>845</v>
      </c>
      <c r="BV18" s="242"/>
      <c r="BW18" s="248" t="s">
        <v>298</v>
      </c>
      <c r="BX18" s="248" t="s">
        <v>296</v>
      </c>
      <c r="BY18" s="242"/>
      <c r="BZ18" s="242"/>
      <c r="CA18" s="242"/>
      <c r="CB18" s="242"/>
      <c r="CC18" s="250"/>
      <c r="CD18" s="250"/>
      <c r="CE18" s="250"/>
      <c r="CF18" s="250"/>
      <c r="CG18" s="248" t="s">
        <v>296</v>
      </c>
      <c r="CH18" s="250"/>
      <c r="CI18" s="242" t="s">
        <v>846</v>
      </c>
      <c r="CJ18" s="250"/>
      <c r="CK18" s="250"/>
      <c r="CL18" s="250"/>
      <c r="CM18" s="248" t="s">
        <v>296</v>
      </c>
      <c r="CN18" s="250"/>
      <c r="CO18" s="250"/>
      <c r="CP18" s="250"/>
      <c r="CQ18" s="250"/>
      <c r="CR18" s="250"/>
      <c r="CS18" s="250"/>
      <c r="CT18" s="250"/>
      <c r="CU18" s="250"/>
      <c r="CV18" s="250"/>
      <c r="CW18" s="250"/>
      <c r="CX18" s="250"/>
      <c r="CY18" s="250"/>
      <c r="CZ18" s="250"/>
      <c r="DA18" s="248" t="s">
        <v>298</v>
      </c>
      <c r="DB18" s="242" t="s">
        <v>307</v>
      </c>
      <c r="DC18" s="248" t="s">
        <v>296</v>
      </c>
      <c r="DD18" s="250"/>
      <c r="DE18" s="250"/>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7"/>
      <c r="EB18" s="248" t="s">
        <v>283</v>
      </c>
      <c r="EC18" s="242" t="s">
        <v>297</v>
      </c>
      <c r="ED18" s="242" t="s">
        <v>288</v>
      </c>
      <c r="EE18" s="249" t="s">
        <v>302</v>
      </c>
      <c r="EF18" s="242" t="s">
        <v>652</v>
      </c>
      <c r="EG18" s="242" t="s">
        <v>304</v>
      </c>
      <c r="EH18" s="242" t="s">
        <v>309</v>
      </c>
      <c r="EI18" s="244" t="s">
        <v>302</v>
      </c>
      <c r="EJ18" s="242" t="s">
        <v>305</v>
      </c>
      <c r="EK18" s="242" t="s">
        <v>297</v>
      </c>
      <c r="EL18" s="242" t="s">
        <v>297</v>
      </c>
      <c r="EM18" s="242"/>
      <c r="EN18" s="242" t="s">
        <v>291</v>
      </c>
      <c r="EO18" s="2"/>
    </row>
    <row r="19" spans="1:145" ht="80" x14ac:dyDescent="0.2">
      <c r="A19" s="240">
        <f t="shared" si="3"/>
        <v>12</v>
      </c>
      <c r="B19" s="21" t="s">
        <v>535</v>
      </c>
      <c r="C19" s="21" t="s">
        <v>292</v>
      </c>
      <c r="D19" s="21" t="s">
        <v>540</v>
      </c>
      <c r="E19" s="21"/>
      <c r="F19" s="21" t="s">
        <v>854</v>
      </c>
      <c r="G19" s="21"/>
      <c r="H19" s="71"/>
      <c r="I19" s="71"/>
      <c r="J19" s="71"/>
      <c r="K19" s="71"/>
      <c r="L19" s="71"/>
      <c r="M19" s="71"/>
      <c r="N19" s="71"/>
      <c r="O19" s="71"/>
      <c r="P19" s="71"/>
      <c r="Q19" s="71"/>
      <c r="R19" s="71"/>
      <c r="S19" s="162"/>
      <c r="T19" s="21" t="s">
        <v>453</v>
      </c>
      <c r="U19" s="62"/>
      <c r="V19" s="197" t="s">
        <v>437</v>
      </c>
      <c r="W19" s="62"/>
      <c r="X19" s="21" t="s">
        <v>427</v>
      </c>
      <c r="Y19" s="21" t="s">
        <v>453</v>
      </c>
      <c r="Z19" s="21"/>
      <c r="AA19" s="21" t="s">
        <v>283</v>
      </c>
      <c r="AB19" s="21" t="s">
        <v>284</v>
      </c>
      <c r="AC19" s="21" t="s">
        <v>286</v>
      </c>
      <c r="AD19" s="21" t="s">
        <v>288</v>
      </c>
      <c r="AE19" s="21" t="s">
        <v>289</v>
      </c>
      <c r="AF19" s="21" t="s">
        <v>297</v>
      </c>
      <c r="AG19" s="21" t="s">
        <v>300</v>
      </c>
      <c r="AH19" s="21" t="s">
        <v>304</v>
      </c>
      <c r="AI19" s="21" t="s">
        <v>306</v>
      </c>
      <c r="AJ19" s="21" t="s">
        <v>307</v>
      </c>
      <c r="AK19" s="21"/>
      <c r="AL19" s="21"/>
      <c r="AM19" s="2"/>
      <c r="AN19" s="60">
        <f t="shared" si="4"/>
        <v>12</v>
      </c>
      <c r="AO19" s="21"/>
      <c r="AP19" s="21" t="s">
        <v>296</v>
      </c>
      <c r="AQ19" s="21" t="s">
        <v>310</v>
      </c>
      <c r="AR19" s="197"/>
      <c r="AS19" s="21" t="s">
        <v>304</v>
      </c>
      <c r="AT19" s="21" t="s">
        <v>307</v>
      </c>
      <c r="AU19" s="21" t="s">
        <v>302</v>
      </c>
      <c r="AV19" s="21" t="s">
        <v>289</v>
      </c>
      <c r="AW19" s="21" t="s">
        <v>304</v>
      </c>
      <c r="AX19" s="21" t="s">
        <v>301</v>
      </c>
      <c r="AY19" s="21" t="s">
        <v>307</v>
      </c>
      <c r="AZ19" s="21" t="s">
        <v>292</v>
      </c>
      <c r="BA19" s="2"/>
      <c r="BB19" s="241">
        <f t="shared" si="5"/>
        <v>12</v>
      </c>
      <c r="BC19" s="242"/>
      <c r="BD19" s="242"/>
      <c r="BE19" s="242"/>
      <c r="BF19" s="242"/>
      <c r="BG19" s="242"/>
      <c r="BH19" s="242"/>
      <c r="BI19" s="242"/>
      <c r="BJ19" s="248" t="s">
        <v>302</v>
      </c>
      <c r="BK19" s="248" t="s">
        <v>296</v>
      </c>
      <c r="BL19" s="242"/>
      <c r="BM19" s="248" t="s">
        <v>298</v>
      </c>
      <c r="BN19" s="248" t="s">
        <v>296</v>
      </c>
      <c r="BO19" s="242"/>
      <c r="BP19" s="248" t="s">
        <v>296</v>
      </c>
      <c r="BQ19" s="252"/>
      <c r="BR19" s="242"/>
      <c r="BS19" s="242"/>
      <c r="BT19" s="252"/>
      <c r="BU19" s="248" t="s">
        <v>296</v>
      </c>
      <c r="BV19" s="242"/>
      <c r="BW19" s="242"/>
      <c r="BX19" s="248" t="s">
        <v>298</v>
      </c>
      <c r="BY19" s="242"/>
      <c r="BZ19" s="242"/>
      <c r="CA19" s="242"/>
      <c r="CB19" s="242"/>
      <c r="CC19" s="250"/>
      <c r="CD19" s="250"/>
      <c r="CE19" s="250"/>
      <c r="CF19" s="250"/>
      <c r="CG19" s="250"/>
      <c r="CH19" s="250"/>
      <c r="CI19" s="242" t="s">
        <v>304</v>
      </c>
      <c r="CJ19" s="250"/>
      <c r="CK19" s="250"/>
      <c r="CL19" s="250"/>
      <c r="CM19" s="248" t="s">
        <v>298</v>
      </c>
      <c r="CN19" s="250"/>
      <c r="CO19" s="250"/>
      <c r="CP19" s="250"/>
      <c r="CQ19" s="250"/>
      <c r="CR19" s="250"/>
      <c r="CS19" s="250"/>
      <c r="CT19" s="250"/>
      <c r="CU19" s="250"/>
      <c r="CV19" s="250"/>
      <c r="CW19" s="250"/>
      <c r="CX19" s="250"/>
      <c r="CY19" s="250"/>
      <c r="CZ19" s="250"/>
      <c r="DA19" s="250"/>
      <c r="DB19" s="248" t="s">
        <v>302</v>
      </c>
      <c r="DC19" s="248" t="s">
        <v>298</v>
      </c>
      <c r="DD19" s="250"/>
      <c r="DE19" s="250"/>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7"/>
      <c r="EB19" s="242"/>
      <c r="EC19" s="244" t="s">
        <v>296</v>
      </c>
      <c r="ED19" s="242" t="s">
        <v>310</v>
      </c>
      <c r="EE19" s="249" t="s">
        <v>296</v>
      </c>
      <c r="EF19" s="242" t="s">
        <v>304</v>
      </c>
      <c r="EG19" s="242" t="s">
        <v>307</v>
      </c>
      <c r="EH19" s="244" t="s">
        <v>302</v>
      </c>
      <c r="EI19" s="242" t="s">
        <v>289</v>
      </c>
      <c r="EJ19" s="242" t="s">
        <v>304</v>
      </c>
      <c r="EK19" s="242" t="s">
        <v>301</v>
      </c>
      <c r="EL19" s="242" t="s">
        <v>307</v>
      </c>
      <c r="EM19" s="242"/>
      <c r="EN19" s="242" t="s">
        <v>292</v>
      </c>
      <c r="EO19" s="2"/>
    </row>
    <row r="20" spans="1:145" ht="112" x14ac:dyDescent="0.2">
      <c r="A20" s="240">
        <f t="shared" si="3"/>
        <v>13</v>
      </c>
      <c r="B20" s="21" t="s">
        <v>535</v>
      </c>
      <c r="C20" s="21" t="s">
        <v>293</v>
      </c>
      <c r="D20" s="21" t="s">
        <v>541</v>
      </c>
      <c r="E20" s="21"/>
      <c r="F20" s="21" t="s">
        <v>855</v>
      </c>
      <c r="G20" s="21"/>
      <c r="H20" s="71"/>
      <c r="I20" s="71"/>
      <c r="J20" s="71"/>
      <c r="K20" s="71"/>
      <c r="L20" s="71"/>
      <c r="M20" s="71"/>
      <c r="N20" s="71"/>
      <c r="O20" s="71"/>
      <c r="P20" s="71"/>
      <c r="Q20" s="71"/>
      <c r="R20" s="71"/>
      <c r="S20" s="162"/>
      <c r="T20" s="21" t="s">
        <v>451</v>
      </c>
      <c r="U20" s="62"/>
      <c r="W20" s="62"/>
      <c r="X20" s="21" t="s">
        <v>427</v>
      </c>
      <c r="Y20" s="21" t="s">
        <v>454</v>
      </c>
      <c r="Z20" s="21"/>
      <c r="AA20" s="21" t="s">
        <v>283</v>
      </c>
      <c r="AB20" s="21" t="s">
        <v>284</v>
      </c>
      <c r="AC20" s="21" t="s">
        <v>288</v>
      </c>
      <c r="AD20" s="21" t="s">
        <v>305</v>
      </c>
      <c r="AE20" s="21" t="s">
        <v>307</v>
      </c>
      <c r="AF20" s="21"/>
      <c r="AG20" s="21"/>
      <c r="AH20" s="21"/>
      <c r="AI20" s="21"/>
      <c r="AJ20" s="21"/>
      <c r="AK20" s="21"/>
      <c r="AL20" s="21"/>
      <c r="AM20" s="2"/>
      <c r="AN20" s="60">
        <f t="shared" si="4"/>
        <v>13</v>
      </c>
      <c r="AO20" s="197"/>
      <c r="AP20" s="21" t="s">
        <v>299</v>
      </c>
      <c r="AQ20" s="21" t="s">
        <v>297</v>
      </c>
      <c r="AR20" s="197"/>
      <c r="AS20" s="21" t="s">
        <v>303</v>
      </c>
      <c r="AT20" s="21" t="s">
        <v>287</v>
      </c>
      <c r="AU20" s="21" t="s">
        <v>301</v>
      </c>
      <c r="AV20" s="21" t="s">
        <v>304</v>
      </c>
      <c r="AW20" s="21" t="s">
        <v>303</v>
      </c>
      <c r="AX20" s="21" t="s">
        <v>302</v>
      </c>
      <c r="AY20" s="21" t="s">
        <v>302</v>
      </c>
      <c r="AZ20" s="21" t="s">
        <v>293</v>
      </c>
      <c r="BA20" s="2"/>
      <c r="BB20" s="241">
        <f t="shared" si="5"/>
        <v>13</v>
      </c>
      <c r="BC20" s="252"/>
      <c r="BD20" s="252"/>
      <c r="BE20" s="252"/>
      <c r="BF20" s="252"/>
      <c r="BG20" s="252"/>
      <c r="BH20" s="252"/>
      <c r="BI20" s="252"/>
      <c r="BJ20" s="248" t="s">
        <v>298</v>
      </c>
      <c r="BK20" s="248" t="s">
        <v>298</v>
      </c>
      <c r="BL20" s="252"/>
      <c r="BM20" s="248" t="s">
        <v>302</v>
      </c>
      <c r="BN20" s="248" t="s">
        <v>298</v>
      </c>
      <c r="BO20" s="252"/>
      <c r="BP20" s="248" t="s">
        <v>298</v>
      </c>
      <c r="BQ20" s="252"/>
      <c r="BR20" s="252"/>
      <c r="BS20" s="252"/>
      <c r="BT20" s="252"/>
      <c r="BU20" s="248" t="s">
        <v>298</v>
      </c>
      <c r="BV20" s="252"/>
      <c r="BW20" s="252"/>
      <c r="BX20" s="252"/>
      <c r="BY20" s="252"/>
      <c r="BZ20" s="252"/>
      <c r="CA20" s="252"/>
      <c r="CB20" s="252"/>
      <c r="CC20" s="252"/>
      <c r="CD20" s="252"/>
      <c r="CE20" s="252"/>
      <c r="CF20" s="252"/>
      <c r="CG20" s="252"/>
      <c r="CH20" s="252"/>
      <c r="CI20" s="248" t="s">
        <v>283</v>
      </c>
      <c r="CJ20" s="252"/>
      <c r="CK20" s="252"/>
      <c r="CL20" s="252"/>
      <c r="CM20" s="252"/>
      <c r="CN20" s="252"/>
      <c r="CO20" s="252"/>
      <c r="CP20" s="252"/>
      <c r="CQ20" s="252"/>
      <c r="CR20" s="252"/>
      <c r="CS20" s="252"/>
      <c r="CT20" s="252"/>
      <c r="CU20" s="252"/>
      <c r="CV20" s="252"/>
      <c r="CW20" s="252"/>
      <c r="CX20" s="252"/>
      <c r="CY20" s="252"/>
      <c r="CZ20" s="252"/>
      <c r="DA20" s="252"/>
      <c r="DB20" s="248" t="s">
        <v>296</v>
      </c>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3"/>
      <c r="EB20" s="252"/>
      <c r="EC20" s="242" t="s">
        <v>652</v>
      </c>
      <c r="ED20" s="242" t="s">
        <v>297</v>
      </c>
      <c r="EE20" s="252"/>
      <c r="EF20" s="242" t="s">
        <v>845</v>
      </c>
      <c r="EG20" s="242" t="s">
        <v>287</v>
      </c>
      <c r="EH20" s="242" t="s">
        <v>301</v>
      </c>
      <c r="EI20" s="242" t="s">
        <v>304</v>
      </c>
      <c r="EJ20" s="242" t="s">
        <v>845</v>
      </c>
      <c r="EK20" s="244" t="s">
        <v>302</v>
      </c>
      <c r="EL20" s="244" t="s">
        <v>302</v>
      </c>
      <c r="EM20" s="252"/>
      <c r="EN20" s="242" t="s">
        <v>293</v>
      </c>
      <c r="EO20" s="2"/>
    </row>
    <row r="21" spans="1:145" ht="144" x14ac:dyDescent="0.2">
      <c r="A21" s="240">
        <f t="shared" si="3"/>
        <v>14</v>
      </c>
      <c r="B21" s="21" t="s">
        <v>535</v>
      </c>
      <c r="C21" s="21" t="s">
        <v>294</v>
      </c>
      <c r="D21" s="21" t="s">
        <v>542</v>
      </c>
      <c r="E21" s="21"/>
      <c r="F21" s="21" t="s">
        <v>856</v>
      </c>
      <c r="G21" s="21"/>
      <c r="H21" s="71"/>
      <c r="I21" s="71"/>
      <c r="J21" s="71"/>
      <c r="K21" s="71"/>
      <c r="L21" s="71"/>
      <c r="M21" s="71"/>
      <c r="N21" s="71"/>
      <c r="O21" s="71"/>
      <c r="P21" s="71"/>
      <c r="Q21" s="71"/>
      <c r="R21" s="71"/>
      <c r="S21" s="162"/>
      <c r="T21" s="21" t="s">
        <v>454</v>
      </c>
      <c r="U21" s="62"/>
      <c r="W21" s="62"/>
      <c r="X21" s="21" t="s">
        <v>427</v>
      </c>
      <c r="Y21" s="21" t="s">
        <v>455</v>
      </c>
      <c r="Z21" s="21"/>
      <c r="AA21" s="21" t="s">
        <v>283</v>
      </c>
      <c r="AB21" s="21" t="s">
        <v>284</v>
      </c>
      <c r="AC21" s="21" t="s">
        <v>286</v>
      </c>
      <c r="AD21" s="21" t="s">
        <v>538</v>
      </c>
      <c r="AE21" s="21" t="s">
        <v>297</v>
      </c>
      <c r="AF21" s="21" t="s">
        <v>299</v>
      </c>
      <c r="AG21" s="21" t="s">
        <v>305</v>
      </c>
      <c r="AH21" s="21" t="s">
        <v>306</v>
      </c>
      <c r="AI21" s="21" t="s">
        <v>307</v>
      </c>
      <c r="AJ21" s="21"/>
      <c r="AK21" s="21"/>
      <c r="AL21" s="21"/>
      <c r="AM21" s="2"/>
      <c r="AN21" s="60">
        <f t="shared" si="4"/>
        <v>14</v>
      </c>
      <c r="AO21" s="197"/>
      <c r="AP21" s="21" t="s">
        <v>304</v>
      </c>
      <c r="AQ21" s="21" t="s">
        <v>301</v>
      </c>
      <c r="AR21" s="197"/>
      <c r="AS21" s="21" t="s">
        <v>301</v>
      </c>
      <c r="AT21" s="21" t="s">
        <v>309</v>
      </c>
      <c r="AU21" s="21" t="s">
        <v>306</v>
      </c>
      <c r="AV21" s="21" t="s">
        <v>301</v>
      </c>
      <c r="AW21" s="21" t="s">
        <v>296</v>
      </c>
      <c r="AX21" s="21" t="s">
        <v>305</v>
      </c>
      <c r="AY21" s="21" t="s">
        <v>301</v>
      </c>
      <c r="AZ21" s="21" t="s">
        <v>294</v>
      </c>
      <c r="BA21" s="2"/>
      <c r="BB21" s="241">
        <f t="shared" si="5"/>
        <v>14</v>
      </c>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48" t="s">
        <v>302</v>
      </c>
      <c r="CJ21" s="252"/>
      <c r="CK21" s="252"/>
      <c r="CL21" s="252"/>
      <c r="CM21" s="252"/>
      <c r="CN21" s="252"/>
      <c r="CO21" s="252"/>
      <c r="CP21" s="252"/>
      <c r="CQ21" s="252"/>
      <c r="CR21" s="252"/>
      <c r="CS21" s="252"/>
      <c r="CT21" s="252"/>
      <c r="CU21" s="252"/>
      <c r="CV21" s="252"/>
      <c r="CW21" s="252"/>
      <c r="CX21" s="252"/>
      <c r="CY21" s="252"/>
      <c r="CZ21" s="252"/>
      <c r="DA21" s="252"/>
      <c r="DB21" s="248" t="s">
        <v>298</v>
      </c>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3"/>
      <c r="EB21" s="252"/>
      <c r="EC21" s="242" t="s">
        <v>304</v>
      </c>
      <c r="ED21" s="242" t="s">
        <v>301</v>
      </c>
      <c r="EE21" s="252"/>
      <c r="EF21" s="242" t="s">
        <v>301</v>
      </c>
      <c r="EG21" s="242" t="s">
        <v>309</v>
      </c>
      <c r="EH21" s="242" t="s">
        <v>1103</v>
      </c>
      <c r="EI21" s="242" t="s">
        <v>301</v>
      </c>
      <c r="EJ21" s="244" t="s">
        <v>296</v>
      </c>
      <c r="EK21" s="242" t="s">
        <v>305</v>
      </c>
      <c r="EL21" s="242" t="s">
        <v>301</v>
      </c>
      <c r="EM21" s="252"/>
      <c r="EN21" s="242" t="s">
        <v>294</v>
      </c>
      <c r="EO21" s="2"/>
    </row>
    <row r="22" spans="1:145" ht="128" x14ac:dyDescent="0.2">
      <c r="A22" s="240">
        <f t="shared" si="3"/>
        <v>15</v>
      </c>
      <c r="B22" s="21" t="s">
        <v>535</v>
      </c>
      <c r="C22" s="21" t="s">
        <v>295</v>
      </c>
      <c r="D22" s="21" t="s">
        <v>543</v>
      </c>
      <c r="E22" s="21"/>
      <c r="F22" s="21" t="s">
        <v>857</v>
      </c>
      <c r="G22" s="21"/>
      <c r="H22" s="71"/>
      <c r="I22" s="71"/>
      <c r="J22" s="71"/>
      <c r="K22" s="71"/>
      <c r="L22" s="71"/>
      <c r="M22" s="71"/>
      <c r="N22" s="71"/>
      <c r="O22" s="71"/>
      <c r="P22" s="71"/>
      <c r="Q22" s="71"/>
      <c r="R22" s="71"/>
      <c r="S22" s="162"/>
      <c r="T22" s="21" t="s">
        <v>452</v>
      </c>
      <c r="U22" s="62"/>
      <c r="W22" s="62"/>
      <c r="X22" s="21" t="s">
        <v>427</v>
      </c>
      <c r="Y22" s="21" t="s">
        <v>456</v>
      </c>
      <c r="Z22" s="21"/>
      <c r="AA22" s="21" t="s">
        <v>283</v>
      </c>
      <c r="AB22" s="21" t="s">
        <v>286</v>
      </c>
      <c r="AC22" s="21" t="s">
        <v>538</v>
      </c>
      <c r="AD22" s="21" t="s">
        <v>288</v>
      </c>
      <c r="AE22" s="21" t="s">
        <v>297</v>
      </c>
      <c r="AF22" s="21" t="s">
        <v>304</v>
      </c>
      <c r="AG22" s="21" t="s">
        <v>306</v>
      </c>
      <c r="AH22" s="21" t="s">
        <v>307</v>
      </c>
      <c r="AI22" s="21"/>
      <c r="AJ22" s="21"/>
      <c r="AK22" s="21"/>
      <c r="AL22" s="21"/>
      <c r="AM22" s="2"/>
      <c r="AN22" s="60">
        <f t="shared" si="4"/>
        <v>15</v>
      </c>
      <c r="AO22" s="197"/>
      <c r="AP22" s="21" t="s">
        <v>301</v>
      </c>
      <c r="AQ22" s="21" t="s">
        <v>302</v>
      </c>
      <c r="AR22" s="197"/>
      <c r="AS22" s="21" t="s">
        <v>298</v>
      </c>
      <c r="AT22" s="21" t="s">
        <v>303</v>
      </c>
      <c r="AU22" s="21" t="s">
        <v>307</v>
      </c>
      <c r="AV22" s="21" t="s">
        <v>306</v>
      </c>
      <c r="AW22" s="197"/>
      <c r="AX22" s="21" t="s">
        <v>308</v>
      </c>
      <c r="AY22" s="21" t="s">
        <v>304</v>
      </c>
      <c r="AZ22" s="21" t="s">
        <v>295</v>
      </c>
      <c r="BA22" s="2"/>
      <c r="BB22" s="241">
        <f t="shared" si="5"/>
        <v>15</v>
      </c>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48" t="s">
        <v>296</v>
      </c>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3"/>
      <c r="EB22" s="252"/>
      <c r="EC22" s="242" t="s">
        <v>301</v>
      </c>
      <c r="ED22" s="244" t="s">
        <v>302</v>
      </c>
      <c r="EE22" s="252"/>
      <c r="EF22" s="244" t="s">
        <v>298</v>
      </c>
      <c r="EG22" s="242" t="s">
        <v>845</v>
      </c>
      <c r="EH22" s="242" t="s">
        <v>307</v>
      </c>
      <c r="EI22" s="242" t="s">
        <v>1103</v>
      </c>
      <c r="EJ22" s="248" t="s">
        <v>283</v>
      </c>
      <c r="EK22" s="242" t="s">
        <v>308</v>
      </c>
      <c r="EL22" s="242" t="s">
        <v>304</v>
      </c>
      <c r="EM22" s="252"/>
      <c r="EN22" s="242" t="s">
        <v>295</v>
      </c>
      <c r="EO22" s="2"/>
    </row>
    <row r="23" spans="1:145" ht="128" x14ac:dyDescent="0.2">
      <c r="A23" s="240">
        <f t="shared" si="3"/>
        <v>16</v>
      </c>
      <c r="B23" s="21" t="s">
        <v>544</v>
      </c>
      <c r="C23" s="21" t="s">
        <v>296</v>
      </c>
      <c r="D23" s="21" t="s">
        <v>545</v>
      </c>
      <c r="E23" s="21"/>
      <c r="F23" s="21" t="s">
        <v>858</v>
      </c>
      <c r="G23" s="21"/>
      <c r="H23" s="71"/>
      <c r="I23" s="71"/>
      <c r="J23" s="71"/>
      <c r="K23" s="71"/>
      <c r="L23" s="71"/>
      <c r="M23" s="71"/>
      <c r="N23" s="71"/>
      <c r="O23" s="71"/>
      <c r="P23" s="71"/>
      <c r="Q23" s="71"/>
      <c r="R23" s="71"/>
      <c r="S23" s="162"/>
      <c r="T23" s="21" t="s">
        <v>455</v>
      </c>
      <c r="U23" s="62"/>
      <c r="W23" s="62"/>
      <c r="X23" s="21" t="s">
        <v>428</v>
      </c>
      <c r="Y23" s="21" t="s">
        <v>457</v>
      </c>
      <c r="Z23" s="21"/>
      <c r="AA23" s="21" t="s">
        <v>283</v>
      </c>
      <c r="AB23" s="21" t="s">
        <v>285</v>
      </c>
      <c r="AC23" s="21" t="s">
        <v>286</v>
      </c>
      <c r="AD23" s="21" t="s">
        <v>293</v>
      </c>
      <c r="AE23" s="21" t="s">
        <v>297</v>
      </c>
      <c r="AF23" s="21" t="s">
        <v>301</v>
      </c>
      <c r="AG23" s="21" t="s">
        <v>302</v>
      </c>
      <c r="AH23" s="21"/>
      <c r="AI23" s="21"/>
      <c r="AJ23" s="21"/>
      <c r="AK23" s="21"/>
      <c r="AL23" s="21"/>
      <c r="AM23" s="2"/>
      <c r="AN23" s="60">
        <f t="shared" si="4"/>
        <v>16</v>
      </c>
      <c r="AO23" s="197"/>
      <c r="AP23" s="21" t="s">
        <v>300</v>
      </c>
      <c r="AQ23" s="21" t="s">
        <v>311</v>
      </c>
      <c r="AR23" s="197"/>
      <c r="AS23" s="21" t="s">
        <v>297</v>
      </c>
      <c r="AT23" s="21" t="s">
        <v>296</v>
      </c>
      <c r="AU23" s="21" t="s">
        <v>307</v>
      </c>
      <c r="AV23" s="21" t="s">
        <v>307</v>
      </c>
      <c r="AW23" s="197"/>
      <c r="AX23" s="21"/>
      <c r="AY23" s="21"/>
      <c r="AZ23" s="21" t="s">
        <v>296</v>
      </c>
      <c r="BA23" s="2"/>
      <c r="BB23" s="241">
        <f t="shared" si="5"/>
        <v>16</v>
      </c>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3"/>
      <c r="EB23" s="252"/>
      <c r="EC23" s="242" t="s">
        <v>300</v>
      </c>
      <c r="ED23" s="242" t="s">
        <v>311</v>
      </c>
      <c r="EE23" s="252"/>
      <c r="EF23" s="242" t="s">
        <v>297</v>
      </c>
      <c r="EG23" s="244" t="s">
        <v>296</v>
      </c>
      <c r="EH23" s="242" t="s">
        <v>307</v>
      </c>
      <c r="EI23" s="242" t="s">
        <v>307</v>
      </c>
      <c r="EJ23" s="252"/>
      <c r="EK23" s="242"/>
      <c r="EL23" s="248" t="s">
        <v>298</v>
      </c>
      <c r="EM23" s="252"/>
      <c r="EN23" s="242" t="s">
        <v>296</v>
      </c>
      <c r="EO23" s="2"/>
    </row>
    <row r="24" spans="1:145" ht="128" x14ac:dyDescent="0.2">
      <c r="A24" s="240">
        <f t="shared" si="3"/>
        <v>17</v>
      </c>
      <c r="B24" s="21" t="s">
        <v>544</v>
      </c>
      <c r="C24" s="21" t="s">
        <v>297</v>
      </c>
      <c r="D24" s="21" t="s">
        <v>546</v>
      </c>
      <c r="E24" s="21"/>
      <c r="F24" s="21" t="s">
        <v>859</v>
      </c>
      <c r="G24" s="21"/>
      <c r="H24" s="71"/>
      <c r="I24" s="71"/>
      <c r="J24" s="71"/>
      <c r="K24" s="71"/>
      <c r="L24" s="71"/>
      <c r="M24" s="71"/>
      <c r="N24" s="71"/>
      <c r="O24" s="71"/>
      <c r="P24" s="71"/>
      <c r="Q24" s="71"/>
      <c r="R24" s="71"/>
      <c r="S24" s="162"/>
      <c r="T24" s="21" t="s">
        <v>456</v>
      </c>
      <c r="U24" s="62"/>
      <c r="W24" s="62"/>
      <c r="X24" s="21" t="s">
        <v>428</v>
      </c>
      <c r="Y24" s="21" t="s">
        <v>458</v>
      </c>
      <c r="Z24" s="21"/>
      <c r="AA24" s="21" t="s">
        <v>285</v>
      </c>
      <c r="AB24" s="21" t="s">
        <v>286</v>
      </c>
      <c r="AC24" s="21" t="s">
        <v>295</v>
      </c>
      <c r="AD24" s="21" t="s">
        <v>299</v>
      </c>
      <c r="AE24" s="21" t="s">
        <v>301</v>
      </c>
      <c r="AF24" s="21" t="s">
        <v>302</v>
      </c>
      <c r="AG24" s="21"/>
      <c r="AH24" s="21"/>
      <c r="AI24" s="21"/>
      <c r="AJ24" s="21"/>
      <c r="AK24" s="21"/>
      <c r="AL24" s="21"/>
      <c r="AM24" s="2"/>
      <c r="AN24" s="60">
        <f t="shared" si="4"/>
        <v>17</v>
      </c>
      <c r="AO24" s="197"/>
      <c r="AP24" s="21" t="s">
        <v>306</v>
      </c>
      <c r="AQ24" s="21" t="s">
        <v>296</v>
      </c>
      <c r="AR24" s="197"/>
      <c r="AS24" s="21"/>
      <c r="AT24" s="21" t="s">
        <v>308</v>
      </c>
      <c r="AU24" s="21"/>
      <c r="AV24" s="21"/>
      <c r="AW24" s="197"/>
      <c r="AX24" s="21"/>
      <c r="AY24" s="21"/>
      <c r="AZ24" s="21" t="s">
        <v>297</v>
      </c>
      <c r="BA24" s="2"/>
      <c r="BB24" s="241">
        <f t="shared" si="5"/>
        <v>17</v>
      </c>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3"/>
      <c r="EB24" s="252"/>
      <c r="EC24" s="242" t="s">
        <v>1103</v>
      </c>
      <c r="ED24" s="244" t="s">
        <v>296</v>
      </c>
      <c r="EE24" s="252"/>
      <c r="EF24" s="248" t="s">
        <v>302</v>
      </c>
      <c r="EG24" s="242" t="s">
        <v>308</v>
      </c>
      <c r="EH24" s="248" t="s">
        <v>298</v>
      </c>
      <c r="EI24" s="248" t="s">
        <v>298</v>
      </c>
      <c r="EJ24" s="252"/>
      <c r="EK24" s="242"/>
      <c r="EL24" s="242"/>
      <c r="EM24" s="252"/>
      <c r="EN24" s="242" t="s">
        <v>297</v>
      </c>
      <c r="EO24" s="2"/>
    </row>
    <row r="25" spans="1:145" ht="80" x14ac:dyDescent="0.2">
      <c r="A25" s="240">
        <f t="shared" si="3"/>
        <v>18</v>
      </c>
      <c r="B25" s="21" t="s">
        <v>544</v>
      </c>
      <c r="C25" s="21" t="s">
        <v>298</v>
      </c>
      <c r="D25" s="21" t="s">
        <v>547</v>
      </c>
      <c r="E25" s="21"/>
      <c r="F25" s="21" t="s">
        <v>860</v>
      </c>
      <c r="G25" s="21"/>
      <c r="H25" s="71"/>
      <c r="I25" s="71"/>
      <c r="J25" s="71"/>
      <c r="K25" s="71"/>
      <c r="L25" s="71"/>
      <c r="M25" s="71"/>
      <c r="N25" s="71"/>
      <c r="O25" s="71"/>
      <c r="P25" s="71"/>
      <c r="Q25" s="71"/>
      <c r="R25" s="71"/>
      <c r="S25" s="162"/>
      <c r="T25" s="158" t="s">
        <v>428</v>
      </c>
      <c r="U25" s="12"/>
      <c r="W25" s="12"/>
      <c r="X25" s="21" t="s">
        <v>428</v>
      </c>
      <c r="Y25" s="21" t="s">
        <v>459</v>
      </c>
      <c r="Z25" s="21"/>
      <c r="AA25" s="21" t="s">
        <v>283</v>
      </c>
      <c r="AB25" s="21" t="s">
        <v>285</v>
      </c>
      <c r="AC25" s="21" t="s">
        <v>538</v>
      </c>
      <c r="AD25" s="21" t="s">
        <v>291</v>
      </c>
      <c r="AE25" s="21" t="s">
        <v>293</v>
      </c>
      <c r="AF25" s="21" t="s">
        <v>294</v>
      </c>
      <c r="AG25" s="21" t="s">
        <v>295</v>
      </c>
      <c r="AH25" s="21" t="s">
        <v>296</v>
      </c>
      <c r="AI25" s="21" t="s">
        <v>301</v>
      </c>
      <c r="AJ25" s="21"/>
      <c r="AK25" s="21"/>
      <c r="AL25" s="21"/>
      <c r="AM25" s="2"/>
      <c r="AN25" s="60">
        <f t="shared" si="4"/>
        <v>18</v>
      </c>
      <c r="AO25" s="197"/>
      <c r="AP25" s="21"/>
      <c r="AQ25" s="21"/>
      <c r="AR25" s="197"/>
      <c r="AS25" s="197"/>
      <c r="AT25" s="21" t="s">
        <v>302</v>
      </c>
      <c r="AU25" s="197"/>
      <c r="AV25" s="21"/>
      <c r="AW25" s="197"/>
      <c r="AX25" s="197"/>
      <c r="AY25" s="197"/>
      <c r="AZ25" s="21" t="s">
        <v>298</v>
      </c>
      <c r="BA25" s="2"/>
      <c r="BB25" s="241">
        <f t="shared" si="5"/>
        <v>18</v>
      </c>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252"/>
      <c r="DW25" s="252"/>
      <c r="DX25" s="252"/>
      <c r="DY25" s="252"/>
      <c r="DZ25" s="252"/>
      <c r="EA25" s="253"/>
      <c r="EB25" s="252"/>
      <c r="EC25" s="248" t="s">
        <v>302</v>
      </c>
      <c r="ED25" s="248" t="s">
        <v>298</v>
      </c>
      <c r="EE25" s="252"/>
      <c r="EF25" s="249" t="s">
        <v>296</v>
      </c>
      <c r="EG25" s="244" t="s">
        <v>302</v>
      </c>
      <c r="EH25" s="249" t="s">
        <v>296</v>
      </c>
      <c r="EI25" s="249" t="s">
        <v>296</v>
      </c>
      <c r="EJ25" s="252"/>
      <c r="EK25" s="252"/>
      <c r="EL25" s="252"/>
      <c r="EM25" s="252"/>
      <c r="EN25" s="242" t="s">
        <v>298</v>
      </c>
      <c r="EO25" s="2"/>
    </row>
    <row r="26" spans="1:145" ht="176" x14ac:dyDescent="0.2">
      <c r="A26" s="240">
        <f t="shared" si="3"/>
        <v>19</v>
      </c>
      <c r="B26" s="21" t="s">
        <v>548</v>
      </c>
      <c r="C26" s="21" t="s">
        <v>647</v>
      </c>
      <c r="D26" s="21" t="s">
        <v>549</v>
      </c>
      <c r="E26" s="21"/>
      <c r="F26" s="21" t="s">
        <v>341</v>
      </c>
      <c r="G26" s="21"/>
      <c r="H26" s="71"/>
      <c r="I26" s="71"/>
      <c r="J26" s="71"/>
      <c r="K26" s="71"/>
      <c r="L26" s="71"/>
      <c r="M26" s="71"/>
      <c r="N26" s="71"/>
      <c r="O26" s="71"/>
      <c r="P26" s="71"/>
      <c r="Q26" s="71"/>
      <c r="R26" s="71"/>
      <c r="S26" s="162"/>
      <c r="T26" s="21" t="s">
        <v>458</v>
      </c>
      <c r="U26" s="62"/>
      <c r="W26" s="62"/>
      <c r="X26" s="21" t="s">
        <v>428</v>
      </c>
      <c r="Y26" s="21" t="s">
        <v>460</v>
      </c>
      <c r="Z26" s="21"/>
      <c r="AA26" s="21" t="s">
        <v>283</v>
      </c>
      <c r="AB26" s="21" t="s">
        <v>285</v>
      </c>
      <c r="AC26" s="21" t="s">
        <v>286</v>
      </c>
      <c r="AD26" s="21" t="s">
        <v>288</v>
      </c>
      <c r="AE26" s="21" t="s">
        <v>293</v>
      </c>
      <c r="AF26" s="21" t="s">
        <v>294</v>
      </c>
      <c r="AG26" s="21" t="s">
        <v>297</v>
      </c>
      <c r="AH26" s="21" t="s">
        <v>299</v>
      </c>
      <c r="AI26" s="21" t="s">
        <v>301</v>
      </c>
      <c r="AJ26" s="21" t="s">
        <v>302</v>
      </c>
      <c r="AK26" s="21"/>
      <c r="AL26" s="21"/>
      <c r="AM26" s="2"/>
      <c r="AN26" s="60">
        <f t="shared" si="4"/>
        <v>19</v>
      </c>
      <c r="AO26" s="197"/>
      <c r="AP26" s="197"/>
      <c r="AQ26" s="21"/>
      <c r="AR26" s="197"/>
      <c r="AS26" s="197"/>
      <c r="AT26" s="21"/>
      <c r="AU26" s="197"/>
      <c r="AV26" s="197"/>
      <c r="AW26" s="197"/>
      <c r="AX26" s="197"/>
      <c r="AY26" s="197"/>
      <c r="AZ26" s="21" t="s">
        <v>299</v>
      </c>
      <c r="BA26" s="2"/>
      <c r="BB26" s="241">
        <f t="shared" si="5"/>
        <v>19</v>
      </c>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252"/>
      <c r="DW26" s="252"/>
      <c r="DX26" s="252"/>
      <c r="DY26" s="252"/>
      <c r="DZ26" s="252"/>
      <c r="EA26" s="253"/>
      <c r="EB26" s="252"/>
      <c r="EC26" s="248" t="s">
        <v>298</v>
      </c>
      <c r="ED26" s="242"/>
      <c r="EE26" s="252"/>
      <c r="EF26" s="252"/>
      <c r="EG26" s="242" t="s">
        <v>301</v>
      </c>
      <c r="EH26" s="252"/>
      <c r="EI26" s="252"/>
      <c r="EJ26" s="252"/>
      <c r="EK26" s="252"/>
      <c r="EL26" s="252"/>
      <c r="EM26" s="252"/>
      <c r="EN26" s="242" t="s">
        <v>647</v>
      </c>
      <c r="EO26" s="2"/>
    </row>
    <row r="27" spans="1:145" ht="176" x14ac:dyDescent="0.2">
      <c r="A27" s="240">
        <f t="shared" si="3"/>
        <v>20</v>
      </c>
      <c r="B27" s="21" t="s">
        <v>548</v>
      </c>
      <c r="C27" s="21" t="s">
        <v>652</v>
      </c>
      <c r="D27" s="21" t="s">
        <v>549</v>
      </c>
      <c r="E27" s="21"/>
      <c r="F27" s="21" t="s">
        <v>861</v>
      </c>
      <c r="G27" s="21"/>
      <c r="H27" s="71"/>
      <c r="I27" s="71"/>
      <c r="J27" s="71"/>
      <c r="K27" s="71"/>
      <c r="L27" s="71"/>
      <c r="M27" s="71"/>
      <c r="N27" s="71"/>
      <c r="O27" s="71"/>
      <c r="P27" s="71"/>
      <c r="Q27" s="71"/>
      <c r="R27" s="71"/>
      <c r="S27" s="162"/>
      <c r="T27" s="21" t="s">
        <v>457</v>
      </c>
      <c r="U27" s="62"/>
      <c r="W27" s="62"/>
      <c r="X27" s="21" t="s">
        <v>428</v>
      </c>
      <c r="Y27" s="21" t="s">
        <v>461</v>
      </c>
      <c r="Z27" s="21"/>
      <c r="AA27" s="21" t="s">
        <v>283</v>
      </c>
      <c r="AB27" s="21" t="s">
        <v>285</v>
      </c>
      <c r="AC27" s="21" t="s">
        <v>286</v>
      </c>
      <c r="AD27" s="21" t="s">
        <v>294</v>
      </c>
      <c r="AE27" s="21" t="s">
        <v>295</v>
      </c>
      <c r="AF27" s="21" t="s">
        <v>299</v>
      </c>
      <c r="AG27" s="21" t="s">
        <v>301</v>
      </c>
      <c r="AH27" s="21" t="s">
        <v>302</v>
      </c>
      <c r="AI27" s="21"/>
      <c r="AJ27" s="21"/>
      <c r="AK27" s="21"/>
      <c r="AL27" s="21"/>
      <c r="AM27" s="2"/>
      <c r="AN27" s="60">
        <f t="shared" si="4"/>
        <v>20</v>
      </c>
      <c r="AO27" s="197"/>
      <c r="AP27" s="197"/>
      <c r="AQ27" s="197"/>
      <c r="AR27" s="197"/>
      <c r="AS27" s="197"/>
      <c r="AT27" s="21"/>
      <c r="AU27" s="197"/>
      <c r="AV27" s="197"/>
      <c r="AW27" s="197"/>
      <c r="AX27" s="197"/>
      <c r="AY27" s="197"/>
      <c r="AZ27" s="21" t="s">
        <v>300</v>
      </c>
      <c r="BA27" s="2"/>
      <c r="BB27" s="241">
        <f t="shared" si="5"/>
        <v>20</v>
      </c>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252"/>
      <c r="DW27" s="252"/>
      <c r="DX27" s="252"/>
      <c r="DY27" s="252"/>
      <c r="DZ27" s="252"/>
      <c r="EA27" s="253"/>
      <c r="EB27" s="252"/>
      <c r="EC27" s="252"/>
      <c r="ED27" s="252"/>
      <c r="EE27" s="252"/>
      <c r="EF27" s="252"/>
      <c r="EG27" s="248" t="s">
        <v>298</v>
      </c>
      <c r="EH27" s="252"/>
      <c r="EI27" s="252"/>
      <c r="EJ27" s="252"/>
      <c r="EK27" s="252"/>
      <c r="EL27" s="252"/>
      <c r="EM27" s="252"/>
      <c r="EN27" s="242" t="s">
        <v>652</v>
      </c>
      <c r="EO27" s="2"/>
    </row>
    <row r="28" spans="1:145" ht="128" x14ac:dyDescent="0.2">
      <c r="A28" s="240">
        <f t="shared" si="3"/>
        <v>21</v>
      </c>
      <c r="B28" s="21" t="s">
        <v>548</v>
      </c>
      <c r="C28" s="21" t="s">
        <v>300</v>
      </c>
      <c r="D28" s="21" t="s">
        <v>550</v>
      </c>
      <c r="E28" s="21"/>
      <c r="F28" s="21" t="s">
        <v>862</v>
      </c>
      <c r="G28" s="21"/>
      <c r="H28" s="71"/>
      <c r="I28" s="71"/>
      <c r="J28" s="71"/>
      <c r="K28" s="71"/>
      <c r="L28" s="71"/>
      <c r="M28" s="71"/>
      <c r="N28" s="71"/>
      <c r="O28" s="71"/>
      <c r="P28" s="71"/>
      <c r="Q28" s="71"/>
      <c r="R28" s="71"/>
      <c r="S28" s="162"/>
      <c r="T28" s="21" t="s">
        <v>459</v>
      </c>
      <c r="U28" s="62"/>
      <c r="W28" s="62"/>
      <c r="X28" s="21" t="s">
        <v>428</v>
      </c>
      <c r="Y28" s="21" t="s">
        <v>462</v>
      </c>
      <c r="Z28" s="21"/>
      <c r="AA28" s="21" t="s">
        <v>285</v>
      </c>
      <c r="AB28" s="21" t="s">
        <v>286</v>
      </c>
      <c r="AC28" s="21" t="s">
        <v>293</v>
      </c>
      <c r="AD28" s="21" t="s">
        <v>294</v>
      </c>
      <c r="AE28" s="21" t="s">
        <v>295</v>
      </c>
      <c r="AF28" s="21" t="s">
        <v>299</v>
      </c>
      <c r="AG28" s="21" t="s">
        <v>301</v>
      </c>
      <c r="AH28" s="21" t="s">
        <v>302</v>
      </c>
      <c r="AI28" s="21"/>
      <c r="AJ28" s="21"/>
      <c r="AK28" s="21"/>
      <c r="AL28" s="21"/>
      <c r="AM28" s="2"/>
      <c r="AN28" s="60">
        <f t="shared" si="4"/>
        <v>21</v>
      </c>
      <c r="AO28" s="197"/>
      <c r="AP28" s="197"/>
      <c r="AQ28" s="197"/>
      <c r="AR28" s="197"/>
      <c r="AS28" s="197"/>
      <c r="AT28" s="197"/>
      <c r="AU28" s="197"/>
      <c r="AV28" s="197"/>
      <c r="AW28" s="197"/>
      <c r="AX28" s="197"/>
      <c r="AY28" s="197"/>
      <c r="AZ28" s="21" t="s">
        <v>301</v>
      </c>
      <c r="BA28" s="2"/>
      <c r="BB28" s="241">
        <f t="shared" si="5"/>
        <v>21</v>
      </c>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3"/>
      <c r="EB28" s="252"/>
      <c r="EC28" s="252"/>
      <c r="ED28" s="252"/>
      <c r="EE28" s="252"/>
      <c r="EF28" s="252"/>
      <c r="EG28" s="252"/>
      <c r="EH28" s="252"/>
      <c r="EI28" s="252"/>
      <c r="EJ28" s="252"/>
      <c r="EK28" s="252"/>
      <c r="EL28" s="252"/>
      <c r="EM28" s="252"/>
      <c r="EN28" s="242" t="s">
        <v>300</v>
      </c>
      <c r="EO28" s="2"/>
    </row>
    <row r="29" spans="1:145" ht="160" x14ac:dyDescent="0.2">
      <c r="A29" s="240">
        <f t="shared" si="3"/>
        <v>22</v>
      </c>
      <c r="B29" s="21" t="s">
        <v>548</v>
      </c>
      <c r="C29" s="21" t="s">
        <v>301</v>
      </c>
      <c r="D29" s="21" t="s">
        <v>551</v>
      </c>
      <c r="E29" s="21"/>
      <c r="F29" s="21" t="s">
        <v>327</v>
      </c>
      <c r="G29" s="21"/>
      <c r="H29" s="71"/>
      <c r="I29" s="71"/>
      <c r="J29" s="71"/>
      <c r="K29" s="71"/>
      <c r="L29" s="71"/>
      <c r="M29" s="71"/>
      <c r="N29" s="71"/>
      <c r="O29" s="71"/>
      <c r="P29" s="71"/>
      <c r="Q29" s="71"/>
      <c r="R29" s="71"/>
      <c r="S29" s="162"/>
      <c r="T29" s="21" t="s">
        <v>460</v>
      </c>
      <c r="U29" s="62"/>
      <c r="W29" s="62"/>
      <c r="X29" s="21" t="s">
        <v>428</v>
      </c>
      <c r="Y29" s="21" t="s">
        <v>463</v>
      </c>
      <c r="Z29" s="21"/>
      <c r="AA29" s="21" t="s">
        <v>285</v>
      </c>
      <c r="AB29" s="21" t="s">
        <v>286</v>
      </c>
      <c r="AC29" s="21" t="s">
        <v>538</v>
      </c>
      <c r="AD29" s="21" t="s">
        <v>293</v>
      </c>
      <c r="AE29" s="21" t="s">
        <v>294</v>
      </c>
      <c r="AF29" s="21" t="s">
        <v>296</v>
      </c>
      <c r="AG29" s="21" t="s">
        <v>301</v>
      </c>
      <c r="AH29" s="21"/>
      <c r="AI29" s="21"/>
      <c r="AJ29" s="21"/>
      <c r="AK29" s="21"/>
      <c r="AL29" s="21"/>
      <c r="AM29" s="2"/>
      <c r="AN29" s="60">
        <f t="shared" si="4"/>
        <v>22</v>
      </c>
      <c r="AO29" s="197"/>
      <c r="AP29" s="197"/>
      <c r="AQ29" s="197"/>
      <c r="AR29" s="197"/>
      <c r="AS29" s="197"/>
      <c r="AT29" s="197"/>
      <c r="AU29" s="197"/>
      <c r="AV29" s="197"/>
      <c r="AW29" s="197"/>
      <c r="AX29" s="197"/>
      <c r="AY29" s="197"/>
      <c r="AZ29" s="21" t="s">
        <v>302</v>
      </c>
      <c r="BA29" s="2"/>
      <c r="BB29" s="241">
        <f t="shared" si="5"/>
        <v>22</v>
      </c>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3"/>
      <c r="EB29" s="252"/>
      <c r="EC29" s="252"/>
      <c r="ED29" s="252"/>
      <c r="EE29" s="252"/>
      <c r="EF29" s="252"/>
      <c r="EG29" s="252"/>
      <c r="EH29" s="252"/>
      <c r="EI29" s="252"/>
      <c r="EJ29" s="252"/>
      <c r="EK29" s="252"/>
      <c r="EL29" s="252"/>
      <c r="EM29" s="252"/>
      <c r="EN29" s="242" t="s">
        <v>301</v>
      </c>
      <c r="EO29" s="2"/>
    </row>
    <row r="30" spans="1:145" ht="192" x14ac:dyDescent="0.2">
      <c r="A30" s="240">
        <f t="shared" si="3"/>
        <v>23</v>
      </c>
      <c r="B30" s="21" t="s">
        <v>548</v>
      </c>
      <c r="C30" s="21" t="s">
        <v>302</v>
      </c>
      <c r="D30" s="21" t="s">
        <v>552</v>
      </c>
      <c r="E30" s="21"/>
      <c r="F30" s="21" t="s">
        <v>863</v>
      </c>
      <c r="G30" s="71"/>
      <c r="H30" s="71" t="s">
        <v>352</v>
      </c>
      <c r="I30" s="71"/>
      <c r="J30" s="71"/>
      <c r="K30" s="71"/>
      <c r="L30" s="71"/>
      <c r="M30" s="71"/>
      <c r="N30" s="71"/>
      <c r="O30" s="71"/>
      <c r="P30" s="71"/>
      <c r="Q30" s="71"/>
      <c r="R30" s="71"/>
      <c r="S30" s="162"/>
      <c r="T30" s="21" t="s">
        <v>461</v>
      </c>
      <c r="U30" s="62"/>
      <c r="W30" s="62"/>
      <c r="X30" s="21" t="s">
        <v>428</v>
      </c>
      <c r="Y30" s="21" t="s">
        <v>464</v>
      </c>
      <c r="Z30" s="21"/>
      <c r="AA30" s="21" t="s">
        <v>294</v>
      </c>
      <c r="AB30" s="21" t="s">
        <v>295</v>
      </c>
      <c r="AC30" s="21"/>
      <c r="AD30" s="21"/>
      <c r="AE30" s="21"/>
      <c r="AF30" s="21"/>
      <c r="AG30" s="21"/>
      <c r="AH30" s="21"/>
      <c r="AI30" s="21"/>
      <c r="AJ30" s="21"/>
      <c r="AK30" s="21"/>
      <c r="AL30" s="21"/>
      <c r="AM30" s="2"/>
      <c r="AN30" s="60">
        <f t="shared" si="4"/>
        <v>23</v>
      </c>
      <c r="AO30" s="197"/>
      <c r="AP30" s="197"/>
      <c r="AQ30" s="197"/>
      <c r="AR30" s="197"/>
      <c r="AS30" s="197"/>
      <c r="AT30" s="197"/>
      <c r="AU30" s="197"/>
      <c r="AV30" s="197"/>
      <c r="AW30" s="197"/>
      <c r="AX30" s="197"/>
      <c r="AY30" s="197"/>
      <c r="AZ30" s="21" t="s">
        <v>311</v>
      </c>
      <c r="BA30" s="2"/>
      <c r="BB30" s="241">
        <f t="shared" si="5"/>
        <v>23</v>
      </c>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3"/>
      <c r="EB30" s="252"/>
      <c r="EC30" s="252"/>
      <c r="ED30" s="252"/>
      <c r="EE30" s="252"/>
      <c r="EF30" s="252"/>
      <c r="EG30" s="252"/>
      <c r="EH30" s="252"/>
      <c r="EI30" s="252"/>
      <c r="EJ30" s="252"/>
      <c r="EK30" s="252"/>
      <c r="EL30" s="252"/>
      <c r="EM30" s="252"/>
      <c r="EN30" s="242" t="s">
        <v>302</v>
      </c>
      <c r="EO30" s="2"/>
    </row>
    <row r="31" spans="1:145" ht="192" x14ac:dyDescent="0.2">
      <c r="A31" s="240">
        <f t="shared" si="3"/>
        <v>24</v>
      </c>
      <c r="B31" s="21" t="s">
        <v>548</v>
      </c>
      <c r="C31" s="21" t="s">
        <v>311</v>
      </c>
      <c r="D31" s="21" t="s">
        <v>552</v>
      </c>
      <c r="E31" s="21"/>
      <c r="F31" s="21" t="s">
        <v>864</v>
      </c>
      <c r="G31" s="71"/>
      <c r="H31" s="71" t="s">
        <v>352</v>
      </c>
      <c r="I31" s="71"/>
      <c r="J31" s="71"/>
      <c r="K31" s="71"/>
      <c r="L31" s="71"/>
      <c r="M31" s="71"/>
      <c r="N31" s="71"/>
      <c r="O31" s="71"/>
      <c r="P31" s="71"/>
      <c r="Q31" s="71"/>
      <c r="R31" s="71"/>
      <c r="S31" s="162"/>
      <c r="T31" s="21" t="s">
        <v>462</v>
      </c>
      <c r="U31" s="62"/>
      <c r="V31" s="2"/>
      <c r="W31" s="62"/>
      <c r="X31" s="21" t="s">
        <v>429</v>
      </c>
      <c r="Y31" s="21" t="s">
        <v>465</v>
      </c>
      <c r="Z31" s="21"/>
      <c r="AA31" s="21" t="s">
        <v>295</v>
      </c>
      <c r="AB31" s="21" t="s">
        <v>298</v>
      </c>
      <c r="AC31" s="21" t="s">
        <v>299</v>
      </c>
      <c r="AD31" s="21" t="s">
        <v>304</v>
      </c>
      <c r="AE31" s="21"/>
      <c r="AF31" s="21"/>
      <c r="AG31" s="21"/>
      <c r="AH31" s="21"/>
      <c r="AI31" s="21"/>
      <c r="AJ31" s="21"/>
      <c r="AK31" s="21"/>
      <c r="AL31" s="21"/>
      <c r="AM31" s="2"/>
      <c r="AN31" s="60">
        <f t="shared" si="4"/>
        <v>24</v>
      </c>
      <c r="AO31" s="197"/>
      <c r="AP31" s="197"/>
      <c r="AQ31" s="197"/>
      <c r="AR31" s="197"/>
      <c r="AS31" s="197"/>
      <c r="AT31" s="197"/>
      <c r="AU31" s="197"/>
      <c r="AV31" s="197"/>
      <c r="AW31" s="197"/>
      <c r="AX31" s="197"/>
      <c r="AY31" s="197"/>
      <c r="AZ31" s="21" t="s">
        <v>303</v>
      </c>
      <c r="BA31" s="2"/>
      <c r="BB31" s="241">
        <f t="shared" si="5"/>
        <v>24</v>
      </c>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3"/>
      <c r="EB31" s="252"/>
      <c r="EC31" s="252"/>
      <c r="ED31" s="252"/>
      <c r="EE31" s="252"/>
      <c r="EF31" s="252"/>
      <c r="EG31" s="252"/>
      <c r="EH31" s="252"/>
      <c r="EI31" s="252"/>
      <c r="EJ31" s="252"/>
      <c r="EK31" s="252"/>
      <c r="EL31" s="252"/>
      <c r="EM31" s="252"/>
      <c r="EN31" s="242" t="s">
        <v>311</v>
      </c>
      <c r="EO31" s="2"/>
    </row>
    <row r="32" spans="1:145" ht="208" x14ac:dyDescent="0.2">
      <c r="A32" s="240">
        <f t="shared" si="3"/>
        <v>25</v>
      </c>
      <c r="B32" s="21" t="s">
        <v>548</v>
      </c>
      <c r="C32" s="21" t="s">
        <v>845</v>
      </c>
      <c r="D32" s="21" t="s">
        <v>553</v>
      </c>
      <c r="E32" s="21"/>
      <c r="F32" s="21" t="s">
        <v>865</v>
      </c>
      <c r="G32" s="21"/>
      <c r="H32" s="71"/>
      <c r="I32" s="71"/>
      <c r="J32" s="71"/>
      <c r="K32" s="71"/>
      <c r="L32" s="71"/>
      <c r="M32" s="71"/>
      <c r="N32" s="71"/>
      <c r="O32" s="71"/>
      <c r="P32" s="71"/>
      <c r="Q32" s="71"/>
      <c r="R32" s="71"/>
      <c r="S32" s="162"/>
      <c r="T32" s="21" t="s">
        <v>463</v>
      </c>
      <c r="U32" s="62"/>
      <c r="W32" s="62"/>
      <c r="X32" s="21" t="s">
        <v>429</v>
      </c>
      <c r="Y32" s="21" t="s">
        <v>466</v>
      </c>
      <c r="Z32" s="21"/>
      <c r="AA32" s="21" t="s">
        <v>291</v>
      </c>
      <c r="AB32" s="21" t="s">
        <v>292</v>
      </c>
      <c r="AC32" s="21" t="s">
        <v>299</v>
      </c>
      <c r="AD32" s="21" t="s">
        <v>304</v>
      </c>
      <c r="AE32" s="21" t="s">
        <v>308</v>
      </c>
      <c r="AF32" s="21"/>
      <c r="AG32" s="21"/>
      <c r="AH32" s="21"/>
      <c r="AI32" s="21"/>
      <c r="AJ32" s="21"/>
      <c r="AK32" s="21"/>
      <c r="AL32" s="21"/>
      <c r="AM32" s="2"/>
      <c r="AN32" s="60">
        <f t="shared" si="4"/>
        <v>25</v>
      </c>
      <c r="AO32" s="197"/>
      <c r="AP32" s="197"/>
      <c r="AQ32" s="197"/>
      <c r="AR32" s="197"/>
      <c r="AS32" s="197"/>
      <c r="AT32" s="197"/>
      <c r="AU32" s="197"/>
      <c r="AV32" s="197"/>
      <c r="AW32" s="197"/>
      <c r="AX32" s="197"/>
      <c r="AY32" s="197"/>
      <c r="AZ32" s="21" t="s">
        <v>304</v>
      </c>
      <c r="BA32" s="2"/>
      <c r="BB32" s="241">
        <f t="shared" si="5"/>
        <v>25</v>
      </c>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3"/>
      <c r="EB32" s="252"/>
      <c r="EC32" s="252"/>
      <c r="ED32" s="252"/>
      <c r="EE32" s="252"/>
      <c r="EF32" s="252"/>
      <c r="EG32" s="252"/>
      <c r="EH32" s="252"/>
      <c r="EI32" s="252"/>
      <c r="EJ32" s="252"/>
      <c r="EK32" s="252"/>
      <c r="EL32" s="252"/>
      <c r="EM32" s="252"/>
      <c r="EN32" s="242" t="s">
        <v>845</v>
      </c>
      <c r="EO32" s="2"/>
    </row>
    <row r="33" spans="1:145" ht="208" x14ac:dyDescent="0.2">
      <c r="A33" s="240">
        <f t="shared" si="3"/>
        <v>26</v>
      </c>
      <c r="B33" s="21" t="s">
        <v>548</v>
      </c>
      <c r="C33" s="21" t="s">
        <v>846</v>
      </c>
      <c r="D33" s="21" t="s">
        <v>553</v>
      </c>
      <c r="E33" s="21"/>
      <c r="F33" s="21" t="s">
        <v>378</v>
      </c>
      <c r="G33" s="21"/>
      <c r="H33" s="71"/>
      <c r="I33" s="71"/>
      <c r="J33" s="71"/>
      <c r="K33" s="71"/>
      <c r="L33" s="71"/>
      <c r="M33" s="71"/>
      <c r="N33" s="71"/>
      <c r="O33" s="71"/>
      <c r="P33" s="71"/>
      <c r="Q33" s="71"/>
      <c r="R33" s="71"/>
      <c r="S33" s="162"/>
      <c r="T33" s="21" t="s">
        <v>464</v>
      </c>
      <c r="U33" s="62"/>
      <c r="W33" s="62"/>
      <c r="X33" s="21" t="s">
        <v>429</v>
      </c>
      <c r="Y33" s="21" t="s">
        <v>467</v>
      </c>
      <c r="Z33" s="21"/>
      <c r="AA33" s="21" t="s">
        <v>290</v>
      </c>
      <c r="AB33" s="21" t="s">
        <v>291</v>
      </c>
      <c r="AC33" s="21" t="s">
        <v>295</v>
      </c>
      <c r="AD33" s="21"/>
      <c r="AE33" s="21"/>
      <c r="AF33" s="21"/>
      <c r="AG33" s="21"/>
      <c r="AH33" s="21"/>
      <c r="AI33" s="21"/>
      <c r="AJ33" s="21"/>
      <c r="AK33" s="21"/>
      <c r="AL33" s="21"/>
      <c r="AM33" s="2"/>
      <c r="AN33" s="60">
        <f t="shared" si="4"/>
        <v>26</v>
      </c>
      <c r="AO33" s="197"/>
      <c r="AP33" s="197"/>
      <c r="AQ33" s="197"/>
      <c r="AR33" s="197"/>
      <c r="AS33" s="197"/>
      <c r="AT33" s="197"/>
      <c r="AU33" s="197"/>
      <c r="AV33" s="197"/>
      <c r="AW33" s="197"/>
      <c r="AX33" s="197"/>
      <c r="AY33" s="197"/>
      <c r="AZ33" s="21" t="s">
        <v>305</v>
      </c>
      <c r="BA33" s="2"/>
      <c r="BB33" s="241">
        <f t="shared" si="5"/>
        <v>26</v>
      </c>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3"/>
      <c r="EB33" s="252"/>
      <c r="EC33" s="252"/>
      <c r="ED33" s="252"/>
      <c r="EE33" s="252"/>
      <c r="EF33" s="252"/>
      <c r="EG33" s="252"/>
      <c r="EH33" s="252"/>
      <c r="EI33" s="252"/>
      <c r="EJ33" s="252"/>
      <c r="EK33" s="252"/>
      <c r="EL33" s="252"/>
      <c r="EM33" s="252"/>
      <c r="EN33" s="242" t="s">
        <v>846</v>
      </c>
      <c r="EO33" s="2"/>
    </row>
    <row r="34" spans="1:145" ht="144" x14ac:dyDescent="0.2">
      <c r="A34" s="240">
        <f t="shared" si="3"/>
        <v>27</v>
      </c>
      <c r="B34" s="21" t="s">
        <v>554</v>
      </c>
      <c r="C34" s="21" t="s">
        <v>304</v>
      </c>
      <c r="D34" s="21" t="s">
        <v>555</v>
      </c>
      <c r="E34" s="21"/>
      <c r="F34" s="21" t="s">
        <v>866</v>
      </c>
      <c r="G34" s="21"/>
      <c r="H34" s="71"/>
      <c r="I34" s="2"/>
      <c r="J34" s="2"/>
      <c r="K34" s="2"/>
      <c r="L34" s="2"/>
      <c r="M34" s="2"/>
      <c r="N34" s="2"/>
      <c r="O34" s="2"/>
      <c r="P34" s="2"/>
      <c r="Q34" s="2"/>
      <c r="R34" s="2"/>
      <c r="S34" s="2"/>
      <c r="T34" s="170" t="s">
        <v>429</v>
      </c>
      <c r="U34" s="3"/>
      <c r="W34" s="3"/>
      <c r="X34" s="21" t="s">
        <v>429</v>
      </c>
      <c r="Y34" s="254" t="s">
        <v>468</v>
      </c>
      <c r="Z34" s="197"/>
      <c r="AA34" s="21" t="s">
        <v>295</v>
      </c>
      <c r="AB34" s="21" t="s">
        <v>299</v>
      </c>
      <c r="AC34" s="21" t="s">
        <v>303</v>
      </c>
      <c r="AD34" s="21" t="s">
        <v>308</v>
      </c>
      <c r="AE34" s="208"/>
      <c r="AF34" s="208"/>
      <c r="AG34" s="208"/>
      <c r="AH34" s="208"/>
      <c r="AI34" s="208"/>
      <c r="AJ34" s="208"/>
      <c r="AK34" s="208"/>
      <c r="AL34" s="208"/>
      <c r="AM34" s="2"/>
      <c r="AN34" s="60">
        <f t="shared" si="4"/>
        <v>27</v>
      </c>
      <c r="AO34" s="197"/>
      <c r="AP34" s="197"/>
      <c r="AQ34" s="197"/>
      <c r="AR34" s="197"/>
      <c r="AS34" s="197"/>
      <c r="AT34" s="197"/>
      <c r="AU34" s="197"/>
      <c r="AV34" s="197"/>
      <c r="AW34" s="197"/>
      <c r="AX34" s="197"/>
      <c r="AY34" s="197"/>
      <c r="AZ34" s="21" t="s">
        <v>306</v>
      </c>
      <c r="BA34" s="2"/>
      <c r="BB34" s="241">
        <f t="shared" si="5"/>
        <v>27</v>
      </c>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3"/>
      <c r="EB34" s="252"/>
      <c r="EC34" s="252"/>
      <c r="ED34" s="252"/>
      <c r="EE34" s="252"/>
      <c r="EF34" s="252"/>
      <c r="EG34" s="252"/>
      <c r="EH34" s="252"/>
      <c r="EI34" s="252"/>
      <c r="EJ34" s="252"/>
      <c r="EK34" s="252"/>
      <c r="EL34" s="252"/>
      <c r="EM34" s="252"/>
      <c r="EN34" s="242" t="s">
        <v>304</v>
      </c>
      <c r="EO34" s="2"/>
    </row>
    <row r="35" spans="1:145" ht="80" x14ac:dyDescent="0.2">
      <c r="A35" s="240">
        <f t="shared" si="3"/>
        <v>28</v>
      </c>
      <c r="B35" s="21" t="s">
        <v>554</v>
      </c>
      <c r="C35" s="21" t="s">
        <v>305</v>
      </c>
      <c r="D35" s="21" t="s">
        <v>556</v>
      </c>
      <c r="E35" s="21"/>
      <c r="F35" s="21" t="s">
        <v>867</v>
      </c>
      <c r="G35" s="21"/>
      <c r="H35" s="71"/>
      <c r="I35" s="2"/>
      <c r="J35" s="2"/>
      <c r="K35" s="2"/>
      <c r="L35" s="2"/>
      <c r="M35" s="2"/>
      <c r="N35" s="2"/>
      <c r="O35" s="2"/>
      <c r="P35" s="2"/>
      <c r="Q35" s="2"/>
      <c r="R35" s="2"/>
      <c r="S35" s="2"/>
      <c r="T35" s="197" t="s">
        <v>467</v>
      </c>
      <c r="U35" s="2"/>
      <c r="W35" s="2"/>
      <c r="X35" s="21" t="s">
        <v>429</v>
      </c>
      <c r="Y35" s="254" t="s">
        <v>469</v>
      </c>
      <c r="Z35" s="197"/>
      <c r="AA35" s="21" t="s">
        <v>299</v>
      </c>
      <c r="AB35" s="21" t="s">
        <v>304</v>
      </c>
      <c r="AC35" s="21" t="s">
        <v>308</v>
      </c>
      <c r="AD35" s="208"/>
      <c r="AE35" s="208"/>
      <c r="AF35" s="208"/>
      <c r="AG35" s="208"/>
      <c r="AH35" s="208"/>
      <c r="AI35" s="208"/>
      <c r="AJ35" s="208"/>
      <c r="AK35" s="208"/>
      <c r="AL35" s="208"/>
      <c r="AM35" s="2"/>
      <c r="AN35" s="60">
        <f t="shared" si="4"/>
        <v>28</v>
      </c>
      <c r="AO35" s="197"/>
      <c r="AP35" s="197"/>
      <c r="AQ35" s="197"/>
      <c r="AR35" s="197"/>
      <c r="AS35" s="197"/>
      <c r="AT35" s="197"/>
      <c r="AU35" s="197"/>
      <c r="AV35" s="197"/>
      <c r="AW35" s="197"/>
      <c r="AX35" s="197"/>
      <c r="AY35" s="197"/>
      <c r="AZ35" s="21" t="s">
        <v>307</v>
      </c>
      <c r="BA35" s="2"/>
      <c r="BB35" s="241">
        <f t="shared" si="5"/>
        <v>28</v>
      </c>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3"/>
      <c r="EB35" s="252"/>
      <c r="EC35" s="252"/>
      <c r="ED35" s="252"/>
      <c r="EE35" s="252"/>
      <c r="EF35" s="252"/>
      <c r="EG35" s="252"/>
      <c r="EH35" s="252"/>
      <c r="EI35" s="252"/>
      <c r="EJ35" s="252"/>
      <c r="EK35" s="252"/>
      <c r="EL35" s="252"/>
      <c r="EM35" s="252"/>
      <c r="EN35" s="242" t="s">
        <v>305</v>
      </c>
      <c r="EO35" s="2"/>
    </row>
    <row r="36" spans="1:145" ht="144" x14ac:dyDescent="0.2">
      <c r="A36" s="240">
        <f t="shared" si="3"/>
        <v>29</v>
      </c>
      <c r="B36" s="21" t="s">
        <v>554</v>
      </c>
      <c r="C36" s="21" t="s">
        <v>1103</v>
      </c>
      <c r="D36" s="21" t="s">
        <v>557</v>
      </c>
      <c r="E36" s="21"/>
      <c r="F36" s="21" t="s">
        <v>868</v>
      </c>
      <c r="G36" s="21"/>
      <c r="H36" s="71"/>
      <c r="I36" s="2"/>
      <c r="J36" s="2"/>
      <c r="K36" s="2"/>
      <c r="L36" s="2"/>
      <c r="M36" s="2"/>
      <c r="N36" s="2"/>
      <c r="O36" s="2"/>
      <c r="P36" s="2"/>
      <c r="Q36" s="2"/>
      <c r="R36" s="2"/>
      <c r="S36" s="2"/>
      <c r="T36" s="197" t="s">
        <v>469</v>
      </c>
      <c r="U36" s="2"/>
      <c r="W36" s="2"/>
      <c r="X36" s="197" t="s">
        <v>430</v>
      </c>
      <c r="Y36" s="254" t="s">
        <v>470</v>
      </c>
      <c r="Z36" s="197"/>
      <c r="AA36" s="21" t="s">
        <v>289</v>
      </c>
      <c r="AB36" s="21" t="s">
        <v>292</v>
      </c>
      <c r="AC36" s="21" t="s">
        <v>293</v>
      </c>
      <c r="AD36" s="21" t="s">
        <v>294</v>
      </c>
      <c r="AE36" s="21" t="s">
        <v>295</v>
      </c>
      <c r="AF36" s="21" t="s">
        <v>298</v>
      </c>
      <c r="AG36" s="21" t="s">
        <v>301</v>
      </c>
      <c r="AH36" s="21" t="s">
        <v>304</v>
      </c>
      <c r="AI36" s="208"/>
      <c r="AJ36" s="208"/>
      <c r="AK36" s="208"/>
      <c r="AL36" s="208"/>
      <c r="AM36" s="2"/>
      <c r="AN36" s="60">
        <f t="shared" si="4"/>
        <v>29</v>
      </c>
      <c r="AO36" s="197"/>
      <c r="AP36" s="197"/>
      <c r="AQ36" s="197"/>
      <c r="AR36" s="197"/>
      <c r="AS36" s="197"/>
      <c r="AT36" s="197"/>
      <c r="AU36" s="197"/>
      <c r="AV36" s="197"/>
      <c r="AW36" s="197"/>
      <c r="AX36" s="197"/>
      <c r="AY36" s="197"/>
      <c r="AZ36" s="21" t="s">
        <v>308</v>
      </c>
      <c r="BA36" s="2"/>
      <c r="BB36" s="241">
        <f t="shared" si="5"/>
        <v>29</v>
      </c>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3"/>
      <c r="EB36" s="255"/>
      <c r="EC36" s="255"/>
      <c r="ED36" s="255"/>
      <c r="EE36" s="255"/>
      <c r="EF36" s="255"/>
      <c r="EG36" s="255"/>
      <c r="EH36" s="255"/>
      <c r="EI36" s="255"/>
      <c r="EJ36" s="255"/>
      <c r="EK36" s="255"/>
      <c r="EL36" s="255"/>
      <c r="EM36" s="252"/>
      <c r="EN36" s="242" t="s">
        <v>1103</v>
      </c>
      <c r="EO36" s="2"/>
    </row>
    <row r="37" spans="1:145" ht="128" x14ac:dyDescent="0.2">
      <c r="A37" s="240">
        <f t="shared" si="3"/>
        <v>30</v>
      </c>
      <c r="B37" s="21" t="s">
        <v>554</v>
      </c>
      <c r="C37" s="21" t="s">
        <v>307</v>
      </c>
      <c r="D37" s="21" t="s">
        <v>558</v>
      </c>
      <c r="E37" s="21"/>
      <c r="F37" s="21" t="s">
        <v>869</v>
      </c>
      <c r="G37" s="21"/>
      <c r="H37" s="71"/>
      <c r="I37" s="2"/>
      <c r="J37" s="2"/>
      <c r="K37" s="2"/>
      <c r="L37" s="2"/>
      <c r="M37" s="2"/>
      <c r="N37" s="2"/>
      <c r="O37" s="2"/>
      <c r="P37" s="2"/>
      <c r="Q37" s="2"/>
      <c r="R37" s="2"/>
      <c r="S37" s="2"/>
      <c r="T37" s="197" t="s">
        <v>560</v>
      </c>
      <c r="U37" s="2"/>
      <c r="W37" s="2"/>
      <c r="X37" s="197" t="s">
        <v>430</v>
      </c>
      <c r="Y37" s="254" t="s">
        <v>471</v>
      </c>
      <c r="Z37" s="197"/>
      <c r="AA37" s="21" t="s">
        <v>285</v>
      </c>
      <c r="AB37" s="21" t="s">
        <v>291</v>
      </c>
      <c r="AC37" s="21" t="s">
        <v>293</v>
      </c>
      <c r="AD37" s="21" t="s">
        <v>294</v>
      </c>
      <c r="AE37" s="208"/>
      <c r="AF37" s="208"/>
      <c r="AG37" s="208"/>
      <c r="AH37" s="208"/>
      <c r="AI37" s="208"/>
      <c r="AJ37" s="208"/>
      <c r="AK37" s="208"/>
      <c r="AL37" s="208"/>
      <c r="AM37" s="2"/>
      <c r="AN37" s="60">
        <v>30</v>
      </c>
      <c r="AO37" s="197"/>
      <c r="AP37" s="197"/>
      <c r="AQ37" s="197"/>
      <c r="AR37" s="197"/>
      <c r="AS37" s="197"/>
      <c r="AT37" s="197"/>
      <c r="AU37" s="197"/>
      <c r="AV37" s="197"/>
      <c r="AW37" s="197"/>
      <c r="AX37" s="197"/>
      <c r="AY37" s="197"/>
      <c r="AZ37" s="197"/>
      <c r="BA37" s="2"/>
      <c r="BB37" s="241">
        <f t="shared" si="5"/>
        <v>30</v>
      </c>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252"/>
      <c r="DW37" s="252"/>
      <c r="DX37" s="252"/>
      <c r="DY37" s="252"/>
      <c r="DZ37" s="252"/>
      <c r="EA37" s="253"/>
      <c r="EB37" s="255"/>
      <c r="EC37" s="255"/>
      <c r="ED37" s="255"/>
      <c r="EE37" s="255"/>
      <c r="EF37" s="255"/>
      <c r="EG37" s="255"/>
      <c r="EH37" s="255"/>
      <c r="EI37" s="255"/>
      <c r="EJ37" s="255"/>
      <c r="EK37" s="255"/>
      <c r="EL37" s="255"/>
      <c r="EM37" s="252"/>
      <c r="EN37" s="242" t="s">
        <v>307</v>
      </c>
      <c r="EO37" s="2"/>
    </row>
    <row r="38" spans="1:145" ht="128" x14ac:dyDescent="0.2">
      <c r="A38" s="240">
        <f t="shared" si="3"/>
        <v>31</v>
      </c>
      <c r="B38" s="21" t="s">
        <v>554</v>
      </c>
      <c r="C38" s="21" t="s">
        <v>308</v>
      </c>
      <c r="D38" s="21" t="s">
        <v>559</v>
      </c>
      <c r="E38" s="21"/>
      <c r="F38" s="21" t="s">
        <v>408</v>
      </c>
      <c r="G38" s="21"/>
      <c r="H38" s="71"/>
      <c r="I38" s="2"/>
      <c r="J38" s="2"/>
      <c r="K38" s="2"/>
      <c r="L38" s="2"/>
      <c r="M38" s="2"/>
      <c r="N38" s="2"/>
      <c r="O38" s="2"/>
      <c r="P38" s="2"/>
      <c r="Q38" s="2"/>
      <c r="R38" s="2"/>
      <c r="S38" s="2"/>
      <c r="T38" s="197" t="s">
        <v>468</v>
      </c>
      <c r="U38" s="2"/>
      <c r="W38" s="2"/>
      <c r="X38" s="197" t="s">
        <v>430</v>
      </c>
      <c r="Y38" s="254" t="s">
        <v>472</v>
      </c>
      <c r="Z38" s="197"/>
      <c r="AA38" s="21" t="s">
        <v>285</v>
      </c>
      <c r="AB38" s="21" t="s">
        <v>538</v>
      </c>
      <c r="AC38" s="21" t="s">
        <v>291</v>
      </c>
      <c r="AD38" s="21" t="s">
        <v>292</v>
      </c>
      <c r="AE38" s="21" t="s">
        <v>293</v>
      </c>
      <c r="AF38" s="21" t="s">
        <v>294</v>
      </c>
      <c r="AG38" s="21" t="s">
        <v>295</v>
      </c>
      <c r="AH38" s="21" t="s">
        <v>297</v>
      </c>
      <c r="AI38" s="21" t="s">
        <v>298</v>
      </c>
      <c r="AJ38" s="21" t="s">
        <v>303</v>
      </c>
      <c r="AK38" s="21" t="s">
        <v>304</v>
      </c>
      <c r="AL38" s="208"/>
      <c r="AM38" s="2"/>
      <c r="AN38" s="60"/>
      <c r="AO38" s="197"/>
      <c r="AP38" s="197"/>
      <c r="AQ38" s="197"/>
      <c r="AR38" s="197"/>
      <c r="AS38" s="197"/>
      <c r="AT38" s="197"/>
      <c r="AU38" s="197"/>
      <c r="AV38" s="197"/>
      <c r="AW38" s="197"/>
      <c r="AX38" s="197"/>
      <c r="AY38" s="197"/>
      <c r="AZ38" s="197"/>
      <c r="BA38" s="2"/>
      <c r="BB38" s="241">
        <f t="shared" si="5"/>
        <v>31</v>
      </c>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252"/>
      <c r="DW38" s="252"/>
      <c r="DX38" s="252"/>
      <c r="DY38" s="252"/>
      <c r="DZ38" s="252"/>
      <c r="EA38" s="253"/>
      <c r="EB38" s="255"/>
      <c r="EC38" s="255"/>
      <c r="ED38" s="255"/>
      <c r="EE38" s="255"/>
      <c r="EF38" s="255"/>
      <c r="EG38" s="255"/>
      <c r="EH38" s="255"/>
      <c r="EI38" s="255"/>
      <c r="EJ38" s="255"/>
      <c r="EK38" s="255"/>
      <c r="EL38" s="255"/>
      <c r="EM38" s="252"/>
      <c r="EN38" s="242" t="s">
        <v>308</v>
      </c>
      <c r="EO38" s="2"/>
    </row>
    <row r="39" spans="1:145" ht="14.25" customHeight="1" x14ac:dyDescent="0.2">
      <c r="A39" s="2">
        <v>31</v>
      </c>
      <c r="B39" s="2"/>
      <c r="C39" s="2"/>
      <c r="D39" s="2"/>
      <c r="E39" s="2"/>
      <c r="F39" s="2"/>
      <c r="G39" s="2"/>
      <c r="H39" s="2"/>
      <c r="I39" s="2"/>
      <c r="J39" s="2"/>
      <c r="K39" s="2"/>
      <c r="L39" s="2"/>
      <c r="M39" s="2"/>
      <c r="N39" s="2"/>
      <c r="O39" s="2"/>
      <c r="P39" s="2"/>
      <c r="Q39" s="2"/>
      <c r="R39" s="2"/>
      <c r="S39" s="2"/>
      <c r="T39" s="197" t="s">
        <v>561</v>
      </c>
      <c r="U39" s="2"/>
      <c r="W39" s="2"/>
      <c r="X39" s="197" t="s">
        <v>430</v>
      </c>
      <c r="Y39" s="254" t="s">
        <v>473</v>
      </c>
      <c r="Z39" s="197"/>
      <c r="AA39" s="21" t="s">
        <v>283</v>
      </c>
      <c r="AB39" s="21" t="s">
        <v>293</v>
      </c>
      <c r="AC39" s="21" t="s">
        <v>294</v>
      </c>
      <c r="AD39" s="21" t="s">
        <v>299</v>
      </c>
      <c r="AE39" s="21" t="s">
        <v>304</v>
      </c>
      <c r="AF39" s="208"/>
      <c r="AG39" s="208"/>
      <c r="AH39" s="208"/>
      <c r="AI39" s="208"/>
      <c r="AJ39" s="208"/>
      <c r="AK39" s="208"/>
      <c r="AL39" s="208"/>
      <c r="AM39" s="2"/>
      <c r="AN39" s="60"/>
      <c r="AO39" s="197"/>
      <c r="AP39" s="197"/>
      <c r="AQ39" s="197"/>
      <c r="AR39" s="197"/>
      <c r="AS39" s="197"/>
      <c r="AT39" s="197"/>
      <c r="AU39" s="197"/>
      <c r="AV39" s="197"/>
      <c r="AW39" s="197"/>
      <c r="AX39" s="197"/>
      <c r="AY39" s="197"/>
      <c r="AZ39" s="197"/>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row>
    <row r="40" spans="1:145" ht="14.25" customHeight="1" x14ac:dyDescent="0.2">
      <c r="A40" s="2"/>
      <c r="B40" s="2"/>
      <c r="C40" s="2"/>
      <c r="D40" s="2"/>
      <c r="E40" s="2"/>
      <c r="F40" s="2"/>
      <c r="G40" s="2"/>
      <c r="H40" s="2"/>
      <c r="I40" s="2"/>
      <c r="J40" s="2"/>
      <c r="K40" s="2"/>
      <c r="L40" s="2"/>
      <c r="M40" s="2"/>
      <c r="N40" s="2"/>
      <c r="O40" s="2"/>
      <c r="P40" s="2"/>
      <c r="Q40" s="2"/>
      <c r="R40" s="2"/>
      <c r="S40" s="2"/>
      <c r="T40" s="170" t="s">
        <v>430</v>
      </c>
      <c r="U40" s="3"/>
      <c r="W40" s="3"/>
      <c r="X40" s="197" t="s">
        <v>430</v>
      </c>
      <c r="Y40" s="254" t="s">
        <v>474</v>
      </c>
      <c r="Z40" s="197"/>
      <c r="AA40" s="21" t="s">
        <v>291</v>
      </c>
      <c r="AB40" s="21" t="s">
        <v>292</v>
      </c>
      <c r="AC40" s="21" t="s">
        <v>293</v>
      </c>
      <c r="AD40" s="21" t="s">
        <v>294</v>
      </c>
      <c r="AE40" s="21" t="s">
        <v>303</v>
      </c>
      <c r="AF40" s="208"/>
      <c r="AG40" s="208"/>
      <c r="AH40" s="208"/>
      <c r="AI40" s="208"/>
      <c r="AJ40" s="208"/>
      <c r="AK40" s="208"/>
      <c r="AL40" s="208"/>
      <c r="AM40" s="2"/>
      <c r="AN40" s="2"/>
      <c r="AO40" s="2"/>
      <c r="AR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E40" s="2"/>
      <c r="EH40" s="2"/>
      <c r="EI40" s="2"/>
      <c r="EJ40" s="2"/>
      <c r="EK40" s="2"/>
      <c r="EL40" s="2"/>
      <c r="EM40" s="2"/>
      <c r="EN40" s="2"/>
      <c r="EO40" s="2"/>
    </row>
    <row r="41" spans="1:145" ht="14.25" customHeight="1" x14ac:dyDescent="0.2">
      <c r="A41" s="2"/>
      <c r="B41" s="2"/>
      <c r="C41" s="2"/>
      <c r="D41" s="2"/>
      <c r="E41" s="2"/>
      <c r="F41" s="2"/>
      <c r="G41" s="2"/>
      <c r="H41" s="2"/>
      <c r="I41" s="2"/>
      <c r="J41" s="2"/>
      <c r="K41" s="2"/>
      <c r="L41" s="2"/>
      <c r="M41" s="2"/>
      <c r="N41" s="2"/>
      <c r="O41" s="2"/>
      <c r="P41" s="2"/>
      <c r="Q41" s="2"/>
      <c r="R41" s="2"/>
      <c r="S41" s="2"/>
      <c r="T41" s="197" t="s">
        <v>470</v>
      </c>
      <c r="U41" s="2"/>
      <c r="W41" s="2"/>
      <c r="X41" s="197" t="s">
        <v>430</v>
      </c>
      <c r="Y41" s="254" t="s">
        <v>475</v>
      </c>
      <c r="Z41" s="197"/>
      <c r="AA41" s="21" t="s">
        <v>292</v>
      </c>
      <c r="AB41" s="21" t="s">
        <v>293</v>
      </c>
      <c r="AC41" s="21" t="s">
        <v>295</v>
      </c>
      <c r="AD41" s="21" t="s">
        <v>299</v>
      </c>
      <c r="AE41" s="21" t="s">
        <v>301</v>
      </c>
      <c r="AF41" s="21" t="s">
        <v>304</v>
      </c>
      <c r="AG41" s="208"/>
      <c r="AH41" s="208"/>
      <c r="AI41" s="208"/>
      <c r="AJ41" s="208"/>
      <c r="AK41" s="208"/>
      <c r="AL41" s="208"/>
      <c r="AM41" s="2"/>
      <c r="AN41" s="2"/>
      <c r="AO41" s="2"/>
      <c r="AR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E41" s="2"/>
      <c r="EH41" s="2"/>
      <c r="EI41" s="2"/>
      <c r="EJ41" s="2"/>
      <c r="EK41" s="2"/>
      <c r="EL41" s="2"/>
      <c r="EM41" s="2"/>
      <c r="EN41" s="2"/>
      <c r="EO41" s="2"/>
    </row>
    <row r="42" spans="1:145" ht="14.25" customHeight="1" x14ac:dyDescent="0.2">
      <c r="A42" s="2"/>
      <c r="B42" s="2"/>
      <c r="C42" s="2"/>
      <c r="D42" s="2"/>
      <c r="E42" s="2"/>
      <c r="F42" s="2"/>
      <c r="G42" s="2"/>
      <c r="H42" s="2"/>
      <c r="I42" s="2"/>
      <c r="J42" s="2"/>
      <c r="K42" s="2"/>
      <c r="L42" s="2"/>
      <c r="M42" s="2"/>
      <c r="N42" s="2"/>
      <c r="O42" s="2"/>
      <c r="P42" s="2"/>
      <c r="Q42" s="2"/>
      <c r="R42" s="2"/>
      <c r="S42" s="2"/>
      <c r="T42" s="197" t="s">
        <v>473</v>
      </c>
      <c r="U42" s="2"/>
      <c r="W42" s="2"/>
      <c r="X42" s="197" t="s">
        <v>431</v>
      </c>
      <c r="Y42" s="254" t="s">
        <v>476</v>
      </c>
      <c r="Z42" s="197"/>
      <c r="AA42" s="21" t="s">
        <v>283</v>
      </c>
      <c r="AB42" s="21" t="s">
        <v>284</v>
      </c>
      <c r="AC42" s="21" t="s">
        <v>286</v>
      </c>
      <c r="AD42" s="21" t="s">
        <v>538</v>
      </c>
      <c r="AE42" s="21" t="s">
        <v>292</v>
      </c>
      <c r="AF42" s="21" t="s">
        <v>297</v>
      </c>
      <c r="AG42" s="21" t="s">
        <v>300</v>
      </c>
      <c r="AH42" s="21" t="s">
        <v>307</v>
      </c>
      <c r="AI42" s="21" t="s">
        <v>308</v>
      </c>
      <c r="AJ42" s="208"/>
      <c r="AK42" s="208"/>
      <c r="AL42" s="208"/>
      <c r="AM42" s="2"/>
      <c r="AN42" s="2"/>
      <c r="AO42" s="2"/>
      <c r="AR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E42" s="2"/>
      <c r="EH42" s="2"/>
      <c r="EI42" s="2"/>
      <c r="EJ42" s="2"/>
      <c r="EK42" s="2"/>
      <c r="EL42" s="2"/>
      <c r="EM42" s="2"/>
      <c r="EN42" s="2"/>
      <c r="EO42" s="2"/>
    </row>
    <row r="43" spans="1:145" ht="14.25" customHeight="1" x14ac:dyDescent="0.2">
      <c r="A43" s="2"/>
      <c r="B43" s="2"/>
      <c r="C43" s="2"/>
      <c r="D43" s="2"/>
      <c r="E43" s="2"/>
      <c r="F43" s="2"/>
      <c r="G43" s="2"/>
      <c r="H43" s="2"/>
      <c r="I43" s="2"/>
      <c r="J43" s="2"/>
      <c r="K43" s="2"/>
      <c r="L43" s="2"/>
      <c r="M43" s="2"/>
      <c r="N43" s="2"/>
      <c r="O43" s="2"/>
      <c r="P43" s="2"/>
      <c r="Q43" s="2"/>
      <c r="R43" s="2"/>
      <c r="S43" s="2"/>
      <c r="T43" s="197" t="s">
        <v>471</v>
      </c>
      <c r="U43" s="2"/>
      <c r="W43" s="2"/>
      <c r="X43" s="197" t="s">
        <v>431</v>
      </c>
      <c r="Y43" s="254" t="s">
        <v>477</v>
      </c>
      <c r="Z43" s="197"/>
      <c r="AA43" s="21" t="s">
        <v>288</v>
      </c>
      <c r="AB43" s="21" t="s">
        <v>293</v>
      </c>
      <c r="AC43" s="21" t="s">
        <v>297</v>
      </c>
      <c r="AD43" s="21" t="s">
        <v>299</v>
      </c>
      <c r="AE43" s="21" t="s">
        <v>304</v>
      </c>
      <c r="AF43" s="208"/>
      <c r="AG43" s="208"/>
      <c r="AH43" s="208"/>
      <c r="AI43" s="208"/>
      <c r="AJ43" s="208"/>
      <c r="AK43" s="208"/>
      <c r="AL43" s="208"/>
      <c r="AM43" s="2"/>
      <c r="AN43" s="2"/>
      <c r="AO43" s="2"/>
      <c r="AR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E43" s="2"/>
      <c r="EH43" s="2"/>
      <c r="EI43" s="2"/>
      <c r="EJ43" s="2"/>
      <c r="EK43" s="2"/>
      <c r="EL43" s="2"/>
      <c r="EM43" s="2"/>
      <c r="EN43" s="2"/>
      <c r="EO43" s="2"/>
    </row>
    <row r="44" spans="1:145" ht="14.25" customHeight="1" x14ac:dyDescent="0.2">
      <c r="A44" s="2"/>
      <c r="B44" s="2"/>
      <c r="C44" s="2"/>
      <c r="D44" s="2"/>
      <c r="E44" s="2"/>
      <c r="F44" s="2"/>
      <c r="G44" s="2"/>
      <c r="H44" s="2"/>
      <c r="I44" s="2"/>
      <c r="J44" s="2"/>
      <c r="K44" s="2"/>
      <c r="L44" s="2"/>
      <c r="M44" s="2"/>
      <c r="N44" s="2"/>
      <c r="O44" s="2"/>
      <c r="P44" s="2"/>
      <c r="Q44" s="2"/>
      <c r="R44" s="2"/>
      <c r="S44" s="2"/>
      <c r="T44" s="197" t="s">
        <v>472</v>
      </c>
      <c r="U44" s="2"/>
      <c r="W44" s="2"/>
      <c r="X44" s="197" t="s">
        <v>431</v>
      </c>
      <c r="Y44" s="254" t="s">
        <v>478</v>
      </c>
      <c r="Z44" s="197"/>
      <c r="AA44" s="21" t="s">
        <v>292</v>
      </c>
      <c r="AB44" s="21" t="s">
        <v>300</v>
      </c>
      <c r="AC44" s="21" t="s">
        <v>307</v>
      </c>
      <c r="AD44" s="208"/>
      <c r="AE44" s="208"/>
      <c r="AF44" s="208"/>
      <c r="AG44" s="208"/>
      <c r="AH44" s="208"/>
      <c r="AI44" s="208"/>
      <c r="AJ44" s="208"/>
      <c r="AK44" s="208"/>
      <c r="AL44" s="208"/>
      <c r="AM44" s="2"/>
      <c r="AN44" s="2"/>
      <c r="AO44" s="2"/>
      <c r="AR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E44" s="2"/>
      <c r="EH44" s="2"/>
      <c r="EI44" s="2"/>
      <c r="EJ44" s="2"/>
      <c r="EK44" s="2"/>
      <c r="EL44" s="2"/>
      <c r="EM44" s="2"/>
      <c r="EN44" s="2"/>
      <c r="EO44" s="2"/>
    </row>
    <row r="45" spans="1:145" ht="14.25" customHeight="1" x14ac:dyDescent="0.2">
      <c r="A45" s="2"/>
      <c r="B45" s="2"/>
      <c r="C45" s="2"/>
      <c r="D45" s="2"/>
      <c r="E45" s="2"/>
      <c r="F45" s="2"/>
      <c r="G45" s="2"/>
      <c r="H45" s="2"/>
      <c r="I45" s="2"/>
      <c r="J45" s="2"/>
      <c r="K45" s="2"/>
      <c r="L45" s="2"/>
      <c r="M45" s="2"/>
      <c r="N45" s="2"/>
      <c r="O45" s="2"/>
      <c r="P45" s="2"/>
      <c r="Q45" s="2"/>
      <c r="R45" s="2"/>
      <c r="S45" s="2"/>
      <c r="T45" s="197" t="s">
        <v>474</v>
      </c>
      <c r="U45" s="2"/>
      <c r="W45" s="2"/>
      <c r="X45" s="197" t="s">
        <v>431</v>
      </c>
      <c r="Y45" s="254" t="s">
        <v>479</v>
      </c>
      <c r="Z45" s="197"/>
      <c r="AA45" s="21" t="s">
        <v>288</v>
      </c>
      <c r="AB45" s="21" t="s">
        <v>297</v>
      </c>
      <c r="AC45" s="21" t="s">
        <v>299</v>
      </c>
      <c r="AD45" s="21" t="s">
        <v>300</v>
      </c>
      <c r="AE45" s="208"/>
      <c r="AF45" s="208"/>
      <c r="AG45" s="208"/>
      <c r="AH45" s="208"/>
      <c r="AI45" s="208"/>
      <c r="AJ45" s="208"/>
      <c r="AK45" s="208"/>
      <c r="AL45" s="208"/>
      <c r="AM45" s="2"/>
      <c r="AN45" s="2"/>
      <c r="AO45" s="2"/>
      <c r="AR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E45" s="2"/>
      <c r="EH45" s="2"/>
      <c r="EI45" s="2"/>
      <c r="EJ45" s="2"/>
      <c r="EK45" s="2"/>
      <c r="EL45" s="2"/>
      <c r="EM45" s="2"/>
      <c r="EN45" s="2"/>
      <c r="EO45" s="2"/>
    </row>
    <row r="46" spans="1:145" ht="14.25" customHeight="1" x14ac:dyDescent="0.2">
      <c r="A46" s="2"/>
      <c r="B46" s="2"/>
      <c r="C46" s="2"/>
      <c r="D46" s="2"/>
      <c r="E46" s="2"/>
      <c r="F46" s="2"/>
      <c r="G46" s="2"/>
      <c r="H46" s="2"/>
      <c r="I46" s="2"/>
      <c r="J46" s="2"/>
      <c r="K46" s="2"/>
      <c r="L46" s="2"/>
      <c r="M46" s="2"/>
      <c r="N46" s="2"/>
      <c r="O46" s="2"/>
      <c r="P46" s="2"/>
      <c r="Q46" s="2"/>
      <c r="R46" s="2"/>
      <c r="S46" s="2"/>
      <c r="T46" s="197" t="s">
        <v>475</v>
      </c>
      <c r="U46" s="2"/>
      <c r="W46" s="2"/>
      <c r="X46" s="197" t="s">
        <v>431</v>
      </c>
      <c r="Y46" s="254" t="s">
        <v>480</v>
      </c>
      <c r="Z46" s="197"/>
      <c r="AA46" s="21" t="s">
        <v>285</v>
      </c>
      <c r="AB46" s="21" t="s">
        <v>286</v>
      </c>
      <c r="AC46" s="21" t="s">
        <v>299</v>
      </c>
      <c r="AD46" s="21" t="s">
        <v>303</v>
      </c>
      <c r="AE46" s="208"/>
      <c r="AF46" s="208"/>
      <c r="AG46" s="208"/>
      <c r="AH46" s="208"/>
      <c r="AI46" s="208"/>
      <c r="AJ46" s="208"/>
      <c r="AK46" s="208"/>
      <c r="AL46" s="208"/>
      <c r="AM46" s="2"/>
      <c r="AN46" s="2"/>
      <c r="AO46" s="2"/>
      <c r="AR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E46" s="2"/>
      <c r="EH46" s="2"/>
      <c r="EI46" s="2"/>
      <c r="EJ46" s="2"/>
      <c r="EK46" s="2"/>
      <c r="EL46" s="2"/>
      <c r="EM46" s="2"/>
      <c r="EN46" s="2"/>
      <c r="EO46" s="2"/>
    </row>
    <row r="47" spans="1:145" ht="14.25" customHeight="1" x14ac:dyDescent="0.2">
      <c r="A47" s="2"/>
      <c r="B47" s="2"/>
      <c r="C47" s="2"/>
      <c r="D47" s="2"/>
      <c r="E47" s="2"/>
      <c r="F47" s="2"/>
      <c r="G47" s="2"/>
      <c r="H47" s="2"/>
      <c r="I47" s="2"/>
      <c r="J47" s="2"/>
      <c r="K47" s="2"/>
      <c r="L47" s="2"/>
      <c r="M47" s="2"/>
      <c r="N47" s="2"/>
      <c r="O47" s="2"/>
      <c r="P47" s="2"/>
      <c r="Q47" s="2"/>
      <c r="R47" s="2"/>
      <c r="S47" s="2"/>
      <c r="T47" s="170" t="s">
        <v>431</v>
      </c>
      <c r="U47" s="3"/>
      <c r="W47" s="3"/>
      <c r="X47" s="197" t="s">
        <v>431</v>
      </c>
      <c r="Y47" s="254" t="s">
        <v>481</v>
      </c>
      <c r="Z47" s="197"/>
      <c r="AA47" s="21" t="s">
        <v>299</v>
      </c>
      <c r="AB47" s="21" t="s">
        <v>304</v>
      </c>
      <c r="AC47" s="208"/>
      <c r="AD47" s="208"/>
      <c r="AE47" s="208"/>
      <c r="AF47" s="208"/>
      <c r="AG47" s="208"/>
      <c r="AH47" s="208"/>
      <c r="AI47" s="208"/>
      <c r="AJ47" s="208"/>
      <c r="AK47" s="208"/>
      <c r="AL47" s="208"/>
      <c r="AM47" s="2"/>
      <c r="AN47" s="2"/>
      <c r="AO47" s="2"/>
      <c r="AR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E47" s="2"/>
      <c r="EH47" s="2"/>
      <c r="EI47" s="2"/>
      <c r="EJ47" s="2"/>
      <c r="EK47" s="2"/>
      <c r="EL47" s="2"/>
      <c r="EM47" s="2"/>
      <c r="EN47" s="2"/>
      <c r="EO47" s="2"/>
    </row>
    <row r="48" spans="1:145" ht="14.25" customHeight="1" x14ac:dyDescent="0.2">
      <c r="A48" s="2"/>
      <c r="B48" s="2"/>
      <c r="C48" s="2"/>
      <c r="D48" s="2"/>
      <c r="E48" s="2"/>
      <c r="F48" s="2"/>
      <c r="G48" s="2"/>
      <c r="H48" s="2"/>
      <c r="I48" s="2"/>
      <c r="J48" s="2"/>
      <c r="K48" s="2"/>
      <c r="L48" s="2"/>
      <c r="M48" s="2"/>
      <c r="N48" s="2"/>
      <c r="O48" s="2"/>
      <c r="P48" s="2"/>
      <c r="Q48" s="2"/>
      <c r="R48" s="2"/>
      <c r="S48" s="2"/>
      <c r="T48" s="197" t="s">
        <v>477</v>
      </c>
      <c r="U48" s="2"/>
      <c r="W48" s="2"/>
      <c r="X48" s="197" t="s">
        <v>431</v>
      </c>
      <c r="Y48" s="254" t="s">
        <v>482</v>
      </c>
      <c r="Z48" s="197"/>
      <c r="AA48" s="21" t="s">
        <v>283</v>
      </c>
      <c r="AB48" s="21" t="s">
        <v>284</v>
      </c>
      <c r="AC48" s="21" t="s">
        <v>538</v>
      </c>
      <c r="AD48" s="21" t="s">
        <v>296</v>
      </c>
      <c r="AE48" s="21" t="s">
        <v>297</v>
      </c>
      <c r="AF48" s="21" t="s">
        <v>300</v>
      </c>
      <c r="AG48" s="208"/>
      <c r="AH48" s="208"/>
      <c r="AI48" s="208"/>
      <c r="AJ48" s="208"/>
      <c r="AK48" s="208"/>
      <c r="AL48" s="208"/>
      <c r="AM48" s="2"/>
      <c r="AN48" s="2"/>
      <c r="AO48" s="2"/>
      <c r="AR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E48" s="2"/>
      <c r="EH48" s="2"/>
      <c r="EI48" s="2"/>
      <c r="EJ48" s="2"/>
      <c r="EK48" s="2"/>
      <c r="EL48" s="2"/>
      <c r="EM48" s="2"/>
      <c r="EN48" s="2"/>
      <c r="EO48" s="2"/>
    </row>
    <row r="49" spans="1:145" ht="14.25" customHeight="1" x14ac:dyDescent="0.2">
      <c r="A49" s="2"/>
      <c r="B49" s="2"/>
      <c r="C49" s="2"/>
      <c r="D49" s="2"/>
      <c r="E49" s="2"/>
      <c r="F49" s="2"/>
      <c r="G49" s="2"/>
      <c r="H49" s="2"/>
      <c r="I49" s="2"/>
      <c r="J49" s="2"/>
      <c r="K49" s="2"/>
      <c r="L49" s="2"/>
      <c r="M49" s="2"/>
      <c r="N49" s="2"/>
      <c r="O49" s="2"/>
      <c r="P49" s="2"/>
      <c r="Q49" s="2"/>
      <c r="R49" s="2"/>
      <c r="S49" s="2"/>
      <c r="T49" s="197" t="s">
        <v>476</v>
      </c>
      <c r="U49" s="2"/>
      <c r="W49" s="2"/>
      <c r="X49" s="197" t="s">
        <v>431</v>
      </c>
      <c r="Y49" s="254" t="s">
        <v>483</v>
      </c>
      <c r="Z49" s="197"/>
      <c r="AA49" s="21" t="s">
        <v>285</v>
      </c>
      <c r="AB49" s="21" t="s">
        <v>286</v>
      </c>
      <c r="AC49" s="21" t="s">
        <v>292</v>
      </c>
      <c r="AD49" s="21" t="s">
        <v>293</v>
      </c>
      <c r="AE49" s="21" t="s">
        <v>300</v>
      </c>
      <c r="AF49" s="21" t="s">
        <v>302</v>
      </c>
      <c r="AG49" s="21" t="s">
        <v>303</v>
      </c>
      <c r="AH49" s="208"/>
      <c r="AI49" s="208"/>
      <c r="AJ49" s="208"/>
      <c r="AK49" s="208"/>
      <c r="AL49" s="208"/>
      <c r="AM49" s="2"/>
      <c r="AN49" s="2"/>
      <c r="AO49" s="2"/>
      <c r="AR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E49" s="2"/>
      <c r="EH49" s="2"/>
      <c r="EI49" s="2"/>
      <c r="EJ49" s="2"/>
      <c r="EK49" s="2"/>
      <c r="EL49" s="2"/>
      <c r="EM49" s="2"/>
      <c r="EN49" s="2"/>
      <c r="EO49" s="2"/>
    </row>
    <row r="50" spans="1:145" ht="14.25" customHeight="1" x14ac:dyDescent="0.2">
      <c r="A50" s="2"/>
      <c r="B50" s="2"/>
      <c r="C50" s="2"/>
      <c r="D50" s="2"/>
      <c r="E50" s="2"/>
      <c r="F50" s="2"/>
      <c r="G50" s="2"/>
      <c r="H50" s="2"/>
      <c r="I50" s="2"/>
      <c r="J50" s="2"/>
      <c r="K50" s="2"/>
      <c r="L50" s="2"/>
      <c r="M50" s="2"/>
      <c r="N50" s="2"/>
      <c r="O50" s="2"/>
      <c r="P50" s="2"/>
      <c r="Q50" s="2"/>
      <c r="R50" s="2"/>
      <c r="S50" s="2"/>
      <c r="T50" s="197" t="s">
        <v>478</v>
      </c>
      <c r="U50" s="2"/>
      <c r="W50" s="2"/>
      <c r="X50" s="197" t="s">
        <v>432</v>
      </c>
      <c r="Y50" s="254" t="s">
        <v>484</v>
      </c>
      <c r="Z50" s="197"/>
      <c r="AA50" s="21" t="s">
        <v>284</v>
      </c>
      <c r="AB50" s="21" t="s">
        <v>286</v>
      </c>
      <c r="AC50" s="21" t="s">
        <v>299</v>
      </c>
      <c r="AD50" s="21" t="s">
        <v>301</v>
      </c>
      <c r="AE50" s="21" t="s">
        <v>306</v>
      </c>
      <c r="AF50" s="21" t="s">
        <v>307</v>
      </c>
      <c r="AG50" s="208"/>
      <c r="AH50" s="208"/>
      <c r="AI50" s="208"/>
      <c r="AJ50" s="208"/>
      <c r="AK50" s="208"/>
      <c r="AL50" s="208"/>
      <c r="AM50" s="2"/>
      <c r="AN50" s="2"/>
      <c r="AO50" s="2"/>
      <c r="AR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E50" s="2"/>
      <c r="EH50" s="2"/>
      <c r="EI50" s="2"/>
      <c r="EJ50" s="2"/>
      <c r="EK50" s="2"/>
      <c r="EL50" s="2"/>
      <c r="EM50" s="2"/>
      <c r="EN50" s="2"/>
      <c r="EO50" s="2"/>
    </row>
    <row r="51" spans="1:145" ht="14.25" customHeight="1" x14ac:dyDescent="0.2">
      <c r="A51" s="2"/>
      <c r="B51" s="2"/>
      <c r="C51" s="2"/>
      <c r="D51" s="2"/>
      <c r="E51" s="2"/>
      <c r="F51" s="2"/>
      <c r="G51" s="2"/>
      <c r="H51" s="2"/>
      <c r="I51" s="2"/>
      <c r="J51" s="2"/>
      <c r="K51" s="2"/>
      <c r="L51" s="2"/>
      <c r="M51" s="2"/>
      <c r="N51" s="2"/>
      <c r="O51" s="2"/>
      <c r="P51" s="2"/>
      <c r="Q51" s="2"/>
      <c r="R51" s="2"/>
      <c r="S51" s="2"/>
      <c r="T51" s="197" t="s">
        <v>479</v>
      </c>
      <c r="U51" s="2"/>
      <c r="W51" s="2"/>
      <c r="X51" s="197" t="s">
        <v>432</v>
      </c>
      <c r="Y51" s="254" t="s">
        <v>485</v>
      </c>
      <c r="Z51" s="197"/>
      <c r="AA51" s="21" t="s">
        <v>288</v>
      </c>
      <c r="AB51" s="21" t="s">
        <v>289</v>
      </c>
      <c r="AC51" s="21" t="s">
        <v>303</v>
      </c>
      <c r="AD51" s="208"/>
      <c r="AE51" s="208"/>
      <c r="AF51" s="208"/>
      <c r="AG51" s="208"/>
      <c r="AH51" s="208"/>
      <c r="AI51" s="208"/>
      <c r="AJ51" s="208"/>
      <c r="AK51" s="208"/>
      <c r="AL51" s="208"/>
      <c r="AM51" s="2"/>
      <c r="AN51" s="2"/>
      <c r="AO51" s="2"/>
      <c r="AR51" s="2"/>
      <c r="AS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E51" s="2"/>
      <c r="EF51" s="2"/>
      <c r="EH51" s="2"/>
      <c r="EI51" s="2"/>
      <c r="EJ51" s="2"/>
      <c r="EK51" s="2"/>
      <c r="EL51" s="2"/>
      <c r="EM51" s="2"/>
      <c r="EN51" s="2"/>
      <c r="EO51" s="2"/>
    </row>
    <row r="52" spans="1:145" ht="14.25" customHeight="1" x14ac:dyDescent="0.2">
      <c r="A52" s="2"/>
      <c r="B52" s="2"/>
      <c r="C52" s="2"/>
      <c r="D52" s="2"/>
      <c r="E52" s="2"/>
      <c r="F52" s="2"/>
      <c r="G52" s="2"/>
      <c r="H52" s="2"/>
      <c r="I52" s="2"/>
      <c r="J52" s="2"/>
      <c r="K52" s="2"/>
      <c r="L52" s="2"/>
      <c r="M52" s="2"/>
      <c r="N52" s="2"/>
      <c r="O52" s="2"/>
      <c r="P52" s="2"/>
      <c r="Q52" s="2"/>
      <c r="R52" s="2"/>
      <c r="S52" s="2"/>
      <c r="T52" s="197" t="s">
        <v>480</v>
      </c>
      <c r="U52" s="2"/>
      <c r="W52" s="2"/>
      <c r="X52" s="197" t="s">
        <v>432</v>
      </c>
      <c r="Y52" s="254" t="s">
        <v>486</v>
      </c>
      <c r="Z52" s="197"/>
      <c r="AA52" s="21" t="s">
        <v>285</v>
      </c>
      <c r="AB52" s="21" t="s">
        <v>297</v>
      </c>
      <c r="AC52" s="21" t="s">
        <v>299</v>
      </c>
      <c r="AD52" s="21" t="s">
        <v>302</v>
      </c>
      <c r="AE52" s="208"/>
      <c r="AF52" s="208"/>
      <c r="AG52" s="208"/>
      <c r="AH52" s="208"/>
      <c r="AI52" s="208"/>
      <c r="AJ52" s="208"/>
      <c r="AK52" s="208"/>
      <c r="AL52" s="208"/>
      <c r="AM52" s="2"/>
      <c r="AN52" s="2"/>
      <c r="AO52" s="2"/>
      <c r="AR52" s="2"/>
      <c r="AS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E52" s="2"/>
      <c r="EF52" s="2"/>
      <c r="EH52" s="2"/>
      <c r="EI52" s="2"/>
      <c r="EJ52" s="2"/>
      <c r="EK52" s="2"/>
      <c r="EL52" s="2"/>
      <c r="EM52" s="2"/>
      <c r="EN52" s="2"/>
      <c r="EO52" s="2"/>
    </row>
    <row r="53" spans="1:145" ht="14.25" customHeight="1" x14ac:dyDescent="0.2">
      <c r="A53" s="2"/>
      <c r="B53" s="2"/>
      <c r="C53" s="2"/>
      <c r="D53" s="2"/>
      <c r="E53" s="2"/>
      <c r="F53" s="2"/>
      <c r="G53" s="2"/>
      <c r="H53" s="2"/>
      <c r="I53" s="2"/>
      <c r="J53" s="2"/>
      <c r="K53" s="2"/>
      <c r="L53" s="2"/>
      <c r="M53" s="2"/>
      <c r="N53" s="2"/>
      <c r="O53" s="2"/>
      <c r="P53" s="2"/>
      <c r="Q53" s="2"/>
      <c r="R53" s="2"/>
      <c r="S53" s="2"/>
      <c r="T53" s="197" t="s">
        <v>481</v>
      </c>
      <c r="U53" s="2"/>
      <c r="W53" s="2"/>
      <c r="X53" s="197" t="s">
        <v>432</v>
      </c>
      <c r="Y53" s="254" t="s">
        <v>487</v>
      </c>
      <c r="Z53" s="197"/>
      <c r="AA53" s="21" t="s">
        <v>283</v>
      </c>
      <c r="AB53" s="21" t="s">
        <v>284</v>
      </c>
      <c r="AC53" s="21" t="s">
        <v>285</v>
      </c>
      <c r="AD53" s="21" t="s">
        <v>286</v>
      </c>
      <c r="AE53" s="21" t="s">
        <v>301</v>
      </c>
      <c r="AF53" s="208"/>
      <c r="AG53" s="208"/>
      <c r="AH53" s="208"/>
      <c r="AI53" s="208"/>
      <c r="AJ53" s="208"/>
      <c r="AK53" s="208"/>
      <c r="AL53" s="208"/>
      <c r="AM53" s="2"/>
      <c r="AN53" s="2"/>
      <c r="AO53" s="2"/>
      <c r="AR53" s="2"/>
      <c r="AS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E53" s="2"/>
      <c r="EF53" s="2"/>
      <c r="EH53" s="2"/>
      <c r="EI53" s="2"/>
      <c r="EJ53" s="2"/>
      <c r="EK53" s="2"/>
      <c r="EL53" s="2"/>
      <c r="EM53" s="2"/>
      <c r="EN53" s="2"/>
      <c r="EO53" s="2"/>
    </row>
    <row r="54" spans="1:145" ht="14.25" customHeight="1" x14ac:dyDescent="0.2">
      <c r="A54" s="2"/>
      <c r="B54" s="2"/>
      <c r="C54" s="2"/>
      <c r="D54" s="2"/>
      <c r="E54" s="2"/>
      <c r="F54" s="2"/>
      <c r="G54" s="2"/>
      <c r="H54" s="2"/>
      <c r="I54" s="2"/>
      <c r="J54" s="2"/>
      <c r="K54" s="2"/>
      <c r="L54" s="2"/>
      <c r="M54" s="2"/>
      <c r="N54" s="2"/>
      <c r="O54" s="2"/>
      <c r="P54" s="2"/>
      <c r="Q54" s="2"/>
      <c r="R54" s="2"/>
      <c r="S54" s="2"/>
      <c r="T54" s="197" t="s">
        <v>482</v>
      </c>
      <c r="U54" s="2"/>
      <c r="W54" s="2"/>
      <c r="X54" s="197" t="s">
        <v>432</v>
      </c>
      <c r="Y54" s="254" t="s">
        <v>488</v>
      </c>
      <c r="Z54" s="197"/>
      <c r="AA54" s="21" t="s">
        <v>285</v>
      </c>
      <c r="AB54" s="21" t="s">
        <v>286</v>
      </c>
      <c r="AC54" s="21" t="s">
        <v>538</v>
      </c>
      <c r="AD54" s="21" t="s">
        <v>288</v>
      </c>
      <c r="AE54" s="21" t="s">
        <v>299</v>
      </c>
      <c r="AF54" s="21" t="s">
        <v>302</v>
      </c>
      <c r="AG54" s="208"/>
      <c r="AH54" s="208"/>
      <c r="AI54" s="208"/>
      <c r="AJ54" s="208"/>
      <c r="AK54" s="208"/>
      <c r="AL54" s="208"/>
      <c r="AM54" s="2"/>
      <c r="AN54" s="2"/>
      <c r="AO54" s="2"/>
      <c r="AR54" s="2"/>
      <c r="AS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E54" s="2"/>
      <c r="EF54" s="2"/>
      <c r="EH54" s="2"/>
      <c r="EI54" s="2"/>
      <c r="EJ54" s="2"/>
      <c r="EK54" s="2"/>
      <c r="EL54" s="2"/>
      <c r="EM54" s="2"/>
      <c r="EN54" s="2"/>
      <c r="EO54" s="2"/>
    </row>
    <row r="55" spans="1:145" ht="14.25" customHeight="1" x14ac:dyDescent="0.2">
      <c r="A55" s="2"/>
      <c r="B55" s="2"/>
      <c r="C55" s="2"/>
      <c r="D55" s="2"/>
      <c r="E55" s="2"/>
      <c r="F55" s="2"/>
      <c r="G55" s="2"/>
      <c r="H55" s="2"/>
      <c r="I55" s="2"/>
      <c r="J55" s="2"/>
      <c r="K55" s="2"/>
      <c r="L55" s="2"/>
      <c r="M55" s="2"/>
      <c r="N55" s="2"/>
      <c r="O55" s="2"/>
      <c r="P55" s="2"/>
      <c r="Q55" s="2"/>
      <c r="R55" s="2"/>
      <c r="S55" s="2"/>
      <c r="T55" s="197" t="s">
        <v>483</v>
      </c>
      <c r="U55" s="2"/>
      <c r="W55" s="2"/>
      <c r="X55" s="197" t="s">
        <v>432</v>
      </c>
      <c r="Y55" s="254" t="s">
        <v>489</v>
      </c>
      <c r="Z55" s="197"/>
      <c r="AA55" s="21" t="s">
        <v>297</v>
      </c>
      <c r="AB55" s="21" t="s">
        <v>299</v>
      </c>
      <c r="AC55" s="21" t="s">
        <v>302</v>
      </c>
      <c r="AD55" s="208"/>
      <c r="AE55" s="208"/>
      <c r="AF55" s="208"/>
      <c r="AG55" s="208"/>
      <c r="AH55" s="208"/>
      <c r="AI55" s="208"/>
      <c r="AJ55" s="208"/>
      <c r="AK55" s="208"/>
      <c r="AL55" s="208"/>
      <c r="AM55" s="2"/>
      <c r="AN55" s="2"/>
      <c r="AO55" s="2"/>
      <c r="AR55" s="2"/>
      <c r="AS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E55" s="2"/>
      <c r="EF55" s="2"/>
      <c r="EH55" s="2"/>
      <c r="EI55" s="2"/>
      <c r="EJ55" s="2"/>
      <c r="EK55" s="2"/>
      <c r="EL55" s="2"/>
      <c r="EM55" s="2"/>
      <c r="EN55" s="2"/>
      <c r="EO55" s="2"/>
    </row>
    <row r="56" spans="1:145" ht="14.25" customHeight="1" x14ac:dyDescent="0.2">
      <c r="A56" s="2"/>
      <c r="B56" s="2"/>
      <c r="C56" s="2"/>
      <c r="D56" s="2"/>
      <c r="E56" s="2"/>
      <c r="F56" s="2"/>
      <c r="G56" s="2"/>
      <c r="H56" s="2"/>
      <c r="I56" s="2"/>
      <c r="J56" s="2"/>
      <c r="K56" s="2"/>
      <c r="L56" s="2"/>
      <c r="M56" s="2"/>
      <c r="N56" s="2"/>
      <c r="O56" s="2"/>
      <c r="P56" s="2"/>
      <c r="Q56" s="2"/>
      <c r="R56" s="2"/>
      <c r="S56" s="2"/>
      <c r="T56" s="170" t="s">
        <v>432</v>
      </c>
      <c r="U56" s="3"/>
      <c r="W56" s="3"/>
      <c r="X56" s="197" t="s">
        <v>433</v>
      </c>
      <c r="Y56" s="254" t="s">
        <v>490</v>
      </c>
      <c r="Z56" s="197"/>
      <c r="AA56" s="21" t="s">
        <v>285</v>
      </c>
      <c r="AB56" s="21" t="s">
        <v>538</v>
      </c>
      <c r="AC56" s="21" t="s">
        <v>291</v>
      </c>
      <c r="AD56" s="21" t="s">
        <v>293</v>
      </c>
      <c r="AE56" s="21" t="s">
        <v>299</v>
      </c>
      <c r="AF56" s="21" t="s">
        <v>302</v>
      </c>
      <c r="AG56" s="21" t="s">
        <v>304</v>
      </c>
      <c r="AH56" s="208"/>
      <c r="AI56" s="208"/>
      <c r="AJ56" s="208"/>
      <c r="AK56" s="208"/>
      <c r="AL56" s="208"/>
      <c r="AM56" s="2"/>
      <c r="AN56" s="2"/>
      <c r="AO56" s="2"/>
      <c r="AR56" s="2"/>
      <c r="AS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E56" s="2"/>
      <c r="EF56" s="2"/>
      <c r="EH56" s="2"/>
      <c r="EI56" s="2"/>
      <c r="EJ56" s="2"/>
      <c r="EK56" s="2"/>
      <c r="EL56" s="2"/>
      <c r="EM56" s="2"/>
      <c r="EN56" s="2"/>
      <c r="EO56" s="2"/>
    </row>
    <row r="57" spans="1:145" ht="14.25" customHeight="1" x14ac:dyDescent="0.2">
      <c r="A57" s="2"/>
      <c r="B57" s="2"/>
      <c r="C57" s="2"/>
      <c r="D57" s="2"/>
      <c r="E57" s="2"/>
      <c r="F57" s="2"/>
      <c r="G57" s="2"/>
      <c r="H57" s="2"/>
      <c r="I57" s="2"/>
      <c r="J57" s="2"/>
      <c r="K57" s="2"/>
      <c r="L57" s="2"/>
      <c r="M57" s="2"/>
      <c r="N57" s="2"/>
      <c r="O57" s="2"/>
      <c r="P57" s="2"/>
      <c r="Q57" s="2"/>
      <c r="R57" s="2"/>
      <c r="S57" s="2"/>
      <c r="T57" s="197" t="s">
        <v>484</v>
      </c>
      <c r="U57" s="2"/>
      <c r="W57" s="2"/>
      <c r="X57" s="197" t="s">
        <v>433</v>
      </c>
      <c r="Y57" s="254" t="s">
        <v>491</v>
      </c>
      <c r="Z57" s="197"/>
      <c r="AA57" s="21" t="s">
        <v>283</v>
      </c>
      <c r="AB57" s="21" t="s">
        <v>284</v>
      </c>
      <c r="AC57" s="21" t="s">
        <v>285</v>
      </c>
      <c r="AD57" s="21" t="s">
        <v>286</v>
      </c>
      <c r="AE57" s="21" t="s">
        <v>538</v>
      </c>
      <c r="AF57" s="21" t="s">
        <v>289</v>
      </c>
      <c r="AG57" s="21" t="s">
        <v>297</v>
      </c>
      <c r="AH57" s="21" t="s">
        <v>299</v>
      </c>
      <c r="AI57" s="21" t="s">
        <v>306</v>
      </c>
      <c r="AJ57" s="21" t="s">
        <v>307</v>
      </c>
      <c r="AK57" s="208"/>
      <c r="AL57" s="208"/>
      <c r="AM57" s="2"/>
      <c r="AN57" s="2"/>
      <c r="AO57" s="2"/>
      <c r="AR57" s="2"/>
      <c r="AS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E57" s="2"/>
      <c r="EF57" s="2"/>
      <c r="EH57" s="2"/>
      <c r="EI57" s="2"/>
      <c r="EJ57" s="2"/>
      <c r="EK57" s="2"/>
      <c r="EL57" s="2"/>
      <c r="EM57" s="2"/>
      <c r="EN57" s="2"/>
      <c r="EO57" s="2"/>
    </row>
    <row r="58" spans="1:145" ht="14.25" customHeight="1" x14ac:dyDescent="0.2">
      <c r="A58" s="2"/>
      <c r="B58" s="2"/>
      <c r="C58" s="2"/>
      <c r="D58" s="2"/>
      <c r="E58" s="2"/>
      <c r="F58" s="2"/>
      <c r="G58" s="2"/>
      <c r="H58" s="2"/>
      <c r="I58" s="2"/>
      <c r="J58" s="2"/>
      <c r="K58" s="2"/>
      <c r="L58" s="2"/>
      <c r="M58" s="2"/>
      <c r="N58" s="2"/>
      <c r="O58" s="2"/>
      <c r="P58" s="2"/>
      <c r="Q58" s="2"/>
      <c r="R58" s="2"/>
      <c r="S58" s="2"/>
      <c r="T58" s="197" t="s">
        <v>486</v>
      </c>
      <c r="U58" s="2"/>
      <c r="W58" s="2"/>
      <c r="X58" s="197" t="s">
        <v>433</v>
      </c>
      <c r="Y58" s="254" t="s">
        <v>492</v>
      </c>
      <c r="Z58" s="197"/>
      <c r="AA58" s="21" t="s">
        <v>283</v>
      </c>
      <c r="AB58" s="21" t="s">
        <v>284</v>
      </c>
      <c r="AC58" s="21" t="s">
        <v>285</v>
      </c>
      <c r="AD58" s="21" t="s">
        <v>286</v>
      </c>
      <c r="AE58" s="21" t="s">
        <v>538</v>
      </c>
      <c r="AF58" s="21" t="s">
        <v>293</v>
      </c>
      <c r="AG58" s="21" t="s">
        <v>299</v>
      </c>
      <c r="AH58" s="21" t="s">
        <v>301</v>
      </c>
      <c r="AI58" s="208"/>
      <c r="AJ58" s="208"/>
      <c r="AK58" s="208"/>
      <c r="AL58" s="208"/>
      <c r="AM58" s="2"/>
      <c r="AN58" s="2"/>
      <c r="AO58" s="2"/>
      <c r="AR58" s="2"/>
      <c r="AS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E58" s="2"/>
      <c r="EF58" s="2"/>
      <c r="EH58" s="2"/>
      <c r="EI58" s="2"/>
      <c r="EJ58" s="2"/>
      <c r="EK58" s="2"/>
      <c r="EL58" s="2"/>
      <c r="EM58" s="2"/>
      <c r="EN58" s="2"/>
      <c r="EO58" s="2"/>
    </row>
    <row r="59" spans="1:145" ht="14.25" customHeight="1" x14ac:dyDescent="0.2">
      <c r="A59" s="2"/>
      <c r="B59" s="2"/>
      <c r="C59" s="2"/>
      <c r="D59" s="2"/>
      <c r="E59" s="2"/>
      <c r="F59" s="2"/>
      <c r="G59" s="2"/>
      <c r="H59" s="2"/>
      <c r="I59" s="2"/>
      <c r="J59" s="2"/>
      <c r="K59" s="2"/>
      <c r="L59" s="2"/>
      <c r="M59" s="2"/>
      <c r="N59" s="2"/>
      <c r="O59" s="2"/>
      <c r="P59" s="2"/>
      <c r="Q59" s="2"/>
      <c r="R59" s="2"/>
      <c r="S59" s="2"/>
      <c r="T59" s="197" t="s">
        <v>485</v>
      </c>
      <c r="U59" s="2"/>
      <c r="W59" s="2"/>
      <c r="X59" s="197" t="s">
        <v>433</v>
      </c>
      <c r="Y59" s="254" t="s">
        <v>493</v>
      </c>
      <c r="Z59" s="197"/>
      <c r="AA59" s="21" t="s">
        <v>285</v>
      </c>
      <c r="AB59" s="21" t="s">
        <v>538</v>
      </c>
      <c r="AC59" s="21" t="s">
        <v>293</v>
      </c>
      <c r="AD59" s="21" t="s">
        <v>299</v>
      </c>
      <c r="AE59" s="21" t="s">
        <v>302</v>
      </c>
      <c r="AF59" s="21" t="s">
        <v>304</v>
      </c>
      <c r="AG59" s="208"/>
      <c r="AH59" s="208"/>
      <c r="AI59" s="208"/>
      <c r="AJ59" s="208"/>
      <c r="AK59" s="208"/>
      <c r="AL59" s="208"/>
      <c r="AM59" s="2"/>
      <c r="AN59" s="2"/>
      <c r="AO59" s="2"/>
      <c r="AR59" s="2"/>
      <c r="AS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E59" s="2"/>
      <c r="EF59" s="2"/>
      <c r="EH59" s="2"/>
      <c r="EI59" s="2"/>
      <c r="EJ59" s="2"/>
      <c r="EK59" s="2"/>
      <c r="EL59" s="2"/>
      <c r="EM59" s="2"/>
      <c r="EN59" s="2"/>
      <c r="EO59" s="2"/>
    </row>
    <row r="60" spans="1:145" ht="14.25" customHeight="1" x14ac:dyDescent="0.2">
      <c r="A60" s="2"/>
      <c r="B60" s="2"/>
      <c r="C60" s="2"/>
      <c r="D60" s="2"/>
      <c r="E60" s="2"/>
      <c r="F60" s="2"/>
      <c r="G60" s="2"/>
      <c r="H60" s="2"/>
      <c r="I60" s="2"/>
      <c r="J60" s="2"/>
      <c r="K60" s="2"/>
      <c r="L60" s="2"/>
      <c r="M60" s="2"/>
      <c r="N60" s="2"/>
      <c r="O60" s="2"/>
      <c r="P60" s="2"/>
      <c r="Q60" s="2"/>
      <c r="R60" s="2"/>
      <c r="S60" s="2"/>
      <c r="T60" s="197" t="s">
        <v>487</v>
      </c>
      <c r="U60" s="2"/>
      <c r="W60" s="2"/>
      <c r="X60" s="197" t="s">
        <v>433</v>
      </c>
      <c r="Y60" s="254" t="s">
        <v>494</v>
      </c>
      <c r="Z60" s="197"/>
      <c r="AA60" s="21" t="s">
        <v>285</v>
      </c>
      <c r="AB60" s="21" t="s">
        <v>297</v>
      </c>
      <c r="AC60" s="21" t="s">
        <v>299</v>
      </c>
      <c r="AD60" s="21" t="s">
        <v>302</v>
      </c>
      <c r="AE60" s="208"/>
      <c r="AF60" s="208"/>
      <c r="AG60" s="208"/>
      <c r="AH60" s="208"/>
      <c r="AI60" s="208"/>
      <c r="AJ60" s="208"/>
      <c r="AK60" s="208"/>
      <c r="AL60" s="208"/>
      <c r="AM60" s="2"/>
      <c r="AN60" s="2"/>
      <c r="AO60" s="2"/>
      <c r="AR60" s="2"/>
      <c r="AS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E60" s="2"/>
      <c r="EF60" s="2"/>
      <c r="EH60" s="2"/>
      <c r="EI60" s="2"/>
      <c r="EJ60" s="2"/>
      <c r="EK60" s="2"/>
      <c r="EL60" s="2"/>
      <c r="EM60" s="2"/>
      <c r="EN60" s="2"/>
      <c r="EO60" s="2"/>
    </row>
    <row r="61" spans="1:145" ht="14.25" customHeight="1" x14ac:dyDescent="0.2">
      <c r="A61" s="2"/>
      <c r="B61" s="2"/>
      <c r="C61" s="2"/>
      <c r="D61" s="2"/>
      <c r="E61" s="2"/>
      <c r="F61" s="2"/>
      <c r="G61" s="2"/>
      <c r="H61" s="2"/>
      <c r="I61" s="2"/>
      <c r="J61" s="2"/>
      <c r="K61" s="2"/>
      <c r="L61" s="2"/>
      <c r="M61" s="2"/>
      <c r="N61" s="2"/>
      <c r="O61" s="2"/>
      <c r="P61" s="2"/>
      <c r="Q61" s="2"/>
      <c r="R61" s="2"/>
      <c r="S61" s="2"/>
      <c r="T61" s="197" t="s">
        <v>488</v>
      </c>
      <c r="U61" s="2"/>
      <c r="W61" s="2"/>
      <c r="X61" s="197" t="s">
        <v>434</v>
      </c>
      <c r="Y61" s="254" t="s">
        <v>495</v>
      </c>
      <c r="Z61" s="197"/>
      <c r="AA61" s="21" t="s">
        <v>290</v>
      </c>
      <c r="AB61" s="21" t="s">
        <v>295</v>
      </c>
      <c r="AC61" s="21" t="s">
        <v>298</v>
      </c>
      <c r="AD61" s="21"/>
      <c r="AE61" s="21"/>
      <c r="AF61" s="21"/>
      <c r="AG61" s="21"/>
      <c r="AH61" s="21"/>
      <c r="AI61" s="21"/>
      <c r="AJ61" s="21"/>
      <c r="AK61" s="21"/>
      <c r="AL61" s="21"/>
      <c r="AM61" s="2"/>
      <c r="AN61" s="2"/>
      <c r="AO61" s="2"/>
      <c r="AR61" s="2"/>
      <c r="AS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E61" s="2"/>
      <c r="EF61" s="2"/>
      <c r="EH61" s="2"/>
      <c r="EI61" s="2"/>
      <c r="EJ61" s="2"/>
      <c r="EK61" s="2"/>
      <c r="EL61" s="2"/>
      <c r="EM61" s="2"/>
      <c r="EN61" s="2"/>
      <c r="EO61" s="2"/>
    </row>
    <row r="62" spans="1:145" ht="14.25" customHeight="1" x14ac:dyDescent="0.2">
      <c r="A62" s="2"/>
      <c r="B62" s="2"/>
      <c r="C62" s="2"/>
      <c r="D62" s="2"/>
      <c r="E62" s="2"/>
      <c r="F62" s="2"/>
      <c r="G62" s="2"/>
      <c r="H62" s="2"/>
      <c r="I62" s="2"/>
      <c r="J62" s="2"/>
      <c r="K62" s="2"/>
      <c r="L62" s="2"/>
      <c r="M62" s="2"/>
      <c r="N62" s="2"/>
      <c r="O62" s="2"/>
      <c r="P62" s="2"/>
      <c r="Q62" s="2"/>
      <c r="R62" s="2"/>
      <c r="S62" s="2"/>
      <c r="T62" s="197" t="s">
        <v>489</v>
      </c>
      <c r="U62" s="2"/>
      <c r="W62" s="2"/>
      <c r="X62" s="197" t="s">
        <v>434</v>
      </c>
      <c r="Y62" s="254" t="s">
        <v>496</v>
      </c>
      <c r="Z62" s="197"/>
      <c r="AA62" s="21" t="s">
        <v>285</v>
      </c>
      <c r="AB62" s="21" t="s">
        <v>294</v>
      </c>
      <c r="AC62" s="21" t="s">
        <v>297</v>
      </c>
      <c r="AD62" s="21" t="s">
        <v>304</v>
      </c>
      <c r="AE62" s="21"/>
      <c r="AF62" s="21"/>
      <c r="AG62" s="21"/>
      <c r="AH62" s="21"/>
      <c r="AI62" s="21"/>
      <c r="AJ62" s="21"/>
      <c r="AK62" s="21"/>
      <c r="AL62" s="21"/>
      <c r="AM62" s="2"/>
      <c r="AN62" s="2"/>
      <c r="AO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E62" s="2"/>
      <c r="EF62" s="2"/>
      <c r="EG62" s="2"/>
      <c r="EH62" s="2"/>
      <c r="EI62" s="2"/>
      <c r="EJ62" s="2"/>
      <c r="EK62" s="2"/>
      <c r="EL62" s="2"/>
      <c r="EM62" s="2"/>
      <c r="EN62" s="2"/>
      <c r="EO62" s="2"/>
    </row>
    <row r="63" spans="1:145" ht="14.25" customHeight="1" x14ac:dyDescent="0.2">
      <c r="A63" s="2"/>
      <c r="B63" s="2"/>
      <c r="C63" s="2"/>
      <c r="D63" s="2"/>
      <c r="E63" s="2"/>
      <c r="F63" s="2"/>
      <c r="G63" s="2"/>
      <c r="H63" s="2"/>
      <c r="I63" s="2"/>
      <c r="J63" s="2"/>
      <c r="K63" s="2"/>
      <c r="L63" s="2"/>
      <c r="M63" s="2"/>
      <c r="N63" s="2"/>
      <c r="O63" s="2"/>
      <c r="P63" s="2"/>
      <c r="Q63" s="2"/>
      <c r="R63" s="2"/>
      <c r="S63" s="2"/>
      <c r="T63" s="170" t="s">
        <v>433</v>
      </c>
      <c r="U63" s="3"/>
      <c r="W63" s="3"/>
      <c r="X63" s="197" t="s">
        <v>434</v>
      </c>
      <c r="Y63" s="254" t="s">
        <v>497</v>
      </c>
      <c r="Z63" s="197"/>
      <c r="AA63" s="21" t="s">
        <v>291</v>
      </c>
      <c r="AB63" s="21" t="s">
        <v>294</v>
      </c>
      <c r="AC63" s="21" t="s">
        <v>295</v>
      </c>
      <c r="AD63" s="21"/>
      <c r="AE63" s="21"/>
      <c r="AF63" s="21"/>
      <c r="AG63" s="21"/>
      <c r="AH63" s="21"/>
      <c r="AI63" s="21"/>
      <c r="AJ63" s="21"/>
      <c r="AK63" s="21"/>
      <c r="AL63" s="21"/>
      <c r="AM63" s="2"/>
      <c r="AN63" s="2"/>
      <c r="AO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E63" s="2"/>
      <c r="EF63" s="2"/>
      <c r="EG63" s="2"/>
      <c r="EH63" s="2"/>
      <c r="EI63" s="2"/>
      <c r="EJ63" s="2"/>
      <c r="EK63" s="2"/>
      <c r="EL63" s="2"/>
      <c r="EM63" s="2"/>
      <c r="EN63" s="2"/>
      <c r="EO63" s="2"/>
    </row>
    <row r="64" spans="1:145" ht="14.25" customHeight="1" x14ac:dyDescent="0.2">
      <c r="A64" s="2"/>
      <c r="B64" s="2"/>
      <c r="C64" s="2"/>
      <c r="D64" s="2"/>
      <c r="E64" s="2"/>
      <c r="F64" s="2"/>
      <c r="G64" s="2"/>
      <c r="H64" s="2"/>
      <c r="I64" s="2"/>
      <c r="J64" s="2"/>
      <c r="K64" s="2"/>
      <c r="L64" s="2"/>
      <c r="M64" s="2"/>
      <c r="N64" s="2"/>
      <c r="O64" s="2"/>
      <c r="P64" s="2"/>
      <c r="Q64" s="2"/>
      <c r="R64" s="2"/>
      <c r="S64" s="2"/>
      <c r="T64" s="197" t="s">
        <v>490</v>
      </c>
      <c r="U64" s="2"/>
      <c r="W64" s="2"/>
      <c r="X64" s="197" t="s">
        <v>434</v>
      </c>
      <c r="Y64" s="254" t="s">
        <v>498</v>
      </c>
      <c r="Z64" s="197"/>
      <c r="AA64" s="21" t="s">
        <v>285</v>
      </c>
      <c r="AB64" s="21" t="s">
        <v>286</v>
      </c>
      <c r="AC64" s="21" t="s">
        <v>288</v>
      </c>
      <c r="AD64" s="21" t="s">
        <v>296</v>
      </c>
      <c r="AE64" s="21" t="s">
        <v>303</v>
      </c>
      <c r="AF64" s="21"/>
      <c r="AG64" s="21"/>
      <c r="AH64" s="21"/>
      <c r="AI64" s="21"/>
      <c r="AJ64" s="21"/>
      <c r="AK64" s="21"/>
      <c r="AL64" s="21"/>
      <c r="AM64" s="2"/>
      <c r="AN64" s="2"/>
      <c r="AO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D64" s="2"/>
      <c r="EE64" s="2"/>
      <c r="EF64" s="2"/>
      <c r="EG64" s="2"/>
      <c r="EH64" s="2"/>
      <c r="EI64" s="2"/>
      <c r="EJ64" s="2"/>
      <c r="EK64" s="2"/>
      <c r="EL64" s="2"/>
      <c r="EM64" s="2"/>
      <c r="EN64" s="2"/>
      <c r="EO64" s="2"/>
    </row>
    <row r="65" spans="1:145" ht="14.25" customHeight="1" x14ac:dyDescent="0.2">
      <c r="A65" s="2"/>
      <c r="B65" s="2"/>
      <c r="C65" s="2"/>
      <c r="D65" s="2"/>
      <c r="E65" s="2"/>
      <c r="F65" s="2"/>
      <c r="G65" s="2"/>
      <c r="H65" s="2"/>
      <c r="I65" s="2"/>
      <c r="J65" s="2"/>
      <c r="K65" s="2"/>
      <c r="L65" s="2"/>
      <c r="M65" s="2"/>
      <c r="N65" s="2"/>
      <c r="O65" s="2"/>
      <c r="P65" s="2"/>
      <c r="Q65" s="2"/>
      <c r="R65" s="2"/>
      <c r="S65" s="2"/>
      <c r="T65" s="197" t="s">
        <v>491</v>
      </c>
      <c r="U65" s="2"/>
      <c r="W65" s="2"/>
      <c r="X65" s="197" t="s">
        <v>434</v>
      </c>
      <c r="Y65" s="254" t="s">
        <v>499</v>
      </c>
      <c r="Z65" s="197"/>
      <c r="AA65" s="21" t="s">
        <v>285</v>
      </c>
      <c r="AB65" s="21" t="s">
        <v>293</v>
      </c>
      <c r="AC65" s="21" t="s">
        <v>297</v>
      </c>
      <c r="AD65" s="21"/>
      <c r="AE65" s="21"/>
      <c r="AF65" s="21"/>
      <c r="AG65" s="21"/>
      <c r="AH65" s="21"/>
      <c r="AI65" s="21"/>
      <c r="AJ65" s="21"/>
      <c r="AK65" s="21"/>
      <c r="AL65" s="21"/>
      <c r="AM65" s="2"/>
      <c r="AN65" s="2"/>
      <c r="AO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D65" s="2"/>
      <c r="EE65" s="2"/>
      <c r="EF65" s="2"/>
      <c r="EG65" s="2"/>
      <c r="EH65" s="2"/>
      <c r="EI65" s="2"/>
      <c r="EJ65" s="2"/>
      <c r="EK65" s="2"/>
      <c r="EL65" s="2"/>
      <c r="EM65" s="2"/>
      <c r="EN65" s="2"/>
      <c r="EO65" s="2"/>
    </row>
    <row r="66" spans="1:145" ht="14.25" customHeight="1" x14ac:dyDescent="0.2">
      <c r="A66" s="2"/>
      <c r="B66" s="2"/>
      <c r="C66" s="2"/>
      <c r="D66" s="2"/>
      <c r="E66" s="2"/>
      <c r="F66" s="2"/>
      <c r="G66" s="2"/>
      <c r="H66" s="2"/>
      <c r="I66" s="2"/>
      <c r="J66" s="2"/>
      <c r="K66" s="2"/>
      <c r="L66" s="2"/>
      <c r="M66" s="2"/>
      <c r="N66" s="2"/>
      <c r="O66" s="2"/>
      <c r="P66" s="2"/>
      <c r="Q66" s="2"/>
      <c r="R66" s="2"/>
      <c r="S66" s="2"/>
      <c r="T66" s="197" t="s">
        <v>492</v>
      </c>
      <c r="U66" s="2"/>
      <c r="W66" s="2"/>
      <c r="X66" s="197" t="s">
        <v>434</v>
      </c>
      <c r="Y66" s="254" t="s">
        <v>500</v>
      </c>
      <c r="Z66" s="197"/>
      <c r="AA66" s="21" t="s">
        <v>294</v>
      </c>
      <c r="AB66" s="21" t="s">
        <v>295</v>
      </c>
      <c r="AC66" s="21" t="s">
        <v>305</v>
      </c>
      <c r="AD66" s="21"/>
      <c r="AE66" s="21"/>
      <c r="AF66" s="21"/>
      <c r="AG66" s="21"/>
      <c r="AH66" s="21"/>
      <c r="AI66" s="21"/>
      <c r="AJ66" s="21"/>
      <c r="AK66" s="21"/>
      <c r="AL66" s="21"/>
      <c r="AM66" s="2"/>
      <c r="AN66" s="2"/>
      <c r="AO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D66" s="2"/>
      <c r="EE66" s="2"/>
      <c r="EF66" s="2"/>
      <c r="EG66" s="2"/>
      <c r="EH66" s="2"/>
      <c r="EI66" s="2"/>
      <c r="EJ66" s="2"/>
      <c r="EK66" s="2"/>
      <c r="EL66" s="2"/>
      <c r="EM66" s="2"/>
      <c r="EN66" s="2"/>
      <c r="EO66" s="2"/>
    </row>
    <row r="67" spans="1:145" ht="14.25" customHeight="1" x14ac:dyDescent="0.2">
      <c r="A67" s="2"/>
      <c r="B67" s="2"/>
      <c r="C67" s="2"/>
      <c r="D67" s="2"/>
      <c r="E67" s="2"/>
      <c r="F67" s="2"/>
      <c r="G67" s="2"/>
      <c r="H67" s="2"/>
      <c r="I67" s="2"/>
      <c r="J67" s="2"/>
      <c r="K67" s="2"/>
      <c r="L67" s="2"/>
      <c r="M67" s="2"/>
      <c r="N67" s="2"/>
      <c r="O67" s="2"/>
      <c r="P67" s="2"/>
      <c r="Q67" s="2"/>
      <c r="R67" s="2"/>
      <c r="S67" s="2"/>
      <c r="T67" s="197" t="s">
        <v>493</v>
      </c>
      <c r="U67" s="2"/>
      <c r="W67" s="2"/>
      <c r="X67" s="197" t="s">
        <v>434</v>
      </c>
      <c r="Y67" s="254" t="s">
        <v>501</v>
      </c>
      <c r="Z67" s="197"/>
      <c r="AA67" s="21" t="s">
        <v>291</v>
      </c>
      <c r="AB67" s="21" t="s">
        <v>298</v>
      </c>
      <c r="AC67" s="21" t="s">
        <v>304</v>
      </c>
      <c r="AD67" s="21"/>
      <c r="AE67" s="21"/>
      <c r="AF67" s="21"/>
      <c r="AG67" s="21"/>
      <c r="AH67" s="21"/>
      <c r="AI67" s="21"/>
      <c r="AJ67" s="21"/>
      <c r="AK67" s="21"/>
      <c r="AL67" s="21"/>
      <c r="AM67" s="2"/>
      <c r="AN67" s="2"/>
      <c r="AO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D67" s="2"/>
      <c r="EE67" s="2"/>
      <c r="EF67" s="2"/>
      <c r="EG67" s="2"/>
      <c r="EH67" s="2"/>
      <c r="EI67" s="2"/>
      <c r="EJ67" s="2"/>
      <c r="EK67" s="2"/>
      <c r="EL67" s="2"/>
      <c r="EM67" s="2"/>
      <c r="EN67" s="2"/>
      <c r="EO67" s="2"/>
    </row>
    <row r="68" spans="1:145" ht="14.25" customHeight="1" x14ac:dyDescent="0.2">
      <c r="A68" s="2"/>
      <c r="B68" s="2"/>
      <c r="C68" s="2"/>
      <c r="D68" s="2"/>
      <c r="E68" s="2"/>
      <c r="F68" s="2"/>
      <c r="G68" s="2"/>
      <c r="H68" s="2"/>
      <c r="I68" s="2"/>
      <c r="J68" s="2"/>
      <c r="K68" s="2"/>
      <c r="L68" s="2"/>
      <c r="M68" s="2"/>
      <c r="N68" s="2"/>
      <c r="O68" s="2"/>
      <c r="P68" s="2"/>
      <c r="Q68" s="2"/>
      <c r="R68" s="2"/>
      <c r="S68" s="2"/>
      <c r="T68" s="197" t="s">
        <v>494</v>
      </c>
      <c r="U68" s="2"/>
      <c r="W68" s="2"/>
      <c r="X68" s="197" t="s">
        <v>435</v>
      </c>
      <c r="Y68" s="21" t="s">
        <v>502</v>
      </c>
      <c r="Z68" s="197"/>
      <c r="AA68" s="21" t="s">
        <v>286</v>
      </c>
      <c r="AB68" s="21" t="s">
        <v>538</v>
      </c>
      <c r="AC68" s="21" t="s">
        <v>296</v>
      </c>
      <c r="AD68" s="21" t="s">
        <v>297</v>
      </c>
      <c r="AE68" s="21" t="s">
        <v>299</v>
      </c>
      <c r="AF68" s="21" t="s">
        <v>302</v>
      </c>
      <c r="AG68" s="21"/>
      <c r="AH68" s="21"/>
      <c r="AI68" s="21"/>
      <c r="AJ68" s="21"/>
      <c r="AK68" s="21"/>
      <c r="AL68" s="21"/>
      <c r="AM68" s="2"/>
      <c r="AN68" s="2"/>
      <c r="AO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D68" s="2"/>
      <c r="EE68" s="2"/>
      <c r="EF68" s="2"/>
      <c r="EG68" s="2"/>
      <c r="EH68" s="2"/>
      <c r="EI68" s="2"/>
      <c r="EJ68" s="2"/>
      <c r="EK68" s="2"/>
      <c r="EL68" s="2"/>
      <c r="EM68" s="2"/>
      <c r="EN68" s="2"/>
      <c r="EO68" s="2"/>
    </row>
    <row r="69" spans="1:145" ht="14.25" customHeight="1" x14ac:dyDescent="0.2">
      <c r="A69" s="2"/>
      <c r="B69" s="2"/>
      <c r="C69" s="2"/>
      <c r="D69" s="2"/>
      <c r="E69" s="2"/>
      <c r="F69" s="2"/>
      <c r="G69" s="2"/>
      <c r="H69" s="2"/>
      <c r="I69" s="2"/>
      <c r="J69" s="2"/>
      <c r="K69" s="2"/>
      <c r="L69" s="2"/>
      <c r="M69" s="2"/>
      <c r="N69" s="2"/>
      <c r="O69" s="2"/>
      <c r="P69" s="2"/>
      <c r="Q69" s="2"/>
      <c r="R69" s="2"/>
      <c r="S69" s="2"/>
      <c r="T69" s="170" t="s">
        <v>434</v>
      </c>
      <c r="U69" s="3"/>
      <c r="W69" s="3"/>
      <c r="X69" s="197" t="s">
        <v>435</v>
      </c>
      <c r="Y69" s="254" t="s">
        <v>503</v>
      </c>
      <c r="Z69" s="197"/>
      <c r="AA69" s="21" t="s">
        <v>291</v>
      </c>
      <c r="AB69" s="21" t="s">
        <v>298</v>
      </c>
      <c r="AC69" s="21" t="s">
        <v>299</v>
      </c>
      <c r="AD69" s="21" t="s">
        <v>301</v>
      </c>
      <c r="AE69" s="21" t="s">
        <v>302</v>
      </c>
      <c r="AF69" s="21"/>
      <c r="AG69" s="21"/>
      <c r="AH69" s="21"/>
      <c r="AI69" s="21"/>
      <c r="AJ69" s="21"/>
      <c r="AK69" s="21"/>
      <c r="AL69" s="21"/>
      <c r="AM69" s="2"/>
      <c r="AN69" s="2"/>
      <c r="AO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D69" s="2"/>
      <c r="EE69" s="2"/>
      <c r="EF69" s="2"/>
      <c r="EG69" s="2"/>
      <c r="EH69" s="2"/>
      <c r="EI69" s="2"/>
      <c r="EJ69" s="2"/>
      <c r="EK69" s="2"/>
      <c r="EL69" s="2"/>
      <c r="EM69" s="2"/>
      <c r="EN69" s="2"/>
      <c r="EO69" s="2"/>
    </row>
    <row r="70" spans="1:145" ht="14.25" customHeight="1" x14ac:dyDescent="0.2">
      <c r="A70" s="2"/>
      <c r="B70" s="2"/>
      <c r="C70" s="2"/>
      <c r="D70" s="2"/>
      <c r="E70" s="2"/>
      <c r="F70" s="2"/>
      <c r="G70" s="2"/>
      <c r="H70" s="2"/>
      <c r="I70" s="2"/>
      <c r="J70" s="2"/>
      <c r="K70" s="2"/>
      <c r="L70" s="2"/>
      <c r="M70" s="2"/>
      <c r="N70" s="2"/>
      <c r="O70" s="2"/>
      <c r="P70" s="2"/>
      <c r="Q70" s="2"/>
      <c r="R70" s="2"/>
      <c r="S70" s="2"/>
      <c r="T70" s="197" t="s">
        <v>495</v>
      </c>
      <c r="U70" s="2"/>
      <c r="W70" s="2"/>
      <c r="X70" s="197" t="s">
        <v>435</v>
      </c>
      <c r="Y70" s="254" t="s">
        <v>504</v>
      </c>
      <c r="Z70" s="197"/>
      <c r="AA70" s="21" t="s">
        <v>285</v>
      </c>
      <c r="AB70" s="21" t="s">
        <v>290</v>
      </c>
      <c r="AC70" s="21" t="s">
        <v>291</v>
      </c>
      <c r="AD70" s="21" t="s">
        <v>298</v>
      </c>
      <c r="AE70" s="21" t="s">
        <v>305</v>
      </c>
      <c r="AF70" s="21"/>
      <c r="AG70" s="21"/>
      <c r="AH70" s="21"/>
      <c r="AI70" s="21"/>
      <c r="AJ70" s="21"/>
      <c r="AK70" s="21"/>
      <c r="AL70" s="21"/>
      <c r="AM70" s="2"/>
      <c r="AN70" s="2"/>
      <c r="AO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D70" s="2"/>
      <c r="EE70" s="2"/>
      <c r="EF70" s="2"/>
      <c r="EG70" s="2"/>
      <c r="EH70" s="2"/>
      <c r="EI70" s="2"/>
      <c r="EJ70" s="2"/>
      <c r="EK70" s="2"/>
      <c r="EL70" s="2"/>
      <c r="EM70" s="2"/>
      <c r="EN70" s="2"/>
      <c r="EO70" s="2"/>
    </row>
    <row r="71" spans="1:145" ht="14.25" customHeight="1" x14ac:dyDescent="0.2">
      <c r="A71" s="2"/>
      <c r="B71" s="2"/>
      <c r="C71" s="2"/>
      <c r="D71" s="2"/>
      <c r="E71" s="2"/>
      <c r="F71" s="2"/>
      <c r="G71" s="2"/>
      <c r="H71" s="2"/>
      <c r="I71" s="2"/>
      <c r="J71" s="2"/>
      <c r="K71" s="2"/>
      <c r="L71" s="2"/>
      <c r="M71" s="2"/>
      <c r="N71" s="2"/>
      <c r="O71" s="2"/>
      <c r="P71" s="2"/>
      <c r="Q71" s="2"/>
      <c r="R71" s="2"/>
      <c r="S71" s="2"/>
      <c r="T71" s="197" t="s">
        <v>496</v>
      </c>
      <c r="U71" s="2"/>
      <c r="W71" s="2"/>
      <c r="X71" s="197" t="s">
        <v>435</v>
      </c>
      <c r="Y71" s="254" t="s">
        <v>505</v>
      </c>
      <c r="Z71" s="197"/>
      <c r="AA71" s="21" t="s">
        <v>283</v>
      </c>
      <c r="AB71" s="21" t="s">
        <v>285</v>
      </c>
      <c r="AC71" s="21" t="s">
        <v>286</v>
      </c>
      <c r="AD71" s="21" t="s">
        <v>538</v>
      </c>
      <c r="AE71" s="21" t="s">
        <v>297</v>
      </c>
      <c r="AF71" s="21" t="s">
        <v>298</v>
      </c>
      <c r="AG71" s="21" t="s">
        <v>299</v>
      </c>
      <c r="AH71" s="21" t="s">
        <v>302</v>
      </c>
      <c r="AI71" s="21" t="s">
        <v>305</v>
      </c>
      <c r="AJ71" s="21"/>
      <c r="AK71" s="21"/>
      <c r="AL71" s="21"/>
      <c r="AM71" s="2"/>
      <c r="AN71" s="2"/>
      <c r="AO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D71" s="2"/>
      <c r="EE71" s="2"/>
      <c r="EF71" s="2"/>
      <c r="EG71" s="2"/>
      <c r="EH71" s="2"/>
      <c r="EI71" s="2"/>
      <c r="EJ71" s="2"/>
      <c r="EK71" s="2"/>
      <c r="EL71" s="2"/>
      <c r="EM71" s="2"/>
      <c r="EN71" s="2"/>
      <c r="EO71" s="2"/>
    </row>
    <row r="72" spans="1:145" ht="14.25" customHeight="1" x14ac:dyDescent="0.2">
      <c r="A72" s="2"/>
      <c r="B72" s="2"/>
      <c r="C72" s="2"/>
      <c r="D72" s="2"/>
      <c r="E72" s="2"/>
      <c r="F72" s="2"/>
      <c r="G72" s="2"/>
      <c r="H72" s="2"/>
      <c r="I72" s="2"/>
      <c r="J72" s="2"/>
      <c r="K72" s="2"/>
      <c r="L72" s="2"/>
      <c r="M72" s="2"/>
      <c r="N72" s="2"/>
      <c r="O72" s="2"/>
      <c r="P72" s="2"/>
      <c r="Q72" s="2"/>
      <c r="R72" s="2"/>
      <c r="S72" s="2"/>
      <c r="T72" s="197" t="s">
        <v>497</v>
      </c>
      <c r="U72" s="2"/>
      <c r="W72" s="2"/>
      <c r="X72" s="197" t="s">
        <v>435</v>
      </c>
      <c r="Y72" s="254" t="s">
        <v>506</v>
      </c>
      <c r="Z72" s="197"/>
      <c r="AA72" s="21" t="s">
        <v>285</v>
      </c>
      <c r="AB72" s="21" t="s">
        <v>290</v>
      </c>
      <c r="AC72" s="21" t="s">
        <v>291</v>
      </c>
      <c r="AD72" s="21" t="s">
        <v>298</v>
      </c>
      <c r="AE72" s="21" t="s">
        <v>305</v>
      </c>
      <c r="AF72" s="21" t="s">
        <v>308</v>
      </c>
      <c r="AG72" s="21"/>
      <c r="AH72" s="21"/>
      <c r="AI72" s="21"/>
      <c r="AJ72" s="21"/>
      <c r="AK72" s="21"/>
      <c r="AL72" s="21"/>
      <c r="AM72" s="2"/>
      <c r="AN72" s="2"/>
      <c r="AO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D72" s="2"/>
      <c r="EE72" s="2"/>
      <c r="EF72" s="2"/>
      <c r="EG72" s="2"/>
      <c r="EH72" s="2"/>
      <c r="EI72" s="2"/>
      <c r="EJ72" s="2"/>
      <c r="EK72" s="2"/>
      <c r="EL72" s="2"/>
      <c r="EM72" s="2"/>
      <c r="EN72" s="2"/>
      <c r="EO72" s="2"/>
    </row>
    <row r="73" spans="1:145" ht="14.25" customHeight="1" x14ac:dyDescent="0.2">
      <c r="A73" s="2"/>
      <c r="B73" s="2"/>
      <c r="C73" s="2"/>
      <c r="D73" s="2"/>
      <c r="E73" s="2"/>
      <c r="F73" s="2"/>
      <c r="G73" s="2"/>
      <c r="H73" s="2"/>
      <c r="I73" s="2"/>
      <c r="J73" s="2"/>
      <c r="K73" s="2"/>
      <c r="L73" s="2"/>
      <c r="M73" s="2"/>
      <c r="N73" s="2"/>
      <c r="O73" s="2"/>
      <c r="P73" s="2"/>
      <c r="Q73" s="2"/>
      <c r="R73" s="2"/>
      <c r="S73" s="2"/>
      <c r="T73" s="197" t="s">
        <v>498</v>
      </c>
      <c r="U73" s="2"/>
      <c r="W73" s="2"/>
      <c r="X73" s="197" t="s">
        <v>435</v>
      </c>
      <c r="Y73" s="254" t="s">
        <v>507</v>
      </c>
      <c r="Z73" s="197"/>
      <c r="AA73" s="21" t="s">
        <v>285</v>
      </c>
      <c r="AB73" s="21" t="s">
        <v>290</v>
      </c>
      <c r="AC73" s="21" t="s">
        <v>291</v>
      </c>
      <c r="AD73" s="21" t="s">
        <v>302</v>
      </c>
      <c r="AE73" s="21" t="s">
        <v>305</v>
      </c>
      <c r="AF73" s="21" t="s">
        <v>308</v>
      </c>
      <c r="AG73" s="21"/>
      <c r="AH73" s="21"/>
      <c r="AI73" s="21"/>
      <c r="AJ73" s="21"/>
      <c r="AK73" s="21"/>
      <c r="AL73" s="21"/>
      <c r="AM73" s="2"/>
      <c r="AN73" s="2"/>
      <c r="AO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D73" s="2"/>
      <c r="EE73" s="2"/>
      <c r="EF73" s="2"/>
      <c r="EG73" s="2"/>
      <c r="EH73" s="2"/>
      <c r="EI73" s="2"/>
      <c r="EJ73" s="2"/>
      <c r="EK73" s="2"/>
      <c r="EL73" s="2"/>
      <c r="EM73" s="2"/>
      <c r="EN73" s="2"/>
      <c r="EO73" s="2"/>
    </row>
    <row r="74" spans="1:145" ht="14.25" customHeight="1" x14ac:dyDescent="0.2">
      <c r="A74" s="2"/>
      <c r="B74" s="2"/>
      <c r="C74" s="2"/>
      <c r="D74" s="2"/>
      <c r="E74" s="2"/>
      <c r="F74" s="2"/>
      <c r="G74" s="2"/>
      <c r="H74" s="2"/>
      <c r="I74" s="2"/>
      <c r="J74" s="2"/>
      <c r="K74" s="2"/>
      <c r="L74" s="2"/>
      <c r="M74" s="2"/>
      <c r="N74" s="2"/>
      <c r="O74" s="2"/>
      <c r="P74" s="2"/>
      <c r="Q74" s="2"/>
      <c r="R74" s="2"/>
      <c r="S74" s="2"/>
      <c r="T74" s="197" t="s">
        <v>499</v>
      </c>
      <c r="U74" s="2"/>
      <c r="W74" s="2"/>
      <c r="X74" s="197" t="s">
        <v>436</v>
      </c>
      <c r="Y74" s="254" t="s">
        <v>508</v>
      </c>
      <c r="Z74" s="197"/>
      <c r="AA74" s="21" t="s">
        <v>283</v>
      </c>
      <c r="AB74" s="21" t="s">
        <v>284</v>
      </c>
      <c r="AC74" s="21" t="s">
        <v>296</v>
      </c>
      <c r="AD74" s="21" t="s">
        <v>297</v>
      </c>
      <c r="AE74" s="21" t="s">
        <v>301</v>
      </c>
      <c r="AF74" s="21" t="s">
        <v>307</v>
      </c>
      <c r="AG74" s="21"/>
      <c r="AH74" s="21"/>
      <c r="AI74" s="21"/>
      <c r="AJ74" s="21"/>
      <c r="AK74" s="21"/>
      <c r="AL74" s="21"/>
      <c r="AM74" s="2"/>
      <c r="AN74" s="2"/>
      <c r="AO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D74" s="2"/>
      <c r="EE74" s="2"/>
      <c r="EF74" s="2"/>
      <c r="EG74" s="2"/>
      <c r="EH74" s="2"/>
      <c r="EI74" s="2"/>
      <c r="EJ74" s="2"/>
      <c r="EK74" s="2"/>
      <c r="EL74" s="2"/>
      <c r="EM74" s="2"/>
      <c r="EN74" s="2"/>
      <c r="EO74" s="2"/>
    </row>
    <row r="75" spans="1:145" ht="14.25" customHeight="1" x14ac:dyDescent="0.2">
      <c r="A75" s="2"/>
      <c r="B75" s="2"/>
      <c r="C75" s="2"/>
      <c r="D75" s="2"/>
      <c r="E75" s="2"/>
      <c r="F75" s="2"/>
      <c r="G75" s="2"/>
      <c r="H75" s="2"/>
      <c r="I75" s="2"/>
      <c r="J75" s="2"/>
      <c r="K75" s="2"/>
      <c r="L75" s="2"/>
      <c r="M75" s="2"/>
      <c r="N75" s="2"/>
      <c r="O75" s="2"/>
      <c r="P75" s="2"/>
      <c r="Q75" s="2"/>
      <c r="R75" s="2"/>
      <c r="S75" s="2"/>
      <c r="T75" s="197" t="s">
        <v>500</v>
      </c>
      <c r="U75" s="2"/>
      <c r="W75" s="2"/>
      <c r="X75" s="197" t="s">
        <v>436</v>
      </c>
      <c r="Y75" s="254" t="s">
        <v>509</v>
      </c>
      <c r="Z75" s="197"/>
      <c r="AA75" s="21" t="s">
        <v>283</v>
      </c>
      <c r="AB75" s="21" t="s">
        <v>296</v>
      </c>
      <c r="AC75" s="21" t="s">
        <v>305</v>
      </c>
      <c r="AD75" s="21" t="s">
        <v>307</v>
      </c>
      <c r="AE75" s="21"/>
      <c r="AF75" s="21"/>
      <c r="AG75" s="21"/>
      <c r="AH75" s="21"/>
      <c r="AI75" s="21"/>
      <c r="AJ75" s="21"/>
      <c r="AK75" s="21"/>
      <c r="AL75" s="21"/>
      <c r="AM75" s="2"/>
      <c r="AN75" s="2"/>
      <c r="AO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D75" s="2"/>
      <c r="EE75" s="2"/>
      <c r="EF75" s="2"/>
      <c r="EG75" s="2"/>
      <c r="EH75" s="2"/>
      <c r="EI75" s="2"/>
      <c r="EJ75" s="2"/>
      <c r="EK75" s="2"/>
      <c r="EL75" s="2"/>
      <c r="EM75" s="2"/>
      <c r="EN75" s="2"/>
      <c r="EO75" s="2"/>
    </row>
    <row r="76" spans="1:145" ht="14.25" customHeight="1" x14ac:dyDescent="0.2">
      <c r="A76" s="2"/>
      <c r="B76" s="2"/>
      <c r="C76" s="2"/>
      <c r="D76" s="2"/>
      <c r="E76" s="2"/>
      <c r="F76" s="2"/>
      <c r="G76" s="2"/>
      <c r="H76" s="2"/>
      <c r="I76" s="2"/>
      <c r="J76" s="2"/>
      <c r="K76" s="2"/>
      <c r="L76" s="2"/>
      <c r="M76" s="2"/>
      <c r="N76" s="2"/>
      <c r="O76" s="2"/>
      <c r="P76" s="2"/>
      <c r="Q76" s="2"/>
      <c r="R76" s="2"/>
      <c r="S76" s="2"/>
      <c r="T76" s="197" t="s">
        <v>501</v>
      </c>
      <c r="U76" s="2"/>
      <c r="W76" s="2"/>
      <c r="X76" s="197" t="s">
        <v>436</v>
      </c>
      <c r="Y76" s="254" t="s">
        <v>510</v>
      </c>
      <c r="Z76" s="197"/>
      <c r="AA76" s="21" t="s">
        <v>285</v>
      </c>
      <c r="AB76" s="21" t="s">
        <v>538</v>
      </c>
      <c r="AC76" s="21" t="s">
        <v>293</v>
      </c>
      <c r="AD76" s="21" t="s">
        <v>299</v>
      </c>
      <c r="AE76" s="21" t="s">
        <v>302</v>
      </c>
      <c r="AF76" s="21" t="s">
        <v>305</v>
      </c>
      <c r="AG76" s="21"/>
      <c r="AH76" s="21"/>
      <c r="AI76" s="21"/>
      <c r="AJ76" s="21"/>
      <c r="AK76" s="21"/>
      <c r="AL76" s="21"/>
      <c r="AM76" s="2"/>
      <c r="AN76" s="2"/>
      <c r="AO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D76" s="2"/>
      <c r="EE76" s="2"/>
      <c r="EF76" s="2"/>
      <c r="EG76" s="2"/>
      <c r="EH76" s="2"/>
      <c r="EI76" s="2"/>
      <c r="EJ76" s="2"/>
      <c r="EK76" s="2"/>
      <c r="EL76" s="2"/>
      <c r="EM76" s="2"/>
      <c r="EN76" s="2"/>
      <c r="EO76" s="2"/>
    </row>
    <row r="77" spans="1:145" ht="14.25" customHeight="1" x14ac:dyDescent="0.2">
      <c r="A77" s="2"/>
      <c r="B77" s="2"/>
      <c r="C77" s="2"/>
      <c r="D77" s="2"/>
      <c r="E77" s="2"/>
      <c r="F77" s="2"/>
      <c r="G77" s="2"/>
      <c r="H77" s="2"/>
      <c r="I77" s="2"/>
      <c r="J77" s="2"/>
      <c r="K77" s="2"/>
      <c r="L77" s="2"/>
      <c r="M77" s="2"/>
      <c r="N77" s="2"/>
      <c r="O77" s="2"/>
      <c r="P77" s="2"/>
      <c r="Q77" s="2"/>
      <c r="R77" s="2"/>
      <c r="S77" s="2"/>
      <c r="T77" s="170" t="s">
        <v>435</v>
      </c>
      <c r="U77" s="3"/>
      <c r="W77" s="3"/>
      <c r="X77" s="197" t="s">
        <v>436</v>
      </c>
      <c r="Y77" s="254" t="s">
        <v>511</v>
      </c>
      <c r="Z77" s="197"/>
      <c r="AA77" s="21" t="s">
        <v>293</v>
      </c>
      <c r="AB77" s="21" t="s">
        <v>296</v>
      </c>
      <c r="AC77" s="21" t="s">
        <v>299</v>
      </c>
      <c r="AD77" s="21" t="s">
        <v>302</v>
      </c>
      <c r="AE77" s="21"/>
      <c r="AF77" s="21"/>
      <c r="AG77" s="21"/>
      <c r="AH77" s="21"/>
      <c r="AI77" s="21"/>
      <c r="AJ77" s="21"/>
      <c r="AK77" s="21"/>
      <c r="AL77" s="21"/>
      <c r="AM77" s="2"/>
      <c r="AN77" s="2"/>
      <c r="AO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D77" s="2"/>
      <c r="EE77" s="2"/>
      <c r="EF77" s="2"/>
      <c r="EG77" s="2"/>
      <c r="EH77" s="2"/>
      <c r="EI77" s="2"/>
      <c r="EJ77" s="2"/>
      <c r="EK77" s="2"/>
      <c r="EL77" s="2"/>
      <c r="EM77" s="2"/>
      <c r="EN77" s="2"/>
      <c r="EO77" s="2"/>
    </row>
    <row r="78" spans="1:145" ht="14.25" customHeight="1" x14ac:dyDescent="0.2">
      <c r="A78" s="2"/>
      <c r="B78" s="2"/>
      <c r="C78" s="2"/>
      <c r="D78" s="2"/>
      <c r="E78" s="2"/>
      <c r="F78" s="2"/>
      <c r="G78" s="2"/>
      <c r="H78" s="2"/>
      <c r="I78" s="2"/>
      <c r="J78" s="2"/>
      <c r="K78" s="2"/>
      <c r="L78" s="2"/>
      <c r="M78" s="2"/>
      <c r="N78" s="2"/>
      <c r="O78" s="2"/>
      <c r="P78" s="2"/>
      <c r="Q78" s="2"/>
      <c r="R78" s="2"/>
      <c r="S78" s="2"/>
      <c r="T78" s="197" t="s">
        <v>502</v>
      </c>
      <c r="U78" s="2"/>
      <c r="W78" s="2"/>
      <c r="X78" s="197" t="s">
        <v>436</v>
      </c>
      <c r="Y78" s="254" t="s">
        <v>512</v>
      </c>
      <c r="Z78" s="197"/>
      <c r="AA78" s="21" t="s">
        <v>293</v>
      </c>
      <c r="AB78" s="21" t="s">
        <v>299</v>
      </c>
      <c r="AC78" s="21"/>
      <c r="AD78" s="21"/>
      <c r="AE78" s="21"/>
      <c r="AF78" s="21"/>
      <c r="AG78" s="21"/>
      <c r="AH78" s="21"/>
      <c r="AI78" s="21"/>
      <c r="AJ78" s="21"/>
      <c r="AK78" s="21"/>
      <c r="AL78" s="21"/>
      <c r="AM78" s="2"/>
      <c r="AN78" s="2"/>
      <c r="AO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D78" s="2"/>
      <c r="EE78" s="2"/>
      <c r="EF78" s="2"/>
      <c r="EG78" s="2"/>
      <c r="EH78" s="2"/>
      <c r="EI78" s="2"/>
      <c r="EJ78" s="2"/>
      <c r="EK78" s="2"/>
      <c r="EL78" s="2"/>
      <c r="EM78" s="2"/>
      <c r="EN78" s="2"/>
      <c r="EO78" s="2"/>
    </row>
    <row r="79" spans="1:145" ht="14.25" customHeight="1" x14ac:dyDescent="0.2">
      <c r="A79" s="2"/>
      <c r="B79" s="2"/>
      <c r="C79" s="2"/>
      <c r="D79" s="2"/>
      <c r="E79" s="2"/>
      <c r="F79" s="2"/>
      <c r="G79" s="2"/>
      <c r="H79" s="2"/>
      <c r="I79" s="2"/>
      <c r="J79" s="2"/>
      <c r="K79" s="2"/>
      <c r="L79" s="2"/>
      <c r="M79" s="2"/>
      <c r="N79" s="2"/>
      <c r="O79" s="2"/>
      <c r="P79" s="2"/>
      <c r="Q79" s="2"/>
      <c r="R79" s="2"/>
      <c r="S79" s="2"/>
      <c r="T79" s="197" t="s">
        <v>503</v>
      </c>
      <c r="U79" s="2"/>
      <c r="W79" s="2"/>
      <c r="X79" s="197" t="s">
        <v>436</v>
      </c>
      <c r="Y79" s="254" t="s">
        <v>513</v>
      </c>
      <c r="Z79" s="197"/>
      <c r="AA79" s="21" t="s">
        <v>283</v>
      </c>
      <c r="AB79" s="21" t="s">
        <v>284</v>
      </c>
      <c r="AC79" s="21" t="s">
        <v>288</v>
      </c>
      <c r="AD79" s="21" t="s">
        <v>293</v>
      </c>
      <c r="AE79" s="21" t="s">
        <v>296</v>
      </c>
      <c r="AF79" s="21" t="s">
        <v>297</v>
      </c>
      <c r="AG79" s="21" t="s">
        <v>307</v>
      </c>
      <c r="AH79" s="21"/>
      <c r="AI79" s="21"/>
      <c r="AJ79" s="21"/>
      <c r="AK79" s="21"/>
      <c r="AL79" s="21"/>
      <c r="AM79" s="2"/>
      <c r="AN79" s="2"/>
      <c r="AO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D79" s="2"/>
      <c r="EE79" s="2"/>
      <c r="EF79" s="2"/>
      <c r="EG79" s="2"/>
      <c r="EH79" s="2"/>
      <c r="EI79" s="2"/>
      <c r="EJ79" s="2"/>
      <c r="EK79" s="2"/>
      <c r="EL79" s="2"/>
      <c r="EM79" s="2"/>
      <c r="EN79" s="2"/>
      <c r="EO79" s="2"/>
    </row>
    <row r="80" spans="1:145" ht="14.25" customHeight="1" x14ac:dyDescent="0.2">
      <c r="A80" s="2"/>
      <c r="B80" s="2"/>
      <c r="C80" s="2"/>
      <c r="D80" s="2"/>
      <c r="E80" s="2"/>
      <c r="F80" s="2"/>
      <c r="G80" s="2"/>
      <c r="H80" s="2"/>
      <c r="I80" s="2"/>
      <c r="J80" s="2"/>
      <c r="K80" s="2"/>
      <c r="L80" s="2"/>
      <c r="M80" s="2"/>
      <c r="N80" s="2"/>
      <c r="O80" s="2"/>
      <c r="P80" s="2"/>
      <c r="Q80" s="2"/>
      <c r="R80" s="2"/>
      <c r="S80" s="2"/>
      <c r="T80" s="197" t="s">
        <v>504</v>
      </c>
      <c r="U80" s="2"/>
      <c r="W80" s="2"/>
      <c r="X80" s="197" t="s">
        <v>436</v>
      </c>
      <c r="Y80" s="254" t="s">
        <v>514</v>
      </c>
      <c r="Z80" s="197"/>
      <c r="AA80" s="21" t="s">
        <v>283</v>
      </c>
      <c r="AB80" s="21" t="s">
        <v>284</v>
      </c>
      <c r="AC80" s="21" t="s">
        <v>288</v>
      </c>
      <c r="AD80" s="21" t="s">
        <v>297</v>
      </c>
      <c r="AE80" s="21" t="s">
        <v>304</v>
      </c>
      <c r="AF80" s="21" t="s">
        <v>307</v>
      </c>
      <c r="AG80" s="21"/>
      <c r="AH80" s="21"/>
      <c r="AI80" s="21"/>
      <c r="AJ80" s="21"/>
      <c r="AK80" s="21"/>
      <c r="AL80" s="21"/>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row>
    <row r="81" spans="1:145" ht="14.25" customHeight="1" x14ac:dyDescent="0.2">
      <c r="A81" s="2"/>
      <c r="B81" s="2"/>
      <c r="C81" s="2"/>
      <c r="D81" s="2"/>
      <c r="E81" s="2"/>
      <c r="F81" s="2"/>
      <c r="G81" s="2"/>
      <c r="H81" s="2"/>
      <c r="I81" s="2"/>
      <c r="J81" s="2"/>
      <c r="K81" s="2"/>
      <c r="L81" s="2"/>
      <c r="M81" s="2"/>
      <c r="N81" s="2"/>
      <c r="O81" s="2"/>
      <c r="P81" s="2"/>
      <c r="Q81" s="2"/>
      <c r="R81" s="2"/>
      <c r="S81" s="2"/>
      <c r="T81" s="197" t="s">
        <v>505</v>
      </c>
      <c r="U81" s="2"/>
      <c r="W81" s="2"/>
      <c r="X81" s="197" t="s">
        <v>436</v>
      </c>
      <c r="Y81" s="254" t="s">
        <v>515</v>
      </c>
      <c r="Z81" s="197"/>
      <c r="AA81" s="21" t="s">
        <v>283</v>
      </c>
      <c r="AB81" s="21" t="s">
        <v>284</v>
      </c>
      <c r="AC81" s="21" t="s">
        <v>297</v>
      </c>
      <c r="AD81" s="21" t="s">
        <v>305</v>
      </c>
      <c r="AE81" s="21" t="s">
        <v>307</v>
      </c>
      <c r="AF81" s="21"/>
      <c r="AG81" s="21"/>
      <c r="AH81" s="21"/>
      <c r="AI81" s="21"/>
      <c r="AJ81" s="21"/>
      <c r="AK81" s="21"/>
      <c r="AL81" s="21"/>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row>
    <row r="82" spans="1:145" ht="14.25" customHeight="1" x14ac:dyDescent="0.2">
      <c r="A82" s="2"/>
      <c r="B82" s="2"/>
      <c r="C82" s="2"/>
      <c r="D82" s="2"/>
      <c r="E82" s="2"/>
      <c r="F82" s="2"/>
      <c r="G82" s="2"/>
      <c r="H82" s="2"/>
      <c r="I82" s="2"/>
      <c r="J82" s="2"/>
      <c r="K82" s="2"/>
      <c r="L82" s="2"/>
      <c r="M82" s="2"/>
      <c r="N82" s="2"/>
      <c r="O82" s="2"/>
      <c r="P82" s="2"/>
      <c r="Q82" s="2"/>
      <c r="R82" s="2"/>
      <c r="S82" s="2"/>
      <c r="T82" s="197" t="s">
        <v>506</v>
      </c>
      <c r="U82" s="2"/>
      <c r="W82" s="2"/>
      <c r="X82" s="197" t="s">
        <v>436</v>
      </c>
      <c r="Y82" s="254" t="s">
        <v>516</v>
      </c>
      <c r="Z82" s="197"/>
      <c r="AA82" s="21" t="s">
        <v>283</v>
      </c>
      <c r="AB82" s="21" t="s">
        <v>284</v>
      </c>
      <c r="AC82" s="21" t="s">
        <v>297</v>
      </c>
      <c r="AD82" s="21" t="s">
        <v>307</v>
      </c>
      <c r="AE82" s="21"/>
      <c r="AF82" s="21"/>
      <c r="AG82" s="21"/>
      <c r="AH82" s="21"/>
      <c r="AI82" s="21"/>
      <c r="AJ82" s="21"/>
      <c r="AK82" s="21"/>
      <c r="AL82" s="21"/>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row>
    <row r="83" spans="1:145" ht="14.25" customHeight="1" x14ac:dyDescent="0.2">
      <c r="A83" s="2"/>
      <c r="B83" s="2"/>
      <c r="C83" s="2"/>
      <c r="D83" s="2"/>
      <c r="E83" s="2"/>
      <c r="F83" s="2"/>
      <c r="G83" s="2"/>
      <c r="H83" s="2"/>
      <c r="I83" s="2"/>
      <c r="J83" s="2"/>
      <c r="K83" s="2"/>
      <c r="L83" s="2"/>
      <c r="M83" s="2"/>
      <c r="N83" s="2"/>
      <c r="O83" s="2"/>
      <c r="P83" s="2"/>
      <c r="Q83" s="2"/>
      <c r="R83" s="2"/>
      <c r="S83" s="2"/>
      <c r="T83" s="197" t="s">
        <v>507</v>
      </c>
      <c r="U83" s="2"/>
      <c r="V83" s="197"/>
      <c r="W83" s="2"/>
      <c r="X83" s="2"/>
      <c r="Y83" s="2"/>
      <c r="Z83" s="2"/>
      <c r="AA83" s="10"/>
      <c r="AB83" s="10"/>
      <c r="AC83" s="10"/>
      <c r="AD83" s="10"/>
      <c r="AE83" s="10"/>
      <c r="AF83" s="10"/>
      <c r="AG83" s="10"/>
      <c r="AH83" s="10"/>
      <c r="AI83" s="10"/>
      <c r="AJ83" s="10"/>
      <c r="AK83" s="10"/>
      <c r="AL83" s="10"/>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row>
    <row r="84" spans="1:145" ht="14.25" customHeight="1" x14ac:dyDescent="0.2">
      <c r="A84" s="2"/>
      <c r="B84" s="2"/>
      <c r="C84" s="2"/>
      <c r="D84" s="2"/>
      <c r="E84" s="2"/>
      <c r="F84" s="2"/>
      <c r="G84" s="2"/>
      <c r="H84" s="2"/>
      <c r="I84" s="2"/>
      <c r="J84" s="2"/>
      <c r="K84" s="2"/>
      <c r="L84" s="2"/>
      <c r="M84" s="2"/>
      <c r="N84" s="2"/>
      <c r="O84" s="2"/>
      <c r="P84" s="2"/>
      <c r="Q84" s="2"/>
      <c r="R84" s="2"/>
      <c r="S84" s="2"/>
      <c r="T84" s="170" t="s">
        <v>436</v>
      </c>
      <c r="U84" s="3"/>
      <c r="V84" s="170"/>
      <c r="W84" s="3"/>
      <c r="X84" s="3"/>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row>
    <row r="85" spans="1:145" ht="14.25" customHeight="1" x14ac:dyDescent="0.2">
      <c r="A85" s="2"/>
      <c r="B85" s="2"/>
      <c r="C85" s="2"/>
      <c r="D85" s="2"/>
      <c r="E85" s="2"/>
      <c r="F85" s="2"/>
      <c r="G85" s="2"/>
      <c r="H85" s="2"/>
      <c r="I85" s="2"/>
      <c r="J85" s="2"/>
      <c r="K85" s="2"/>
      <c r="L85" s="2"/>
      <c r="M85" s="2"/>
      <c r="N85" s="2"/>
      <c r="O85" s="2"/>
      <c r="P85" s="2"/>
      <c r="Q85" s="2"/>
      <c r="R85" s="2"/>
      <c r="S85" s="2"/>
      <c r="T85" s="197" t="s">
        <v>508</v>
      </c>
      <c r="U85" s="2"/>
      <c r="V85" s="197"/>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row>
    <row r="86" spans="1:145" ht="14.25" customHeight="1" x14ac:dyDescent="0.2">
      <c r="A86" s="2"/>
      <c r="B86" s="2"/>
      <c r="C86" s="2"/>
      <c r="D86" s="2"/>
      <c r="E86" s="2"/>
      <c r="F86" s="2"/>
      <c r="G86" s="2"/>
      <c r="H86" s="2"/>
      <c r="I86" s="2"/>
      <c r="J86" s="2"/>
      <c r="K86" s="2"/>
      <c r="L86" s="2"/>
      <c r="M86" s="2"/>
      <c r="N86" s="2"/>
      <c r="O86" s="2"/>
      <c r="P86" s="2"/>
      <c r="Q86" s="2"/>
      <c r="R86" s="2"/>
      <c r="S86" s="2"/>
      <c r="T86" s="197" t="s">
        <v>509</v>
      </c>
      <c r="U86" s="2"/>
      <c r="V86" s="197"/>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row>
    <row r="87" spans="1:145" ht="14.25" customHeight="1" x14ac:dyDescent="0.2">
      <c r="A87" s="2"/>
      <c r="B87" s="2"/>
      <c r="C87" s="2"/>
      <c r="D87" s="2"/>
      <c r="E87" s="2"/>
      <c r="F87" s="2"/>
      <c r="G87" s="2"/>
      <c r="H87" s="2"/>
      <c r="I87" s="2"/>
      <c r="J87" s="2"/>
      <c r="K87" s="2"/>
      <c r="L87" s="2"/>
      <c r="M87" s="2"/>
      <c r="N87" s="2"/>
      <c r="O87" s="2"/>
      <c r="P87" s="2"/>
      <c r="Q87" s="2"/>
      <c r="R87" s="2"/>
      <c r="S87" s="2"/>
      <c r="T87" s="197" t="s">
        <v>510</v>
      </c>
      <c r="U87" s="2"/>
      <c r="V87" s="197"/>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row>
    <row r="88" spans="1:145" ht="14.25" customHeight="1" x14ac:dyDescent="0.2">
      <c r="A88" s="2"/>
      <c r="B88" s="2"/>
      <c r="C88" s="2"/>
      <c r="D88" s="2"/>
      <c r="E88" s="2"/>
      <c r="F88" s="2"/>
      <c r="G88" s="2"/>
      <c r="H88" s="2"/>
      <c r="I88" s="2"/>
      <c r="J88" s="2"/>
      <c r="K88" s="2"/>
      <c r="L88" s="2"/>
      <c r="M88" s="2"/>
      <c r="N88" s="2"/>
      <c r="O88" s="2"/>
      <c r="P88" s="2"/>
      <c r="Q88" s="2"/>
      <c r="R88" s="2"/>
      <c r="S88" s="2"/>
      <c r="T88" s="197" t="s">
        <v>511</v>
      </c>
      <c r="U88" s="2"/>
      <c r="V88" s="197"/>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row>
    <row r="89" spans="1:145" ht="14.25" customHeight="1" x14ac:dyDescent="0.2">
      <c r="A89" s="2"/>
      <c r="B89" s="2"/>
      <c r="C89" s="2"/>
      <c r="D89" s="2"/>
      <c r="E89" s="2"/>
      <c r="F89" s="2"/>
      <c r="G89" s="2"/>
      <c r="H89" s="2"/>
      <c r="I89" s="2"/>
      <c r="J89" s="2"/>
      <c r="K89" s="2"/>
      <c r="L89" s="2"/>
      <c r="M89" s="2"/>
      <c r="N89" s="2"/>
      <c r="O89" s="2"/>
      <c r="P89" s="2"/>
      <c r="Q89" s="2"/>
      <c r="R89" s="2"/>
      <c r="S89" s="2"/>
      <c r="T89" s="197" t="s">
        <v>513</v>
      </c>
      <c r="U89" s="2"/>
      <c r="V89" s="197"/>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row>
    <row r="90" spans="1:145" ht="14.25" customHeight="1" x14ac:dyDescent="0.2">
      <c r="A90" s="2"/>
      <c r="B90" s="2"/>
      <c r="C90" s="2"/>
      <c r="D90" s="2"/>
      <c r="E90" s="2"/>
      <c r="F90" s="2"/>
      <c r="G90" s="2"/>
      <c r="H90" s="2"/>
      <c r="I90" s="2"/>
      <c r="J90" s="2"/>
      <c r="K90" s="2"/>
      <c r="L90" s="2"/>
      <c r="M90" s="2"/>
      <c r="N90" s="2"/>
      <c r="O90" s="2"/>
      <c r="P90" s="2"/>
      <c r="Q90" s="2"/>
      <c r="R90" s="2"/>
      <c r="S90" s="2"/>
      <c r="T90" s="197" t="s">
        <v>512</v>
      </c>
      <c r="U90" s="2"/>
      <c r="V90" s="197"/>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row>
    <row r="91" spans="1:145" ht="14.25" customHeight="1" x14ac:dyDescent="0.2">
      <c r="A91" s="2"/>
      <c r="B91" s="2"/>
      <c r="C91" s="2"/>
      <c r="D91" s="2"/>
      <c r="E91" s="2"/>
      <c r="F91" s="2"/>
      <c r="G91" s="2"/>
      <c r="H91" s="2"/>
      <c r="I91" s="2"/>
      <c r="J91" s="2"/>
      <c r="K91" s="2"/>
      <c r="L91" s="2"/>
      <c r="M91" s="2"/>
      <c r="N91" s="2"/>
      <c r="O91" s="2"/>
      <c r="P91" s="2"/>
      <c r="Q91" s="2"/>
      <c r="R91" s="2"/>
      <c r="S91" s="2"/>
      <c r="T91" s="197" t="s">
        <v>514</v>
      </c>
      <c r="U91" s="2"/>
      <c r="V91" s="197"/>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row>
    <row r="92" spans="1:145" ht="14.25" customHeight="1" x14ac:dyDescent="0.2">
      <c r="A92" s="2"/>
      <c r="B92" s="2"/>
      <c r="C92" s="2"/>
      <c r="D92" s="2"/>
      <c r="E92" s="2"/>
      <c r="F92" s="2"/>
      <c r="G92" s="2"/>
      <c r="H92" s="2"/>
      <c r="I92" s="2"/>
      <c r="J92" s="2"/>
      <c r="K92" s="2"/>
      <c r="L92" s="2"/>
      <c r="M92" s="2"/>
      <c r="N92" s="2"/>
      <c r="O92" s="2"/>
      <c r="P92" s="2"/>
      <c r="Q92" s="2"/>
      <c r="R92" s="2"/>
      <c r="S92" s="2"/>
      <c r="T92" s="197" t="s">
        <v>515</v>
      </c>
      <c r="U92" s="2"/>
      <c r="V92" s="197"/>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row>
    <row r="93" spans="1:145" ht="14.25" customHeight="1" x14ac:dyDescent="0.2">
      <c r="A93" s="2"/>
      <c r="B93" s="2"/>
      <c r="C93" s="2"/>
      <c r="D93" s="2"/>
      <c r="E93" s="2"/>
      <c r="F93" s="2"/>
      <c r="G93" s="2"/>
      <c r="H93" s="2"/>
      <c r="I93" s="2"/>
      <c r="J93" s="2"/>
      <c r="K93" s="2"/>
      <c r="L93" s="2"/>
      <c r="M93" s="2"/>
      <c r="N93" s="2"/>
      <c r="O93" s="2"/>
      <c r="P93" s="2"/>
      <c r="Q93" s="2"/>
      <c r="R93" s="2"/>
      <c r="S93" s="2"/>
      <c r="T93" s="197" t="s">
        <v>516</v>
      </c>
      <c r="U93" s="2"/>
      <c r="V93" s="197"/>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row>
    <row r="94" spans="1:145"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row>
    <row r="95" spans="1:145"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row>
    <row r="96" spans="1:145"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row>
    <row r="97" spans="1:145"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row>
    <row r="98" spans="1:145"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row>
    <row r="99" spans="1:145"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row>
    <row r="100" spans="1:145"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row>
    <row r="101" spans="1:145"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row>
    <row r="102" spans="1:145"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row>
    <row r="103" spans="1:145"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row>
    <row r="104" spans="1:145"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row>
    <row r="105" spans="1:145"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row>
    <row r="106" spans="1:145"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row>
    <row r="107" spans="1:145"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row>
    <row r="108" spans="1:145"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row>
    <row r="109" spans="1:145"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row>
    <row r="110" spans="1:145"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row>
    <row r="111" spans="1:145"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row>
    <row r="112" spans="1:145"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row>
    <row r="113" spans="1:145"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row>
    <row r="114" spans="1:145"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row>
    <row r="115" spans="1:145"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row>
    <row r="116" spans="1:145"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row>
    <row r="117" spans="1:145"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row>
    <row r="118" spans="1:145"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row>
    <row r="119" spans="1:145"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row>
    <row r="120" spans="1:145"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row>
    <row r="121" spans="1:145"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row>
    <row r="122" spans="1:145"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row>
    <row r="123" spans="1:145"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row>
    <row r="124" spans="1:145"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row>
    <row r="125" spans="1:145"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row>
    <row r="126" spans="1:145"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row>
    <row r="127" spans="1:145"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row>
    <row r="128" spans="1:145"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row>
    <row r="129" spans="1:145"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row>
    <row r="130" spans="1:145"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row>
    <row r="131" spans="1:145"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row>
    <row r="132" spans="1:145"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row>
    <row r="133" spans="1:145"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row>
    <row r="134" spans="1:145"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row>
    <row r="135" spans="1:145"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row>
    <row r="136" spans="1:145"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row>
    <row r="137" spans="1:145"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row>
    <row r="138" spans="1:145"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row>
    <row r="139" spans="1:145"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row>
    <row r="140" spans="1:145"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row>
    <row r="141" spans="1:145"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row>
    <row r="142" spans="1:145"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row>
    <row r="143" spans="1:145"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row>
    <row r="144" spans="1:145"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row>
    <row r="145" spans="1:145"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row>
    <row r="146" spans="1:145"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row>
    <row r="147" spans="1:145"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row>
    <row r="148" spans="1:145"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row>
    <row r="149" spans="1:145"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row>
    <row r="150" spans="1:145"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row>
    <row r="151" spans="1:145"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row>
    <row r="152" spans="1:145"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row>
    <row r="153" spans="1:145"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row>
    <row r="154" spans="1:145"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row>
    <row r="155" spans="1:145"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row>
    <row r="156" spans="1:145"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row>
    <row r="157" spans="1:145"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row>
    <row r="158" spans="1:145"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row>
    <row r="159" spans="1:145"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row>
    <row r="160" spans="1:145"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row>
    <row r="161" spans="1:145"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row>
    <row r="162" spans="1:145"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row>
    <row r="163" spans="1:145"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row>
    <row r="164" spans="1:145"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row>
    <row r="165" spans="1:145"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row>
    <row r="166" spans="1:145"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row>
    <row r="167" spans="1:145"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row>
    <row r="168" spans="1:145"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row>
    <row r="169" spans="1:145"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row>
    <row r="170" spans="1:145"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row>
    <row r="171" spans="1:145"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row>
    <row r="172" spans="1:145"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row>
    <row r="173" spans="1:145"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row>
    <row r="174" spans="1:145"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row>
    <row r="175" spans="1:145"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row>
    <row r="176" spans="1:145"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row>
    <row r="177" spans="1:145"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row>
    <row r="178" spans="1:145"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row>
    <row r="179" spans="1:145"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row>
    <row r="180" spans="1:145"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row>
    <row r="181" spans="1:145"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row>
    <row r="182" spans="1:145"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row>
    <row r="183" spans="1:145"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row>
    <row r="184" spans="1:145"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row>
    <row r="185" spans="1:145"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row>
    <row r="186" spans="1:145"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row>
    <row r="187" spans="1:145"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row>
    <row r="188" spans="1:145"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row>
    <row r="189" spans="1:145"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row>
    <row r="190" spans="1:145"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row>
    <row r="191" spans="1:145"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row>
    <row r="192" spans="1:145"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row>
    <row r="193" spans="1:145"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row>
    <row r="194" spans="1:145"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row>
    <row r="195" spans="1:145"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row>
    <row r="196" spans="1:145"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row>
    <row r="197" spans="1:145"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row>
    <row r="198" spans="1:145"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row>
    <row r="199" spans="1:145"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row>
    <row r="200" spans="1:145"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row>
    <row r="201" spans="1:145"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row>
    <row r="202" spans="1:145"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row>
    <row r="203" spans="1:145"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row>
    <row r="204" spans="1:145"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row>
    <row r="205" spans="1:145"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row>
    <row r="206" spans="1:145"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row>
    <row r="207" spans="1:145"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row>
    <row r="208" spans="1:145"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row>
    <row r="209" spans="1:145"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row>
    <row r="210" spans="1:145"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row>
    <row r="211" spans="1:145"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row>
    <row r="212" spans="1:145"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row>
    <row r="213" spans="1:145"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row>
    <row r="214" spans="1:145"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row>
    <row r="215" spans="1:145"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row>
    <row r="216" spans="1:145"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row>
    <row r="217" spans="1:145"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row>
    <row r="218" spans="1:145"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row>
    <row r="219" spans="1:145"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row>
    <row r="220" spans="1:145"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row>
    <row r="221" spans="1:145"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row>
    <row r="222" spans="1:145"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row>
    <row r="223" spans="1:145"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row>
    <row r="224" spans="1:145"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row>
    <row r="225" spans="1:145"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row>
    <row r="226" spans="1:145"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row>
    <row r="227" spans="1:145"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row>
    <row r="228" spans="1:145"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row>
    <row r="229" spans="1:145"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row>
    <row r="230" spans="1:145"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row>
    <row r="231" spans="1:145"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row>
    <row r="232" spans="1:145"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row>
    <row r="233" spans="1:145"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row>
    <row r="234" spans="1:145"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row>
    <row r="235" spans="1:145"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row>
    <row r="236" spans="1:145"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row>
    <row r="237" spans="1:145"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row>
    <row r="238" spans="1:145"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row>
    <row r="239" spans="1:145"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row>
    <row r="240" spans="1:145"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row>
    <row r="241" spans="1:145"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row>
    <row r="242" spans="1:145"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row>
    <row r="243" spans="1:145"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row>
    <row r="244" spans="1:145"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row>
    <row r="245" spans="1:145"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row>
    <row r="246" spans="1:145"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row>
    <row r="247" spans="1:145"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row>
    <row r="248" spans="1:145"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row>
    <row r="249" spans="1:145"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row>
    <row r="250" spans="1:145"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row>
    <row r="251" spans="1:145"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row>
    <row r="252" spans="1:145"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row>
    <row r="253" spans="1:145"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row>
    <row r="254" spans="1:145"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row>
    <row r="255" spans="1:145"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row>
    <row r="256" spans="1:145"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row>
    <row r="257" spans="1:145"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row>
    <row r="258" spans="1:145"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row>
    <row r="259" spans="1:145"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row>
    <row r="260" spans="1:145"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row>
    <row r="261" spans="1:145"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row>
    <row r="262" spans="1:145"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row>
    <row r="263" spans="1:145"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row>
    <row r="264" spans="1:145"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row>
    <row r="265" spans="1:145"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row>
    <row r="266" spans="1:145"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row>
    <row r="267" spans="1:145"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row>
    <row r="268" spans="1:145"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row>
    <row r="269" spans="1:145"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row>
    <row r="270" spans="1:145"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row>
    <row r="271" spans="1:145"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row>
    <row r="272" spans="1:145"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row>
    <row r="273" spans="1:145"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row>
    <row r="274" spans="1:145"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row>
    <row r="275" spans="1:145"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row>
    <row r="276" spans="1:145"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row>
    <row r="277" spans="1:145"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row>
    <row r="278" spans="1:145"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row>
    <row r="279" spans="1:145"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row>
    <row r="280" spans="1:145"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row>
    <row r="281" spans="1:145"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row>
    <row r="282" spans="1:145"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row>
    <row r="283" spans="1:145"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row>
    <row r="284" spans="1:145"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row>
    <row r="285" spans="1:145"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row>
    <row r="286" spans="1:145"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row>
    <row r="287" spans="1:145"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row>
    <row r="288" spans="1:145"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row>
    <row r="289" spans="1:145"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row>
    <row r="290" spans="1:145"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row>
    <row r="291" spans="1:145"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row>
    <row r="292" spans="1:145"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row>
    <row r="293" spans="1:145"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row>
    <row r="294" spans="1:145"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row>
    <row r="295" spans="1:145"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row>
    <row r="296" spans="1:145"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row>
    <row r="297" spans="1:145"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row>
    <row r="298" spans="1:145"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row>
    <row r="299" spans="1:145"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row>
    <row r="300" spans="1:145"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row>
    <row r="301" spans="1:145"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row>
    <row r="302" spans="1:145"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row>
    <row r="303" spans="1:145"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row>
    <row r="304" spans="1:145"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row>
    <row r="305" spans="1:145"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row>
    <row r="306" spans="1:145"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row>
    <row r="307" spans="1:145"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row>
    <row r="308" spans="1:145"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row>
    <row r="309" spans="1:145"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row>
    <row r="310" spans="1:145"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row>
    <row r="311" spans="1:145"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row>
    <row r="312" spans="1:145"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row>
    <row r="313" spans="1:145"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row>
    <row r="314" spans="1:145"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row>
    <row r="315" spans="1:145"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row>
    <row r="316" spans="1:145"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row>
    <row r="317" spans="1:145"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row>
    <row r="318" spans="1:145"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row>
    <row r="319" spans="1:145"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row>
    <row r="320" spans="1:145"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row>
    <row r="321" spans="1:145"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row>
    <row r="322" spans="1:145"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row>
    <row r="323" spans="1:145"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row>
    <row r="324" spans="1:145"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row>
    <row r="325" spans="1:145"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row>
    <row r="326" spans="1:145"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row>
    <row r="327" spans="1:145"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row>
    <row r="328" spans="1:145"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row>
    <row r="329" spans="1:145"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row>
    <row r="330" spans="1:145"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row>
    <row r="331" spans="1:145"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row>
    <row r="332" spans="1:145"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row>
    <row r="333" spans="1:145"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row>
    <row r="334" spans="1:145"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row>
    <row r="335" spans="1:145"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row>
    <row r="336" spans="1:145"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row>
    <row r="337" spans="1:145"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row>
    <row r="338" spans="1:145"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row>
    <row r="339" spans="1:145"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row>
    <row r="340" spans="1:145"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row>
    <row r="341" spans="1:145"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row>
    <row r="342" spans="1:145"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row>
    <row r="343" spans="1:145"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row>
    <row r="344" spans="1:145"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row>
    <row r="345" spans="1:145"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row>
    <row r="346" spans="1:145"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row>
    <row r="347" spans="1:145"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row>
    <row r="348" spans="1:145"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row>
    <row r="349" spans="1:145"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row>
    <row r="350" spans="1:145"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row>
    <row r="351" spans="1:145"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row>
    <row r="352" spans="1:145"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row>
    <row r="353" spans="1:145"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row>
    <row r="354" spans="1:145"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row>
    <row r="355" spans="1:145"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row>
    <row r="356" spans="1:145"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row>
    <row r="357" spans="1:145"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row>
    <row r="358" spans="1:145"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row>
    <row r="359" spans="1:145"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row>
    <row r="360" spans="1:145"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row>
    <row r="361" spans="1:145"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row>
    <row r="362" spans="1:145"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row>
    <row r="363" spans="1:145"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row>
    <row r="364" spans="1:145"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row>
    <row r="365" spans="1:145"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row>
    <row r="366" spans="1:145"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row>
    <row r="367" spans="1:145"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row>
    <row r="368" spans="1:145"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row>
    <row r="369" spans="1:145"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row>
    <row r="370" spans="1:145"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row>
    <row r="371" spans="1:145"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row>
    <row r="372" spans="1:145"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row>
    <row r="373" spans="1:145"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row>
    <row r="374" spans="1:145"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row>
    <row r="375" spans="1:145"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row>
    <row r="376" spans="1:145"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row>
    <row r="377" spans="1:145"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row>
    <row r="378" spans="1:145"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row>
    <row r="379" spans="1:145"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row>
    <row r="380" spans="1:145"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row>
    <row r="381" spans="1:145"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row>
    <row r="382" spans="1:145"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row>
    <row r="383" spans="1:145"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row>
    <row r="384" spans="1:145"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row>
    <row r="385" spans="1:145"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row>
    <row r="386" spans="1:145"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row>
    <row r="387" spans="1:145"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row>
    <row r="388" spans="1:145"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row>
    <row r="389" spans="1:145"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row>
    <row r="390" spans="1:145"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row>
    <row r="391" spans="1:145"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row>
    <row r="392" spans="1:145"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row>
    <row r="393" spans="1:145"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row>
    <row r="394" spans="1:145"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row>
    <row r="395" spans="1:145"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row>
    <row r="396" spans="1:145"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row>
    <row r="397" spans="1:145"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row>
    <row r="398" spans="1:145"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row>
    <row r="399" spans="1:145"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row>
    <row r="400" spans="1:145"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row>
    <row r="401" spans="1:145"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row>
    <row r="402" spans="1:145"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row>
    <row r="403" spans="1:145"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row>
    <row r="404" spans="1:145"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row>
    <row r="405" spans="1:145"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row>
    <row r="406" spans="1:145"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row>
    <row r="407" spans="1:145"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row>
    <row r="408" spans="1:145"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row>
    <row r="409" spans="1:145"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row>
    <row r="410" spans="1:145"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row>
    <row r="411" spans="1:145"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row>
    <row r="412" spans="1:145"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row>
    <row r="413" spans="1:145"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row>
    <row r="414" spans="1:145"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row>
    <row r="415" spans="1:145"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row>
    <row r="416" spans="1:145"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row>
    <row r="417" spans="1:145"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row>
    <row r="418" spans="1:145"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row>
    <row r="419" spans="1:145"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row>
    <row r="420" spans="1:145"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row>
    <row r="421" spans="1:145"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row>
    <row r="422" spans="1:145"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row>
    <row r="423" spans="1:145"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row>
    <row r="424" spans="1:145"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row>
    <row r="425" spans="1:145"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row>
    <row r="426" spans="1:145"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row>
    <row r="427" spans="1:145"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row>
    <row r="428" spans="1:145"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row>
    <row r="429" spans="1:145"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row>
    <row r="430" spans="1:145"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row>
    <row r="431" spans="1:145"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row>
    <row r="432" spans="1:145"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row>
    <row r="433" spans="1:145"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row>
    <row r="434" spans="1:145"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row>
    <row r="435" spans="1:145"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row>
    <row r="436" spans="1:145"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row>
    <row r="437" spans="1:145"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row>
    <row r="438" spans="1:145"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row>
    <row r="439" spans="1:145"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row>
    <row r="440" spans="1:145"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row>
    <row r="441" spans="1:145"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row>
    <row r="442" spans="1:145"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row>
    <row r="443" spans="1:145"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row>
    <row r="444" spans="1:145"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row>
    <row r="445" spans="1:145"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row>
    <row r="446" spans="1:145"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row>
    <row r="447" spans="1:145"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row>
    <row r="448" spans="1:145"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row>
    <row r="449" spans="1:145"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row>
    <row r="450" spans="1:145"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row>
    <row r="451" spans="1:145"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row>
    <row r="452" spans="1:145"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row>
    <row r="453" spans="1:145"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row>
    <row r="454" spans="1:145"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row>
    <row r="455" spans="1:145"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row>
    <row r="456" spans="1:145"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row>
    <row r="457" spans="1:145"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row>
    <row r="458" spans="1:145"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row>
    <row r="459" spans="1:145"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row>
    <row r="460" spans="1:145"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row>
    <row r="461" spans="1:145"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row>
    <row r="462" spans="1:145"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row>
    <row r="463" spans="1:145"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row>
    <row r="464" spans="1:145"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row>
    <row r="465" spans="1:145"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row>
    <row r="466" spans="1:145"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row>
    <row r="467" spans="1:145"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row>
    <row r="468" spans="1:145"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row>
    <row r="469" spans="1:145"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row>
    <row r="470" spans="1:145"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row>
    <row r="471" spans="1:145"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row>
    <row r="472" spans="1:145"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row>
    <row r="473" spans="1:145"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row>
    <row r="474" spans="1:145"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row>
    <row r="475" spans="1:145"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row>
    <row r="476" spans="1:145"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row>
    <row r="477" spans="1:145"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row>
    <row r="478" spans="1:145"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row>
    <row r="479" spans="1:145"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row>
    <row r="480" spans="1:145"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row>
    <row r="481" spans="1:145"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row>
    <row r="482" spans="1:145"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row>
    <row r="483" spans="1:145"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row>
    <row r="484" spans="1:145"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row>
    <row r="485" spans="1:145"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row>
    <row r="486" spans="1:145"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row>
    <row r="487" spans="1:145"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row>
    <row r="488" spans="1:145"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row>
    <row r="489" spans="1:145"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row>
    <row r="490" spans="1:145"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row>
    <row r="491" spans="1:145"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row>
    <row r="492" spans="1:145"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row>
    <row r="493" spans="1:145"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row>
    <row r="494" spans="1:145"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row>
    <row r="495" spans="1:145"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row>
    <row r="496" spans="1:145"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row>
    <row r="497" spans="1:145"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row>
    <row r="498" spans="1:145"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row>
    <row r="499" spans="1:145"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row>
    <row r="500" spans="1:145"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row>
    <row r="501" spans="1:145"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row>
    <row r="502" spans="1:145"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row>
    <row r="503" spans="1:145"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row>
    <row r="504" spans="1:145"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row>
    <row r="505" spans="1:145"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row>
    <row r="506" spans="1:145"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row>
    <row r="507" spans="1:145"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row>
    <row r="508" spans="1:145"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row>
    <row r="509" spans="1:145"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row>
    <row r="510" spans="1:145"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row>
    <row r="511" spans="1:145"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row>
    <row r="512" spans="1:145"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row>
    <row r="513" spans="1:145"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row>
    <row r="514" spans="1:145"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row>
    <row r="515" spans="1:145"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row>
    <row r="516" spans="1:145"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row>
    <row r="517" spans="1:145"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row>
    <row r="518" spans="1:145"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row>
    <row r="519" spans="1:145"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row>
    <row r="520" spans="1:145"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row>
    <row r="521" spans="1:145"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row>
    <row r="522" spans="1:145"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row>
    <row r="523" spans="1:145"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row>
    <row r="524" spans="1:145"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row>
    <row r="525" spans="1:145"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row>
    <row r="526" spans="1:145"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row>
    <row r="527" spans="1:145"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row>
    <row r="528" spans="1:145"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row>
    <row r="529" spans="1:145"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row>
    <row r="530" spans="1:145"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row>
    <row r="531" spans="1:145"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row>
    <row r="532" spans="1:145"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row>
    <row r="533" spans="1:145"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row>
    <row r="534" spans="1:145"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row>
    <row r="535" spans="1:145"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row>
    <row r="536" spans="1:145"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row>
    <row r="537" spans="1:145"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row>
    <row r="538" spans="1:145"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row>
    <row r="539" spans="1:145"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row>
    <row r="540" spans="1:145"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row>
    <row r="541" spans="1:145"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row>
    <row r="542" spans="1:145"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row>
    <row r="543" spans="1:145"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row>
    <row r="544" spans="1:145"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row>
    <row r="545" spans="1:145"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row>
    <row r="546" spans="1:145"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row>
    <row r="547" spans="1:145"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row>
    <row r="548" spans="1:145"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row>
    <row r="549" spans="1:145"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row>
    <row r="550" spans="1:145"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row>
    <row r="551" spans="1:145"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row>
    <row r="552" spans="1:145"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row>
    <row r="553" spans="1:145"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row>
    <row r="554" spans="1:145"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row>
    <row r="555" spans="1:145"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row>
    <row r="556" spans="1:145"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row>
    <row r="557" spans="1:145"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row>
    <row r="558" spans="1:145"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row>
    <row r="559" spans="1:145"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row>
    <row r="560" spans="1:145"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row>
    <row r="561" spans="1:145"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row>
    <row r="562" spans="1:145"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row>
    <row r="563" spans="1:145"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row>
    <row r="564" spans="1:145"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row>
    <row r="565" spans="1:145"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row>
    <row r="566" spans="1:145"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row>
    <row r="567" spans="1:145"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row>
    <row r="568" spans="1:145"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row>
    <row r="569" spans="1:145"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row>
    <row r="570" spans="1:145"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row>
    <row r="571" spans="1:145"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row>
    <row r="572" spans="1:145"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row>
    <row r="573" spans="1:145"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row>
    <row r="574" spans="1:145"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row>
    <row r="575" spans="1:145"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row>
    <row r="576" spans="1:145"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row>
    <row r="577" spans="1:145"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row>
    <row r="578" spans="1:145"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row>
    <row r="579" spans="1:145"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row>
    <row r="580" spans="1:145"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row>
    <row r="581" spans="1:145"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row>
    <row r="582" spans="1:145"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row>
    <row r="583" spans="1:145"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row>
    <row r="584" spans="1:145"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row>
    <row r="585" spans="1:145"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row>
    <row r="586" spans="1:145"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row>
    <row r="587" spans="1:145"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row>
    <row r="588" spans="1:145"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row>
    <row r="589" spans="1:145"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row>
    <row r="590" spans="1:145"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row>
    <row r="591" spans="1:145"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row>
    <row r="592" spans="1:145"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row>
    <row r="593" spans="1:145"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row>
    <row r="594" spans="1:145"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row>
    <row r="595" spans="1:145"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row>
    <row r="596" spans="1:145"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row>
    <row r="597" spans="1:145"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row>
    <row r="598" spans="1:145"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row>
    <row r="599" spans="1:145"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row>
    <row r="600" spans="1:145"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row>
    <row r="601" spans="1:145"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row>
    <row r="602" spans="1:145"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row>
    <row r="603" spans="1:145"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row>
    <row r="604" spans="1:145"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row>
    <row r="605" spans="1:145"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row>
    <row r="606" spans="1:145"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row>
    <row r="607" spans="1:145"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row>
    <row r="608" spans="1:145"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row>
    <row r="609" spans="1:145"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row>
    <row r="610" spans="1:145"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row>
    <row r="611" spans="1:145"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row>
    <row r="612" spans="1:145"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row>
    <row r="613" spans="1:145"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row>
    <row r="614" spans="1:145"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row>
    <row r="615" spans="1:145"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row>
    <row r="616" spans="1:145"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row>
    <row r="617" spans="1:145"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row>
    <row r="618" spans="1:145"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row>
    <row r="619" spans="1:145"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row>
    <row r="620" spans="1:145"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row>
    <row r="621" spans="1:145"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row>
    <row r="622" spans="1:145"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row>
    <row r="623" spans="1:145"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row>
    <row r="624" spans="1:145"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row>
    <row r="625" spans="1:145"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row>
    <row r="626" spans="1:145"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row>
    <row r="627" spans="1:145"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row>
    <row r="628" spans="1:145"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row>
    <row r="629" spans="1:145"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row>
    <row r="630" spans="1:145"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row>
    <row r="631" spans="1:145"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row>
    <row r="632" spans="1:145"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row>
    <row r="633" spans="1:145"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row>
    <row r="634" spans="1:145"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row>
    <row r="635" spans="1:145"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row>
    <row r="636" spans="1:145"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row>
    <row r="637" spans="1:145"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row>
    <row r="638" spans="1:145"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row>
    <row r="639" spans="1:145"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row>
    <row r="640" spans="1:145"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row>
    <row r="641" spans="1:145"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row>
    <row r="642" spans="1:145"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row>
    <row r="643" spans="1:145"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row>
    <row r="644" spans="1:145"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row>
    <row r="645" spans="1:145"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row>
    <row r="646" spans="1:145"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row>
    <row r="647" spans="1:145"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row>
    <row r="648" spans="1:145"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row>
    <row r="649" spans="1:145"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row>
    <row r="650" spans="1:145"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row>
    <row r="651" spans="1:145"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row>
    <row r="652" spans="1:145"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row>
    <row r="653" spans="1:145"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row>
    <row r="654" spans="1:145"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row>
    <row r="655" spans="1:145"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row>
    <row r="656" spans="1:145"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row>
    <row r="657" spans="1:145"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row>
    <row r="658" spans="1:145"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row>
    <row r="659" spans="1:145"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row>
    <row r="660" spans="1:145"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row>
    <row r="661" spans="1:145"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row>
    <row r="662" spans="1:145"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row>
    <row r="663" spans="1:145"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row>
    <row r="664" spans="1:145"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row>
    <row r="665" spans="1:145"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row>
    <row r="666" spans="1:145"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row>
    <row r="667" spans="1:145"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row>
    <row r="668" spans="1:145"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row>
    <row r="669" spans="1:145"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row>
    <row r="670" spans="1:145"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row>
    <row r="671" spans="1:145"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row>
    <row r="672" spans="1:145"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row>
    <row r="673" spans="1:145"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row>
    <row r="674" spans="1:145"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row>
    <row r="675" spans="1:145"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row>
    <row r="676" spans="1:145"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row>
    <row r="677" spans="1:145"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row>
    <row r="678" spans="1:145"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row>
    <row r="679" spans="1:145"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row>
    <row r="680" spans="1:145"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row>
    <row r="681" spans="1:145"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row>
    <row r="682" spans="1:145"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row>
    <row r="683" spans="1:145"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row>
    <row r="684" spans="1:145"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row>
    <row r="685" spans="1:145"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row>
    <row r="686" spans="1:145"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row>
    <row r="687" spans="1:145"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row>
    <row r="688" spans="1:145"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row>
    <row r="689" spans="1:145"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row>
    <row r="690" spans="1:145"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row>
    <row r="691" spans="1:145"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row>
    <row r="692" spans="1:145"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row>
    <row r="693" spans="1:145"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row>
    <row r="694" spans="1:145"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row>
    <row r="695" spans="1:145"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row>
    <row r="696" spans="1:145"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row>
    <row r="697" spans="1:145"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row>
    <row r="698" spans="1:145"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row>
    <row r="699" spans="1:145"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row>
    <row r="700" spans="1:145"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row>
    <row r="701" spans="1:145"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row>
    <row r="702" spans="1:145"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row>
    <row r="703" spans="1:145"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row>
    <row r="704" spans="1:145"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row>
    <row r="705" spans="1:145"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row>
    <row r="706" spans="1:145"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row>
    <row r="707" spans="1:145"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row>
    <row r="708" spans="1:145"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row>
    <row r="709" spans="1:145"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row>
    <row r="710" spans="1:145"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row>
    <row r="711" spans="1:145"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row>
    <row r="712" spans="1:145"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row>
    <row r="713" spans="1:145"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row>
    <row r="714" spans="1:145"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row>
    <row r="715" spans="1:145"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row>
    <row r="716" spans="1:145"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row>
    <row r="717" spans="1:145"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row>
    <row r="718" spans="1:145"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row>
    <row r="719" spans="1:145"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row>
    <row r="720" spans="1:145"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row>
    <row r="721" spans="1:145"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row>
    <row r="722" spans="1:145"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row>
    <row r="723" spans="1:145"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row>
    <row r="724" spans="1:145"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row>
    <row r="725" spans="1:145"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row>
    <row r="726" spans="1:145"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row>
    <row r="727" spans="1:145"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row>
    <row r="728" spans="1:145"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row>
    <row r="729" spans="1:145"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row>
    <row r="730" spans="1:145"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row>
    <row r="731" spans="1:145"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row>
    <row r="732" spans="1:145"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row>
    <row r="733" spans="1:145"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row>
    <row r="734" spans="1:145"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row>
    <row r="735" spans="1:145"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row>
    <row r="736" spans="1:145"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row>
    <row r="737" spans="1:145"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row>
    <row r="738" spans="1:145"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row>
    <row r="739" spans="1:145"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row>
    <row r="740" spans="1:145"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row>
    <row r="741" spans="1:145"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row>
    <row r="742" spans="1:145"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row>
    <row r="743" spans="1:145"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row>
    <row r="744" spans="1:145"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row>
    <row r="745" spans="1:145"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row>
    <row r="746" spans="1:145"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row>
    <row r="747" spans="1:145"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row>
    <row r="748" spans="1:145"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row>
    <row r="749" spans="1:145"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row>
    <row r="750" spans="1:145"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row>
    <row r="751" spans="1:145"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row>
    <row r="752" spans="1:145"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row>
    <row r="753" spans="1:145"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row>
    <row r="754" spans="1:145"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row>
    <row r="755" spans="1:145"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row>
    <row r="756" spans="1:145"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row>
    <row r="757" spans="1:145"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row>
    <row r="758" spans="1:145"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row>
    <row r="759" spans="1:145"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row>
    <row r="760" spans="1:145"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row>
    <row r="761" spans="1:145"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row>
    <row r="762" spans="1:145"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row>
    <row r="763" spans="1:145"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row>
    <row r="764" spans="1:145"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row>
    <row r="765" spans="1:145"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row>
    <row r="766" spans="1:145"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row>
    <row r="767" spans="1:145"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row>
    <row r="768" spans="1:145"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row>
    <row r="769" spans="1:145"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row>
    <row r="770" spans="1:145"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row>
    <row r="771" spans="1:145"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row>
    <row r="772" spans="1:145"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row>
    <row r="773" spans="1:145"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row>
    <row r="774" spans="1:145"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row>
    <row r="775" spans="1:145"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row>
    <row r="776" spans="1:145"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row>
    <row r="777" spans="1:145"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row>
    <row r="778" spans="1:145"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row>
    <row r="779" spans="1:145"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row>
    <row r="780" spans="1:145"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row>
    <row r="781" spans="1:145"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row>
    <row r="782" spans="1:145"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row>
    <row r="783" spans="1:145"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row>
    <row r="784" spans="1:145"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row>
    <row r="785" spans="1:145"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row>
    <row r="786" spans="1:145"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row>
    <row r="787" spans="1:145"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row>
    <row r="788" spans="1:145"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row>
    <row r="789" spans="1:145"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row>
    <row r="790" spans="1:145"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row>
    <row r="791" spans="1:145"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row>
    <row r="792" spans="1:145"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row>
    <row r="793" spans="1:145"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row>
    <row r="794" spans="1:145"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row>
    <row r="795" spans="1:145"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row>
    <row r="796" spans="1:145"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row>
    <row r="797" spans="1:145"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row>
    <row r="798" spans="1:145"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row>
    <row r="799" spans="1:145"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row>
    <row r="800" spans="1:145"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row>
    <row r="801" spans="1:145"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row>
    <row r="802" spans="1:145"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row>
    <row r="803" spans="1:145"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row>
    <row r="804" spans="1:145"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row>
    <row r="805" spans="1:145"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row>
    <row r="806" spans="1:145"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row>
    <row r="807" spans="1:145"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row>
    <row r="808" spans="1:145"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row>
    <row r="809" spans="1:145"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row>
    <row r="810" spans="1:145"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row>
    <row r="811" spans="1:145"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row>
    <row r="812" spans="1:145"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row>
    <row r="813" spans="1:145"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row>
    <row r="814" spans="1:145"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row>
    <row r="815" spans="1:145"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row>
    <row r="816" spans="1:145"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row>
    <row r="817" spans="1:145"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row>
    <row r="818" spans="1:145"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row>
    <row r="819" spans="1:145"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row>
    <row r="820" spans="1:145"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row>
    <row r="821" spans="1:145"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row>
    <row r="822" spans="1:145"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row>
    <row r="823" spans="1:145"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row>
    <row r="824" spans="1:145"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row>
    <row r="825" spans="1:145"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row>
    <row r="826" spans="1:145"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row>
    <row r="827" spans="1:145"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row>
    <row r="828" spans="1:145"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row>
    <row r="829" spans="1:145"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row>
    <row r="830" spans="1:145"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row>
    <row r="831" spans="1:145"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row>
    <row r="832" spans="1:145"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row>
    <row r="833" spans="1:145"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row>
    <row r="834" spans="1:145"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row>
    <row r="835" spans="1:145"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row>
    <row r="836" spans="1:145"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row>
    <row r="837" spans="1:145"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row>
    <row r="838" spans="1:145"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row>
    <row r="839" spans="1:145"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row>
    <row r="840" spans="1:145"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row>
    <row r="841" spans="1:145"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row>
    <row r="842" spans="1:145"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row>
    <row r="843" spans="1:145"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row>
    <row r="844" spans="1:145"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row>
    <row r="845" spans="1:145"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row>
    <row r="846" spans="1:145"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row>
    <row r="847" spans="1:145"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row>
    <row r="848" spans="1:145"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row>
    <row r="849" spans="1:145"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row>
    <row r="850" spans="1:145"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row>
    <row r="851" spans="1:145"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row>
    <row r="852" spans="1:145"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row>
    <row r="853" spans="1:145"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row>
    <row r="854" spans="1:145"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row>
    <row r="855" spans="1:145"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row>
    <row r="856" spans="1:145"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row>
    <row r="857" spans="1:145"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row>
    <row r="858" spans="1:145"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row>
    <row r="859" spans="1:145"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row>
    <row r="860" spans="1:145"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row>
    <row r="861" spans="1:145"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row>
    <row r="862" spans="1:145"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row>
    <row r="863" spans="1:145"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row>
    <row r="864" spans="1:145"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row>
    <row r="865" spans="1:145"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row>
    <row r="866" spans="1:145"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row>
    <row r="867" spans="1:145"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row>
    <row r="868" spans="1:145"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row>
    <row r="869" spans="1:145"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row>
    <row r="870" spans="1:145"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row>
    <row r="871" spans="1:145"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row>
    <row r="872" spans="1:145"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row>
    <row r="873" spans="1:145"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row>
    <row r="874" spans="1:145"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row>
    <row r="875" spans="1:145"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row>
    <row r="876" spans="1:145"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row>
    <row r="877" spans="1:145"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row>
    <row r="878" spans="1:145"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row>
    <row r="879" spans="1:145"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row>
    <row r="880" spans="1:145"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row>
    <row r="881" spans="1:145"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row>
    <row r="882" spans="1:145"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row>
    <row r="883" spans="1:145"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row>
    <row r="884" spans="1:145"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row>
    <row r="885" spans="1:145"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row>
    <row r="886" spans="1:145"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row>
    <row r="887" spans="1:145"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row>
    <row r="888" spans="1:145"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row>
    <row r="889" spans="1:145"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row>
    <row r="890" spans="1:145"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row>
    <row r="891" spans="1:145"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row>
    <row r="892" spans="1:145"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row>
    <row r="893" spans="1:145"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row>
    <row r="894" spans="1:145"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row>
    <row r="895" spans="1:145"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row>
    <row r="896" spans="1:145"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row>
    <row r="897" spans="1:145"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row>
    <row r="898" spans="1:145"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row>
    <row r="899" spans="1:145"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row>
    <row r="900" spans="1:145"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row>
    <row r="901" spans="1:145"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row>
    <row r="902" spans="1:145"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row>
    <row r="903" spans="1:145"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row>
    <row r="904" spans="1:145"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row>
    <row r="905" spans="1:145"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row>
    <row r="906" spans="1:145"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row>
    <row r="907" spans="1:145"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row>
    <row r="908" spans="1:145"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row>
    <row r="909" spans="1:145"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row>
    <row r="910" spans="1:145"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row>
    <row r="911" spans="1:145"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row>
    <row r="912" spans="1:145"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row>
    <row r="913" spans="1:145"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row>
    <row r="914" spans="1:145"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row>
    <row r="915" spans="1:145"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row>
    <row r="916" spans="1:145"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row>
    <row r="917" spans="1:145"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row>
    <row r="918" spans="1:145"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row>
    <row r="919" spans="1:145"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row>
    <row r="920" spans="1:145"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row>
    <row r="921" spans="1:145"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row>
    <row r="922" spans="1:145"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row>
    <row r="923" spans="1:145"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row>
    <row r="924" spans="1:145"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row>
    <row r="925" spans="1:145"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row>
    <row r="926" spans="1:145"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row>
    <row r="927" spans="1:145"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row>
    <row r="928" spans="1:145"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row>
    <row r="929" spans="1:145"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row>
    <row r="930" spans="1:145"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row>
    <row r="931" spans="1:145"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row>
    <row r="932" spans="1:145"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row>
    <row r="933" spans="1:145"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row>
    <row r="934" spans="1:145"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row>
    <row r="935" spans="1:145"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row>
    <row r="936" spans="1:145"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row>
    <row r="937" spans="1:145"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row>
    <row r="938" spans="1:145"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row>
    <row r="939" spans="1:145"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row>
    <row r="940" spans="1:145"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row>
    <row r="941" spans="1:145"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row>
    <row r="942" spans="1:145"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row>
    <row r="943" spans="1:145"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row>
    <row r="944" spans="1:145"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row>
    <row r="945" spans="1:145"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row>
    <row r="946" spans="1:145"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row>
    <row r="947" spans="1:145"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row>
    <row r="948" spans="1:145"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row>
    <row r="949" spans="1:145"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row>
    <row r="950" spans="1:145"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row>
    <row r="951" spans="1:145"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row>
    <row r="952" spans="1:145"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row>
    <row r="953" spans="1:145"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row>
    <row r="954" spans="1:145"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row>
    <row r="955" spans="1:145"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row>
    <row r="956" spans="1:145"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row>
    <row r="957" spans="1:145"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row>
    <row r="958" spans="1:145"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row>
    <row r="959" spans="1:145"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row>
    <row r="960" spans="1:145"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row>
    <row r="961" spans="1:145"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row>
    <row r="962" spans="1:145"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row>
    <row r="963" spans="1:145"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row>
    <row r="964" spans="1:145"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row>
    <row r="965" spans="1:145"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row>
    <row r="966" spans="1:145"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row>
    <row r="967" spans="1:145"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row>
    <row r="968" spans="1:145"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row>
    <row r="969" spans="1:145"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row>
    <row r="970" spans="1:145"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row>
    <row r="971" spans="1:145"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row>
    <row r="972" spans="1:145"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row>
    <row r="973" spans="1:145"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row>
    <row r="974" spans="1:145"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row>
    <row r="975" spans="1:145"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row>
    <row r="976" spans="1:145"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row>
    <row r="977" spans="1:145"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row>
    <row r="978" spans="1:145"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row>
    <row r="979" spans="1:145"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row>
    <row r="980" spans="1:145"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row>
    <row r="981" spans="1:145"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row>
    <row r="982" spans="1:145"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row>
    <row r="983" spans="1:145"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row>
    <row r="984" spans="1:145"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row>
    <row r="985" spans="1:145"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row>
    <row r="986" spans="1:145"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row>
    <row r="987" spans="1:145"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row>
    <row r="988" spans="1:145"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row>
    <row r="989" spans="1:145"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row>
    <row r="990" spans="1:145"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row>
    <row r="991" spans="1:145"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row>
    <row r="992" spans="1:145"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row>
    <row r="993" spans="1:145"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row>
    <row r="994" spans="1:145"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row>
    <row r="995" spans="1:145"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row>
    <row r="996" spans="1:145"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row>
    <row r="997" spans="1:145"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row>
    <row r="998" spans="1:145"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row>
    <row r="999" spans="1:145"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row>
    <row r="1000" spans="1:145"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row>
  </sheetData>
  <pageMargins left="0.7" right="0.7" top="0.75" bottom="0.75" header="0" footer="0"/>
  <pageSetup paperSize="9" scale="1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4BCC5"/>
  </sheetPr>
  <dimension ref="A1:Z1000"/>
  <sheetViews>
    <sheetView showGridLines="0" workbookViewId="0">
      <selection activeCell="B5" sqref="B5"/>
    </sheetView>
  </sheetViews>
  <sheetFormatPr baseColWidth="10" defaultColWidth="14.5" defaultRowHeight="15" customHeight="1" x14ac:dyDescent="0.2"/>
  <cols>
    <col min="1" max="1" width="2.5" customWidth="1"/>
    <col min="2" max="4" width="20.5" customWidth="1"/>
    <col min="5" max="5" width="22" bestFit="1" customWidth="1"/>
    <col min="6" max="6" width="2.5" customWidth="1"/>
    <col min="7" max="26" width="8.83203125" customWidth="1"/>
  </cols>
  <sheetData>
    <row r="1" spans="1:26" ht="14.25" customHeight="1" x14ac:dyDescent="0.2">
      <c r="A1" s="2"/>
      <c r="B1" s="2"/>
      <c r="C1" s="2"/>
      <c r="D1" s="2"/>
      <c r="E1" s="2"/>
      <c r="F1" s="2"/>
      <c r="J1" s="2"/>
      <c r="K1" s="2"/>
      <c r="L1" s="2"/>
      <c r="M1" s="2"/>
      <c r="N1" s="2"/>
      <c r="O1" s="2"/>
      <c r="P1" s="2"/>
      <c r="Q1" s="2"/>
      <c r="R1" s="2"/>
      <c r="S1" s="2"/>
      <c r="T1" s="2"/>
      <c r="U1" s="2"/>
      <c r="V1" s="2"/>
      <c r="W1" s="2"/>
      <c r="X1" s="2"/>
      <c r="Y1" s="2"/>
      <c r="Z1" s="2"/>
    </row>
    <row r="2" spans="1:26" ht="14.25" customHeight="1" x14ac:dyDescent="0.2">
      <c r="A2" s="2"/>
      <c r="B2" s="148" t="s">
        <v>565</v>
      </c>
      <c r="C2" s="6"/>
      <c r="D2" s="6"/>
      <c r="E2" s="41"/>
      <c r="F2" s="2"/>
      <c r="J2" s="2"/>
      <c r="K2" s="2"/>
      <c r="L2" s="2"/>
      <c r="M2" s="2"/>
      <c r="N2" s="2"/>
      <c r="O2" s="2"/>
      <c r="P2" s="2"/>
      <c r="Q2" s="2"/>
      <c r="R2" s="2"/>
      <c r="S2" s="2"/>
      <c r="T2" s="2"/>
      <c r="U2" s="2"/>
      <c r="V2" s="2"/>
      <c r="W2" s="2"/>
      <c r="X2" s="2"/>
      <c r="Y2" s="2"/>
      <c r="Z2" s="2"/>
    </row>
    <row r="3" spans="1:26" ht="14.25" customHeight="1" x14ac:dyDescent="0.2">
      <c r="A3" s="2"/>
      <c r="B3" s="2"/>
      <c r="C3" s="2"/>
      <c r="D3" s="2"/>
      <c r="E3" s="2"/>
      <c r="F3" s="2"/>
      <c r="J3" s="2"/>
      <c r="K3" s="2"/>
      <c r="L3" s="2"/>
      <c r="M3" s="2"/>
      <c r="N3" s="2"/>
      <c r="O3" s="2"/>
      <c r="P3" s="2"/>
      <c r="Q3" s="2"/>
      <c r="R3" s="2"/>
      <c r="S3" s="2"/>
      <c r="T3" s="2"/>
      <c r="U3" s="2"/>
      <c r="V3" s="2"/>
      <c r="W3" s="2"/>
      <c r="X3" s="2"/>
      <c r="Y3" s="2"/>
      <c r="Z3" s="2"/>
    </row>
    <row r="4" spans="1:26" ht="14.25" customHeight="1" x14ac:dyDescent="0.2">
      <c r="A4" s="2"/>
      <c r="B4" s="258" t="s">
        <v>442</v>
      </c>
      <c r="C4" s="259" t="s">
        <v>566</v>
      </c>
      <c r="D4" s="259" t="s">
        <v>567</v>
      </c>
      <c r="E4" s="260" t="s">
        <v>568</v>
      </c>
      <c r="F4" s="2"/>
      <c r="J4" s="2"/>
      <c r="K4" s="2"/>
      <c r="L4" s="2"/>
      <c r="M4" s="2"/>
      <c r="N4" s="2"/>
      <c r="O4" s="2"/>
      <c r="P4" s="2"/>
      <c r="Q4" s="2"/>
      <c r="R4" s="2"/>
      <c r="S4" s="2"/>
      <c r="T4" s="2"/>
      <c r="U4" s="2"/>
      <c r="V4" s="2"/>
      <c r="W4" s="2"/>
      <c r="X4" s="2"/>
      <c r="Y4" s="2"/>
      <c r="Z4" s="2"/>
    </row>
    <row r="5" spans="1:26" ht="14.25" customHeight="1" x14ac:dyDescent="0.2">
      <c r="A5" s="2"/>
      <c r="B5" s="158" t="s">
        <v>569</v>
      </c>
      <c r="C5" s="254" t="s">
        <v>570</v>
      </c>
      <c r="D5" s="254" t="s">
        <v>571</v>
      </c>
      <c r="E5" s="254" t="s">
        <v>572</v>
      </c>
      <c r="F5" s="2"/>
      <c r="J5" s="2"/>
      <c r="K5" s="2"/>
      <c r="L5" s="2"/>
      <c r="M5" s="2"/>
      <c r="N5" s="2"/>
      <c r="O5" s="2"/>
      <c r="P5" s="2"/>
      <c r="Q5" s="2"/>
      <c r="R5" s="2"/>
      <c r="S5" s="2"/>
      <c r="T5" s="2"/>
      <c r="U5" s="2"/>
      <c r="V5" s="2"/>
      <c r="W5" s="2"/>
      <c r="X5" s="2"/>
      <c r="Y5" s="2"/>
      <c r="Z5" s="2"/>
    </row>
    <row r="6" spans="1:26" ht="14.25" customHeight="1" x14ac:dyDescent="0.2">
      <c r="A6" s="2"/>
      <c r="B6" s="158" t="s">
        <v>573</v>
      </c>
      <c r="C6" s="254" t="s">
        <v>574</v>
      </c>
      <c r="D6" s="254" t="s">
        <v>575</v>
      </c>
      <c r="E6" s="254"/>
      <c r="F6" s="2"/>
      <c r="J6" s="2"/>
      <c r="K6" s="2"/>
      <c r="L6" s="2"/>
      <c r="M6" s="2"/>
      <c r="N6" s="2"/>
      <c r="O6" s="2"/>
      <c r="P6" s="2"/>
      <c r="Q6" s="2"/>
      <c r="R6" s="2"/>
      <c r="S6" s="2"/>
      <c r="T6" s="2"/>
      <c r="U6" s="2"/>
      <c r="V6" s="2"/>
      <c r="W6" s="2"/>
      <c r="X6" s="2"/>
      <c r="Y6" s="2"/>
      <c r="Z6" s="2"/>
    </row>
    <row r="7" spans="1:26" ht="14.25" customHeight="1" x14ac:dyDescent="0.2">
      <c r="A7" s="2"/>
      <c r="B7" s="158" t="s">
        <v>576</v>
      </c>
      <c r="C7" s="254" t="s">
        <v>577</v>
      </c>
      <c r="D7" s="254" t="s">
        <v>578</v>
      </c>
      <c r="E7" s="254" t="s">
        <v>579</v>
      </c>
      <c r="F7" s="2"/>
      <c r="J7" s="2"/>
      <c r="K7" s="2"/>
      <c r="L7" s="2"/>
      <c r="M7" s="2"/>
      <c r="N7" s="2"/>
      <c r="O7" s="2"/>
      <c r="P7" s="2"/>
      <c r="Q7" s="2"/>
      <c r="R7" s="2"/>
      <c r="S7" s="2"/>
      <c r="T7" s="2"/>
      <c r="U7" s="2"/>
      <c r="V7" s="2"/>
      <c r="W7" s="2"/>
      <c r="X7" s="2"/>
      <c r="Y7" s="2"/>
      <c r="Z7" s="2"/>
    </row>
    <row r="8" spans="1:26" ht="14.25" customHeight="1" x14ac:dyDescent="0.2">
      <c r="A8" s="2"/>
      <c r="B8" s="158" t="s">
        <v>429</v>
      </c>
      <c r="C8" s="254" t="s">
        <v>580</v>
      </c>
      <c r="D8" s="254" t="s">
        <v>581</v>
      </c>
      <c r="E8" s="254"/>
      <c r="F8" s="2"/>
      <c r="J8" s="2"/>
      <c r="K8" s="2"/>
      <c r="L8" s="2"/>
      <c r="M8" s="2"/>
      <c r="N8" s="2"/>
      <c r="O8" s="2"/>
      <c r="P8" s="2"/>
      <c r="Q8" s="2"/>
      <c r="R8" s="2"/>
      <c r="S8" s="2"/>
      <c r="T8" s="2"/>
      <c r="U8" s="2"/>
      <c r="V8" s="2"/>
      <c r="W8" s="2"/>
      <c r="X8" s="2"/>
      <c r="Y8" s="2"/>
      <c r="Z8" s="2"/>
    </row>
    <row r="9" spans="1:26" ht="14.25" customHeight="1" x14ac:dyDescent="0.2">
      <c r="A9" s="2"/>
      <c r="B9" s="158" t="s">
        <v>582</v>
      </c>
      <c r="C9" s="254" t="s">
        <v>583</v>
      </c>
      <c r="D9" s="254" t="s">
        <v>584</v>
      </c>
      <c r="E9" s="254" t="s">
        <v>585</v>
      </c>
      <c r="F9" s="2"/>
      <c r="J9" s="2"/>
      <c r="K9" s="2"/>
      <c r="L9" s="2"/>
      <c r="M9" s="2"/>
      <c r="N9" s="2"/>
      <c r="O9" s="2"/>
      <c r="P9" s="2"/>
      <c r="Q9" s="2"/>
      <c r="R9" s="2"/>
      <c r="S9" s="2"/>
      <c r="T9" s="2"/>
      <c r="U9" s="2"/>
      <c r="V9" s="2"/>
      <c r="W9" s="2"/>
      <c r="X9" s="2"/>
      <c r="Y9" s="2"/>
      <c r="Z9" s="2"/>
    </row>
    <row r="10" spans="1:26" ht="14.25" customHeight="1" x14ac:dyDescent="0.2">
      <c r="A10" s="2"/>
      <c r="B10" s="158" t="s">
        <v>431</v>
      </c>
      <c r="C10" s="254" t="s">
        <v>586</v>
      </c>
      <c r="D10" s="254" t="s">
        <v>587</v>
      </c>
      <c r="E10" s="254" t="s">
        <v>588</v>
      </c>
      <c r="F10" s="2"/>
      <c r="J10" s="2"/>
      <c r="K10" s="2"/>
      <c r="L10" s="2"/>
      <c r="M10" s="2"/>
      <c r="N10" s="2"/>
      <c r="O10" s="2"/>
      <c r="P10" s="2"/>
      <c r="Q10" s="2"/>
      <c r="R10" s="2"/>
      <c r="S10" s="2"/>
      <c r="T10" s="2"/>
      <c r="U10" s="2"/>
      <c r="V10" s="2"/>
      <c r="W10" s="2"/>
      <c r="X10" s="2"/>
      <c r="Y10" s="2"/>
      <c r="Z10" s="2"/>
    </row>
    <row r="11" spans="1:26" ht="14.25" customHeight="1" x14ac:dyDescent="0.2">
      <c r="A11" s="2"/>
      <c r="B11" s="158" t="s">
        <v>589</v>
      </c>
      <c r="C11" s="254" t="s">
        <v>590</v>
      </c>
      <c r="D11" s="254" t="s">
        <v>591</v>
      </c>
      <c r="E11" s="254" t="s">
        <v>592</v>
      </c>
      <c r="F11" s="2"/>
      <c r="J11" s="2"/>
      <c r="K11" s="2"/>
      <c r="L11" s="2"/>
      <c r="M11" s="2"/>
      <c r="N11" s="2"/>
      <c r="O11" s="2"/>
      <c r="P11" s="2"/>
      <c r="Q11" s="2"/>
      <c r="R11" s="2"/>
      <c r="S11" s="2"/>
      <c r="T11" s="2"/>
      <c r="U11" s="2"/>
      <c r="V11" s="2"/>
      <c r="W11" s="2"/>
      <c r="X11" s="2"/>
      <c r="Y11" s="2"/>
      <c r="Z11" s="2"/>
    </row>
    <row r="12" spans="1:26" ht="14.25" customHeight="1" x14ac:dyDescent="0.2">
      <c r="A12" s="2"/>
      <c r="B12" s="158" t="s">
        <v>593</v>
      </c>
      <c r="C12" s="254" t="s">
        <v>594</v>
      </c>
      <c r="D12" s="254" t="s">
        <v>595</v>
      </c>
      <c r="E12" s="254"/>
      <c r="F12" s="2"/>
      <c r="J12" s="2"/>
      <c r="K12" s="2"/>
      <c r="L12" s="2"/>
      <c r="M12" s="2"/>
      <c r="N12" s="2"/>
      <c r="O12" s="2"/>
      <c r="P12" s="2"/>
      <c r="Q12" s="2"/>
      <c r="R12" s="2"/>
      <c r="S12" s="2"/>
      <c r="T12" s="2"/>
      <c r="U12" s="2"/>
      <c r="V12" s="2"/>
      <c r="W12" s="2"/>
      <c r="X12" s="2"/>
      <c r="Y12" s="2"/>
      <c r="Z12" s="2"/>
    </row>
    <row r="13" spans="1:26" ht="14.25" customHeight="1" x14ac:dyDescent="0.2">
      <c r="A13" s="2"/>
      <c r="B13" s="158" t="s">
        <v>434</v>
      </c>
      <c r="C13" s="254" t="s">
        <v>596</v>
      </c>
      <c r="D13" s="254" t="s">
        <v>597</v>
      </c>
      <c r="E13" s="254" t="s">
        <v>598</v>
      </c>
      <c r="F13" s="2"/>
      <c r="J13" s="2"/>
      <c r="K13" s="2"/>
      <c r="L13" s="2"/>
      <c r="M13" s="2"/>
      <c r="N13" s="2"/>
      <c r="O13" s="2"/>
      <c r="P13" s="2"/>
      <c r="Q13" s="2"/>
      <c r="R13" s="2"/>
      <c r="S13" s="2"/>
      <c r="T13" s="2"/>
      <c r="U13" s="2"/>
      <c r="V13" s="2"/>
      <c r="W13" s="2"/>
      <c r="X13" s="2"/>
      <c r="Y13" s="2"/>
      <c r="Z13" s="2"/>
    </row>
    <row r="14" spans="1:26" ht="14.25" customHeight="1" x14ac:dyDescent="0.2">
      <c r="A14" s="2"/>
      <c r="B14" s="158" t="s">
        <v>599</v>
      </c>
      <c r="C14" s="10" t="s">
        <v>600</v>
      </c>
      <c r="D14" s="254" t="s">
        <v>601</v>
      </c>
      <c r="E14" s="254"/>
      <c r="F14" s="2"/>
      <c r="J14" s="2"/>
      <c r="K14" s="2"/>
      <c r="L14" s="2"/>
      <c r="M14" s="2"/>
      <c r="N14" s="2"/>
      <c r="O14" s="2"/>
      <c r="P14" s="2"/>
      <c r="Q14" s="2"/>
      <c r="R14" s="2"/>
      <c r="S14" s="2"/>
      <c r="T14" s="2"/>
      <c r="U14" s="2"/>
      <c r="V14" s="2"/>
      <c r="W14" s="2"/>
      <c r="X14" s="2"/>
      <c r="Y14" s="2"/>
      <c r="Z14" s="2"/>
    </row>
    <row r="15" spans="1:26" ht="14.25" customHeight="1" x14ac:dyDescent="0.2">
      <c r="A15" s="2"/>
      <c r="B15" s="158" t="s">
        <v>436</v>
      </c>
      <c r="C15" s="254" t="s">
        <v>602</v>
      </c>
      <c r="D15" s="254" t="s">
        <v>603</v>
      </c>
      <c r="E15" s="254" t="s">
        <v>604</v>
      </c>
      <c r="F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4BCC5"/>
  </sheetPr>
  <dimension ref="A1:AB1000"/>
  <sheetViews>
    <sheetView showGridLines="0" zoomScale="75" zoomScaleNormal="75" workbookViewId="0">
      <pane xSplit="5" ySplit="9" topLeftCell="F10" activePane="bottomRight" state="frozen"/>
      <selection pane="topRight" activeCell="F1" sqref="F1"/>
      <selection pane="bottomLeft" activeCell="A10" sqref="A10"/>
      <selection pane="bottomRight" activeCell="C10" activeCellId="1" sqref="A10:A35 C10:C37"/>
    </sheetView>
  </sheetViews>
  <sheetFormatPr baseColWidth="10" defaultColWidth="14.5" defaultRowHeight="15" customHeight="1" outlineLevelCol="2" x14ac:dyDescent="0.2"/>
  <cols>
    <col min="1" max="3" width="2.5" customWidth="1"/>
    <col min="4" max="5" width="30.5" customWidth="1"/>
    <col min="6" max="7" width="40.5" customWidth="1"/>
    <col min="8" max="8" width="99.5" hidden="1" customWidth="1" outlineLevel="2"/>
    <col min="9" max="9" width="8.83203125" customWidth="1" collapsed="1"/>
    <col min="10" max="10" width="91.5" customWidth="1" outlineLevel="2"/>
    <col min="11" max="11" width="30.5" customWidth="1" outlineLevel="2"/>
    <col min="12" max="18" width="15.5" customWidth="1" outlineLevel="2"/>
    <col min="19" max="19" width="8.83203125" customWidth="1" outlineLevel="2"/>
    <col min="20" max="20" width="87.5" customWidth="1" outlineLevel="2"/>
    <col min="21" max="21" width="30.5" customWidth="1" outlineLevel="2"/>
    <col min="22" max="28" width="15.5" customWidth="1" outlineLevel="2"/>
  </cols>
  <sheetData>
    <row r="1" spans="1:28" ht="26.25" customHeight="1" x14ac:dyDescent="0.25">
      <c r="A1" s="42" t="s">
        <v>605</v>
      </c>
      <c r="B1" s="2"/>
      <c r="C1" s="34"/>
      <c r="D1" s="2"/>
      <c r="E1" s="2"/>
      <c r="F1" s="2"/>
      <c r="G1" s="2"/>
      <c r="H1" s="2"/>
      <c r="I1" s="2"/>
      <c r="J1" s="2"/>
      <c r="K1" s="2"/>
      <c r="L1" s="2"/>
      <c r="M1" s="2"/>
      <c r="N1" s="2"/>
      <c r="O1" s="2"/>
      <c r="P1" s="2"/>
      <c r="Q1" s="2"/>
      <c r="R1" s="2"/>
      <c r="S1" s="2"/>
      <c r="T1" s="2"/>
      <c r="U1" s="2"/>
      <c r="V1" s="2"/>
      <c r="W1" s="2"/>
      <c r="X1" s="2"/>
      <c r="Y1" s="2"/>
      <c r="Z1" s="2"/>
      <c r="AA1" s="2"/>
      <c r="AB1" s="2"/>
    </row>
    <row r="2" spans="1:28" ht="18.75" customHeight="1" x14ac:dyDescent="0.25">
      <c r="A2" s="2"/>
      <c r="B2" s="2"/>
      <c r="C2" s="34"/>
      <c r="D2" s="177" t="s">
        <v>606</v>
      </c>
      <c r="E2" s="178"/>
      <c r="F2" s="6"/>
      <c r="G2" s="41"/>
      <c r="H2" s="6"/>
      <c r="I2" s="2"/>
      <c r="J2" s="261" t="s">
        <v>607</v>
      </c>
      <c r="K2" s="262"/>
      <c r="L2" s="262"/>
      <c r="M2" s="262"/>
      <c r="N2" s="262"/>
      <c r="O2" s="262"/>
      <c r="P2" s="262"/>
      <c r="Q2" s="262"/>
      <c r="R2" s="262"/>
      <c r="S2" s="262"/>
      <c r="T2" s="262"/>
      <c r="U2" s="262"/>
      <c r="V2" s="262"/>
      <c r="W2" s="262"/>
      <c r="X2" s="262"/>
      <c r="Y2" s="262"/>
      <c r="Z2" s="262"/>
      <c r="AA2" s="262"/>
      <c r="AB2" s="263"/>
    </row>
    <row r="3" spans="1:28" ht="20.25" customHeight="1" x14ac:dyDescent="0.25">
      <c r="A3" s="2"/>
      <c r="B3" s="2"/>
      <c r="C3" s="34"/>
      <c r="D3" s="175" t="s">
        <v>46</v>
      </c>
      <c r="E3" s="88"/>
      <c r="F3" s="3"/>
      <c r="G3" s="2"/>
      <c r="H3" s="2"/>
      <c r="I3" s="2"/>
      <c r="J3" s="2"/>
      <c r="K3" s="2"/>
      <c r="L3" s="2"/>
      <c r="M3" s="2"/>
      <c r="N3" s="2"/>
      <c r="O3" s="2"/>
      <c r="P3" s="2"/>
      <c r="Q3" s="2"/>
      <c r="R3" s="2"/>
      <c r="S3" s="2"/>
      <c r="T3" s="2"/>
      <c r="U3" s="2"/>
      <c r="V3" s="2"/>
      <c r="W3" s="2"/>
      <c r="X3" s="2"/>
      <c r="Y3" s="2"/>
      <c r="Z3" s="2"/>
      <c r="AA3" s="2"/>
      <c r="AB3" s="2"/>
    </row>
    <row r="4" spans="1:28" ht="14.25" customHeight="1" x14ac:dyDescent="0.2">
      <c r="A4" s="2"/>
      <c r="B4" s="2"/>
      <c r="C4" s="34"/>
      <c r="D4" s="2"/>
      <c r="E4" s="2"/>
      <c r="F4" s="2"/>
      <c r="G4" s="2"/>
      <c r="H4" s="2"/>
      <c r="I4" s="2"/>
      <c r="J4" s="2"/>
      <c r="K4" s="2"/>
      <c r="L4" s="2"/>
      <c r="M4" s="2"/>
      <c r="N4" s="2"/>
      <c r="O4" s="2"/>
      <c r="P4" s="2"/>
      <c r="Q4" s="2"/>
      <c r="R4" s="2"/>
      <c r="S4" s="2"/>
      <c r="T4" s="2"/>
      <c r="U4" s="2"/>
      <c r="V4" s="2"/>
      <c r="W4" s="2"/>
      <c r="X4" s="2"/>
      <c r="Y4" s="2"/>
      <c r="Z4" s="2"/>
      <c r="AA4" s="2"/>
      <c r="AB4" s="2"/>
    </row>
    <row r="5" spans="1:28" ht="36" customHeight="1" x14ac:dyDescent="0.25">
      <c r="A5" s="2"/>
      <c r="B5" s="2"/>
      <c r="C5" s="34"/>
      <c r="D5" s="2"/>
      <c r="E5" s="2"/>
      <c r="F5" s="2"/>
      <c r="G5" s="2"/>
      <c r="H5" s="2"/>
      <c r="I5" s="2"/>
      <c r="J5" s="35" t="s">
        <v>608</v>
      </c>
      <c r="K5" s="6"/>
      <c r="L5" s="6"/>
      <c r="M5" s="6"/>
      <c r="N5" s="6"/>
      <c r="O5" s="6"/>
      <c r="P5" s="6"/>
      <c r="Q5" s="6"/>
      <c r="R5" s="41"/>
      <c r="S5" s="2"/>
      <c r="T5" s="35" t="s">
        <v>609</v>
      </c>
      <c r="U5" s="6"/>
      <c r="V5" s="6"/>
      <c r="W5" s="6"/>
      <c r="X5" s="6"/>
      <c r="Y5" s="6"/>
      <c r="Z5" s="6"/>
      <c r="AA5" s="6"/>
      <c r="AB5" s="41"/>
    </row>
    <row r="6" spans="1:28" ht="28" customHeight="1" x14ac:dyDescent="0.2">
      <c r="A6" s="2"/>
      <c r="B6" s="2"/>
      <c r="C6" s="34"/>
      <c r="D6" s="39" t="s">
        <v>47</v>
      </c>
      <c r="E6" s="40" t="s">
        <v>610</v>
      </c>
      <c r="F6" s="2"/>
      <c r="G6" s="2"/>
      <c r="H6" s="2"/>
      <c r="I6" s="2"/>
      <c r="J6" s="2"/>
      <c r="K6" s="2"/>
      <c r="L6" s="2"/>
      <c r="M6" s="2"/>
      <c r="N6" s="2"/>
      <c r="O6" s="2"/>
      <c r="P6" s="2"/>
      <c r="Q6" s="2"/>
      <c r="R6" s="2"/>
      <c r="S6" s="2"/>
      <c r="T6" s="2"/>
      <c r="U6" s="2"/>
      <c r="V6" s="2"/>
      <c r="W6" s="2"/>
      <c r="X6" s="2"/>
      <c r="Y6" s="2"/>
      <c r="Z6" s="2"/>
      <c r="AA6" s="2"/>
      <c r="AB6" s="2"/>
    </row>
    <row r="7" spans="1:28" ht="30.75" customHeight="1" x14ac:dyDescent="0.25">
      <c r="A7" s="2"/>
      <c r="B7" s="2"/>
      <c r="C7" s="34"/>
      <c r="D7" s="301" t="s">
        <v>224</v>
      </c>
      <c r="E7" s="291" t="s">
        <v>428</v>
      </c>
      <c r="F7" s="138" t="s">
        <v>611</v>
      </c>
      <c r="G7" s="2"/>
      <c r="H7" s="2"/>
      <c r="I7" s="2"/>
      <c r="J7" s="2"/>
      <c r="K7" s="2"/>
      <c r="L7" s="2"/>
      <c r="M7" s="2"/>
      <c r="N7" s="2"/>
      <c r="O7" s="2"/>
      <c r="P7" s="2"/>
      <c r="Q7" s="2"/>
      <c r="R7" s="2"/>
      <c r="S7" s="2"/>
      <c r="T7" s="2"/>
      <c r="U7" s="2"/>
      <c r="V7" s="2"/>
      <c r="W7" s="2"/>
      <c r="X7" s="2"/>
      <c r="Y7" s="2"/>
      <c r="Z7" s="2"/>
      <c r="AA7" s="2"/>
      <c r="AB7" s="2"/>
    </row>
    <row r="8" spans="1:28" ht="56.25" customHeight="1" x14ac:dyDescent="0.2">
      <c r="A8" s="2"/>
      <c r="B8" s="2"/>
      <c r="C8" s="34"/>
      <c r="D8" s="43" t="s">
        <v>53</v>
      </c>
      <c r="E8" s="43" t="s">
        <v>54</v>
      </c>
      <c r="F8" s="43" t="s">
        <v>55</v>
      </c>
      <c r="G8" s="43" t="s">
        <v>56</v>
      </c>
      <c r="H8" s="43" t="s">
        <v>57</v>
      </c>
      <c r="I8" s="2"/>
      <c r="J8" s="43" t="s">
        <v>58</v>
      </c>
      <c r="K8" s="43" t="s">
        <v>59</v>
      </c>
      <c r="L8" s="46" t="s">
        <v>60</v>
      </c>
      <c r="M8" s="46" t="s">
        <v>61</v>
      </c>
      <c r="N8" s="46" t="s">
        <v>62</v>
      </c>
      <c r="O8" s="46" t="s">
        <v>63</v>
      </c>
      <c r="P8" s="46" t="s">
        <v>64</v>
      </c>
      <c r="Q8" s="46" t="s">
        <v>612</v>
      </c>
      <c r="R8" s="264" t="s">
        <v>66</v>
      </c>
      <c r="S8" s="2"/>
      <c r="T8" s="43" t="s">
        <v>58</v>
      </c>
      <c r="U8" s="104" t="s">
        <v>59</v>
      </c>
      <c r="V8" s="46" t="s">
        <v>60</v>
      </c>
      <c r="W8" s="46" t="s">
        <v>61</v>
      </c>
      <c r="X8" s="46" t="s">
        <v>62</v>
      </c>
      <c r="Y8" s="46" t="s">
        <v>63</v>
      </c>
      <c r="Z8" s="46" t="s">
        <v>64</v>
      </c>
      <c r="AA8" s="46" t="s">
        <v>612</v>
      </c>
      <c r="AB8" s="264" t="s">
        <v>66</v>
      </c>
    </row>
    <row r="9" spans="1:28" ht="60" x14ac:dyDescent="0.2">
      <c r="A9" s="2"/>
      <c r="B9" s="2"/>
      <c r="C9" s="34"/>
      <c r="D9" s="49" t="s">
        <v>613</v>
      </c>
      <c r="E9" s="50"/>
      <c r="F9" s="50"/>
      <c r="G9" s="50"/>
      <c r="H9" s="50"/>
      <c r="I9" s="2"/>
      <c r="J9" s="51" t="s">
        <v>614</v>
      </c>
      <c r="K9" s="49" t="s">
        <v>68</v>
      </c>
      <c r="L9" s="50"/>
      <c r="M9" s="50"/>
      <c r="N9" s="50"/>
      <c r="O9" s="50"/>
      <c r="P9" s="50"/>
      <c r="Q9" s="50"/>
      <c r="R9" s="50"/>
      <c r="S9" s="2"/>
      <c r="T9" s="51" t="s">
        <v>615</v>
      </c>
      <c r="U9" s="49" t="s">
        <v>68</v>
      </c>
      <c r="V9" s="50"/>
      <c r="W9" s="50"/>
      <c r="X9" s="50"/>
      <c r="Y9" s="50"/>
      <c r="Z9" s="50"/>
      <c r="AA9" s="50"/>
      <c r="AB9" s="50"/>
    </row>
    <row r="10" spans="1:28" ht="311.25" customHeight="1" x14ac:dyDescent="0.2">
      <c r="A10" s="403" t="s">
        <v>616</v>
      </c>
      <c r="B10" s="2"/>
      <c r="C10" s="404">
        <v>1</v>
      </c>
      <c r="D10" s="54" t="s">
        <v>283</v>
      </c>
      <c r="E10" s="54" t="s">
        <v>332</v>
      </c>
      <c r="F10" s="55" t="s">
        <v>334</v>
      </c>
      <c r="G10" s="55" t="s">
        <v>333</v>
      </c>
      <c r="H10" s="55" t="s">
        <v>529</v>
      </c>
      <c r="I10" s="2"/>
      <c r="J10" s="265" t="s">
        <v>617</v>
      </c>
      <c r="K10" s="265"/>
      <c r="L10" s="266">
        <v>4</v>
      </c>
      <c r="M10" s="266">
        <v>5</v>
      </c>
      <c r="N10" s="266">
        <v>4</v>
      </c>
      <c r="O10" s="266">
        <v>5</v>
      </c>
      <c r="P10" s="266">
        <v>5</v>
      </c>
      <c r="Q10" s="266">
        <v>5</v>
      </c>
      <c r="R10" s="123">
        <v>4.55</v>
      </c>
      <c r="S10" s="2"/>
      <c r="T10" s="265" t="s">
        <v>618</v>
      </c>
      <c r="U10" s="265" t="s">
        <v>619</v>
      </c>
      <c r="V10" s="266">
        <v>1</v>
      </c>
      <c r="W10" s="266">
        <v>3</v>
      </c>
      <c r="X10" s="266">
        <v>2</v>
      </c>
      <c r="Y10" s="266">
        <v>2</v>
      </c>
      <c r="Z10" s="266">
        <v>3</v>
      </c>
      <c r="AA10" s="266">
        <v>2</v>
      </c>
      <c r="AB10" s="123">
        <v>2.1</v>
      </c>
    </row>
    <row r="11" spans="1:28" ht="311.25" customHeight="1" x14ac:dyDescent="0.2">
      <c r="A11" s="403" t="s">
        <v>620</v>
      </c>
      <c r="B11" s="2"/>
      <c r="C11" s="404">
        <v>2</v>
      </c>
      <c r="D11" s="54" t="s">
        <v>285</v>
      </c>
      <c r="E11" s="54" t="s">
        <v>372</v>
      </c>
      <c r="F11" s="55" t="s">
        <v>373</v>
      </c>
      <c r="G11" s="55" t="s">
        <v>374</v>
      </c>
      <c r="H11" s="55" t="s">
        <v>531</v>
      </c>
      <c r="I11" s="2"/>
      <c r="J11" s="265" t="s">
        <v>621</v>
      </c>
      <c r="K11" s="265"/>
      <c r="L11" s="266">
        <v>4</v>
      </c>
      <c r="M11" s="266">
        <v>5</v>
      </c>
      <c r="N11" s="266">
        <v>5</v>
      </c>
      <c r="O11" s="266">
        <v>4</v>
      </c>
      <c r="P11" s="266">
        <v>4</v>
      </c>
      <c r="Q11" s="266">
        <v>5</v>
      </c>
      <c r="R11" s="123">
        <v>4.45</v>
      </c>
      <c r="S11" s="2"/>
      <c r="T11" s="265" t="s">
        <v>622</v>
      </c>
      <c r="U11" s="265" t="s">
        <v>623</v>
      </c>
      <c r="V11" s="266">
        <v>1</v>
      </c>
      <c r="W11" s="266">
        <v>2</v>
      </c>
      <c r="X11" s="266">
        <v>2</v>
      </c>
      <c r="Y11" s="266">
        <v>2</v>
      </c>
      <c r="Z11" s="266">
        <v>3</v>
      </c>
      <c r="AA11" s="266">
        <v>2</v>
      </c>
      <c r="AB11" s="123">
        <v>1.9</v>
      </c>
    </row>
    <row r="12" spans="1:28" ht="311.25" customHeight="1" x14ac:dyDescent="0.2">
      <c r="A12" s="403" t="s">
        <v>624</v>
      </c>
      <c r="B12" s="2"/>
      <c r="C12" s="404">
        <v>3</v>
      </c>
      <c r="D12" s="54" t="s">
        <v>294</v>
      </c>
      <c r="E12" s="54" t="s">
        <v>365</v>
      </c>
      <c r="F12" s="55" t="s">
        <v>366</v>
      </c>
      <c r="G12" s="55" t="s">
        <v>367</v>
      </c>
      <c r="H12" s="55" t="s">
        <v>542</v>
      </c>
      <c r="I12" s="2"/>
      <c r="J12" s="265" t="s">
        <v>625</v>
      </c>
      <c r="K12" s="265"/>
      <c r="L12" s="266">
        <v>5</v>
      </c>
      <c r="M12" s="266">
        <v>5</v>
      </c>
      <c r="N12" s="266">
        <v>5</v>
      </c>
      <c r="O12" s="266">
        <v>5</v>
      </c>
      <c r="P12" s="266">
        <v>4</v>
      </c>
      <c r="Q12" s="266">
        <v>4</v>
      </c>
      <c r="R12" s="123">
        <v>4.9000000000000004</v>
      </c>
      <c r="S12" s="2"/>
      <c r="T12" s="265" t="s">
        <v>626</v>
      </c>
      <c r="U12" s="265" t="s">
        <v>627</v>
      </c>
      <c r="V12" s="266">
        <v>2</v>
      </c>
      <c r="W12" s="266">
        <v>1</v>
      </c>
      <c r="X12" s="266">
        <v>3</v>
      </c>
      <c r="Y12" s="266">
        <v>2</v>
      </c>
      <c r="Z12" s="266">
        <v>1</v>
      </c>
      <c r="AA12" s="266">
        <v>2</v>
      </c>
      <c r="AB12" s="123">
        <v>1.9</v>
      </c>
    </row>
    <row r="13" spans="1:28" ht="311.25" customHeight="1" x14ac:dyDescent="0.2">
      <c r="A13" s="403" t="s">
        <v>628</v>
      </c>
      <c r="B13" s="2"/>
      <c r="C13" s="404">
        <v>4</v>
      </c>
      <c r="D13" s="54" t="s">
        <v>286</v>
      </c>
      <c r="E13" s="54" t="s">
        <v>346</v>
      </c>
      <c r="F13" s="55" t="s">
        <v>629</v>
      </c>
      <c r="G13" s="55" t="s">
        <v>347</v>
      </c>
      <c r="H13" s="55" t="s">
        <v>532</v>
      </c>
      <c r="I13" s="2"/>
      <c r="J13" s="265" t="s">
        <v>630</v>
      </c>
      <c r="K13" s="265"/>
      <c r="L13" s="266">
        <v>4</v>
      </c>
      <c r="M13" s="266">
        <v>2</v>
      </c>
      <c r="N13" s="266">
        <v>3</v>
      </c>
      <c r="O13" s="266">
        <v>3</v>
      </c>
      <c r="P13" s="266">
        <v>3</v>
      </c>
      <c r="Q13" s="266">
        <v>4</v>
      </c>
      <c r="R13" s="123">
        <v>3</v>
      </c>
      <c r="S13" s="2"/>
      <c r="T13" s="265" t="s">
        <v>631</v>
      </c>
      <c r="U13" s="265"/>
      <c r="V13" s="266">
        <v>2</v>
      </c>
      <c r="W13" s="266">
        <v>2</v>
      </c>
      <c r="X13" s="266">
        <v>2</v>
      </c>
      <c r="Y13" s="266">
        <v>2</v>
      </c>
      <c r="Z13" s="266">
        <v>2</v>
      </c>
      <c r="AA13" s="266">
        <v>2</v>
      </c>
      <c r="AB13" s="123">
        <v>2</v>
      </c>
    </row>
    <row r="14" spans="1:28" ht="311.25" customHeight="1" x14ac:dyDescent="0.2">
      <c r="A14" s="403" t="s">
        <v>632</v>
      </c>
      <c r="B14" s="2"/>
      <c r="C14" s="404">
        <v>5</v>
      </c>
      <c r="D14" s="54" t="s">
        <v>295</v>
      </c>
      <c r="E14" s="54" t="s">
        <v>360</v>
      </c>
      <c r="F14" s="55" t="s">
        <v>633</v>
      </c>
      <c r="G14" s="55" t="s">
        <v>361</v>
      </c>
      <c r="H14" s="55" t="s">
        <v>543</v>
      </c>
      <c r="I14" s="2"/>
      <c r="J14" s="265" t="s">
        <v>634</v>
      </c>
      <c r="K14" s="265"/>
      <c r="L14" s="266">
        <v>4</v>
      </c>
      <c r="M14" s="266">
        <v>2</v>
      </c>
      <c r="N14" s="266">
        <v>3</v>
      </c>
      <c r="O14" s="266">
        <v>3</v>
      </c>
      <c r="P14" s="266">
        <v>3</v>
      </c>
      <c r="Q14" s="266">
        <v>4</v>
      </c>
      <c r="R14" s="123">
        <v>3</v>
      </c>
      <c r="S14" s="2"/>
      <c r="T14" s="265" t="s">
        <v>635</v>
      </c>
      <c r="U14" s="265"/>
      <c r="V14" s="266">
        <v>3</v>
      </c>
      <c r="W14" s="266">
        <v>2</v>
      </c>
      <c r="X14" s="266">
        <v>2</v>
      </c>
      <c r="Y14" s="266">
        <v>3</v>
      </c>
      <c r="Z14" s="266">
        <v>3</v>
      </c>
      <c r="AA14" s="266">
        <v>2</v>
      </c>
      <c r="AB14" s="123">
        <v>2.5</v>
      </c>
    </row>
    <row r="15" spans="1:28" ht="311.25" customHeight="1" x14ac:dyDescent="0.25">
      <c r="A15" s="403" t="s">
        <v>636</v>
      </c>
      <c r="B15" s="2"/>
      <c r="C15" s="404">
        <v>6</v>
      </c>
      <c r="D15" s="54" t="s">
        <v>287</v>
      </c>
      <c r="E15" s="54" t="s">
        <v>336</v>
      </c>
      <c r="F15" s="55" t="s">
        <v>337</v>
      </c>
      <c r="G15" s="55" t="s">
        <v>338</v>
      </c>
      <c r="H15" s="55" t="s">
        <v>533</v>
      </c>
      <c r="I15" s="2"/>
      <c r="J15" s="265" t="s">
        <v>637</v>
      </c>
      <c r="K15" s="265"/>
      <c r="L15" s="266">
        <v>4</v>
      </c>
      <c r="M15" s="266">
        <v>3</v>
      </c>
      <c r="N15" s="266">
        <v>4</v>
      </c>
      <c r="O15" s="266">
        <v>4</v>
      </c>
      <c r="P15" s="266">
        <v>3</v>
      </c>
      <c r="Q15" s="266">
        <v>4</v>
      </c>
      <c r="R15" s="123">
        <v>3.6749999999999998</v>
      </c>
      <c r="S15" s="2"/>
      <c r="T15" s="267" t="s">
        <v>638</v>
      </c>
      <c r="U15" s="265"/>
      <c r="V15" s="266">
        <v>1</v>
      </c>
      <c r="W15" s="266">
        <v>1</v>
      </c>
      <c r="X15" s="266">
        <v>1</v>
      </c>
      <c r="Y15" s="266">
        <v>1</v>
      </c>
      <c r="Z15" s="266">
        <v>1</v>
      </c>
      <c r="AA15" s="266">
        <v>1</v>
      </c>
      <c r="AB15" s="123">
        <v>1</v>
      </c>
    </row>
    <row r="16" spans="1:28" ht="311.25" customHeight="1" x14ac:dyDescent="0.2">
      <c r="A16" s="403" t="s">
        <v>639</v>
      </c>
      <c r="B16" s="2"/>
      <c r="C16" s="404">
        <v>7</v>
      </c>
      <c r="D16" s="54" t="s">
        <v>309</v>
      </c>
      <c r="E16" s="54" t="s">
        <v>369</v>
      </c>
      <c r="F16" s="55" t="s">
        <v>640</v>
      </c>
      <c r="G16" s="55" t="s">
        <v>370</v>
      </c>
      <c r="H16" s="55" t="s">
        <v>533</v>
      </c>
      <c r="I16" s="2"/>
      <c r="J16" s="265" t="s">
        <v>641</v>
      </c>
      <c r="K16" s="265"/>
      <c r="L16" s="266">
        <v>5</v>
      </c>
      <c r="M16" s="266">
        <v>5</v>
      </c>
      <c r="N16" s="266">
        <v>3</v>
      </c>
      <c r="O16" s="266">
        <v>3</v>
      </c>
      <c r="P16" s="266">
        <v>3</v>
      </c>
      <c r="Q16" s="266">
        <v>5</v>
      </c>
      <c r="R16" s="123">
        <v>3.8999999999999995</v>
      </c>
      <c r="S16" s="2"/>
      <c r="T16" s="265" t="s">
        <v>642</v>
      </c>
      <c r="U16" s="265"/>
      <c r="V16" s="266">
        <v>3</v>
      </c>
      <c r="W16" s="266">
        <v>3</v>
      </c>
      <c r="X16" s="266">
        <v>3</v>
      </c>
      <c r="Y16" s="266">
        <v>3</v>
      </c>
      <c r="Z16" s="266">
        <v>3</v>
      </c>
      <c r="AA16" s="266">
        <v>3</v>
      </c>
      <c r="AB16" s="123">
        <v>3</v>
      </c>
    </row>
    <row r="17" spans="1:28" ht="311.25" customHeight="1" x14ac:dyDescent="0.2">
      <c r="A17" s="403" t="s">
        <v>643</v>
      </c>
      <c r="B17" s="2"/>
      <c r="C17" s="404">
        <v>8</v>
      </c>
      <c r="D17" s="54" t="s">
        <v>293</v>
      </c>
      <c r="E17" s="54" t="s">
        <v>394</v>
      </c>
      <c r="F17" s="55" t="s">
        <v>406</v>
      </c>
      <c r="G17" s="55" t="s">
        <v>396</v>
      </c>
      <c r="H17" s="55" t="s">
        <v>541</v>
      </c>
      <c r="I17" s="2"/>
      <c r="J17" s="265" t="s">
        <v>644</v>
      </c>
      <c r="K17" s="265"/>
      <c r="L17" s="266">
        <v>4</v>
      </c>
      <c r="M17" s="266">
        <v>3</v>
      </c>
      <c r="N17" s="266">
        <v>4</v>
      </c>
      <c r="O17" s="266">
        <v>4</v>
      </c>
      <c r="P17" s="266">
        <v>2</v>
      </c>
      <c r="Q17" s="266">
        <v>5</v>
      </c>
      <c r="R17" s="123">
        <v>3.5750000000000002</v>
      </c>
      <c r="S17" s="2"/>
      <c r="T17" s="265" t="s">
        <v>645</v>
      </c>
      <c r="U17" s="265"/>
      <c r="V17" s="266">
        <v>3</v>
      </c>
      <c r="W17" s="266">
        <v>3</v>
      </c>
      <c r="X17" s="266">
        <v>2</v>
      </c>
      <c r="Y17" s="266">
        <v>3</v>
      </c>
      <c r="Z17" s="266">
        <v>3</v>
      </c>
      <c r="AA17" s="266">
        <v>2</v>
      </c>
      <c r="AB17" s="123">
        <v>2.7</v>
      </c>
    </row>
    <row r="18" spans="1:28" ht="311.25" customHeight="1" x14ac:dyDescent="0.2">
      <c r="A18" s="403" t="s">
        <v>646</v>
      </c>
      <c r="B18" s="2"/>
      <c r="C18" s="404">
        <v>9</v>
      </c>
      <c r="D18" s="54" t="s">
        <v>647</v>
      </c>
      <c r="E18" s="54" t="s">
        <v>341</v>
      </c>
      <c r="F18" s="55" t="s">
        <v>648</v>
      </c>
      <c r="G18" s="55" t="s">
        <v>342</v>
      </c>
      <c r="H18" s="55" t="s">
        <v>549</v>
      </c>
      <c r="I18" s="2"/>
      <c r="J18" s="265" t="s">
        <v>649</v>
      </c>
      <c r="K18" s="265"/>
      <c r="L18" s="266">
        <v>4</v>
      </c>
      <c r="M18" s="266">
        <v>5</v>
      </c>
      <c r="N18" s="266">
        <v>5</v>
      </c>
      <c r="O18" s="266">
        <v>5</v>
      </c>
      <c r="P18" s="266">
        <v>5</v>
      </c>
      <c r="Q18" s="266">
        <v>4</v>
      </c>
      <c r="R18" s="123">
        <v>4.7750000000000004</v>
      </c>
      <c r="S18" s="2"/>
      <c r="T18" s="265" t="s">
        <v>650</v>
      </c>
      <c r="U18" s="265"/>
      <c r="V18" s="266">
        <v>3</v>
      </c>
      <c r="W18" s="266">
        <v>4</v>
      </c>
      <c r="X18" s="266">
        <v>4</v>
      </c>
      <c r="Y18" s="266">
        <v>4</v>
      </c>
      <c r="Z18" s="266">
        <v>3</v>
      </c>
      <c r="AA18" s="266">
        <v>3</v>
      </c>
      <c r="AB18" s="123">
        <v>3.6</v>
      </c>
    </row>
    <row r="19" spans="1:28" ht="311.25" customHeight="1" x14ac:dyDescent="0.2">
      <c r="A19" s="403" t="s">
        <v>651</v>
      </c>
      <c r="B19" s="2"/>
      <c r="C19" s="404">
        <v>10</v>
      </c>
      <c r="D19" s="54" t="s">
        <v>652</v>
      </c>
      <c r="E19" s="54" t="s">
        <v>355</v>
      </c>
      <c r="F19" s="55" t="s">
        <v>653</v>
      </c>
      <c r="G19" s="55" t="s">
        <v>357</v>
      </c>
      <c r="H19" s="55" t="s">
        <v>549</v>
      </c>
      <c r="I19" s="2"/>
      <c r="J19" s="265" t="s">
        <v>654</v>
      </c>
      <c r="K19" s="265"/>
      <c r="L19" s="266">
        <v>4</v>
      </c>
      <c r="M19" s="266">
        <v>4</v>
      </c>
      <c r="N19" s="266">
        <v>3</v>
      </c>
      <c r="O19" s="266">
        <v>4</v>
      </c>
      <c r="P19" s="266">
        <v>3</v>
      </c>
      <c r="Q19" s="266">
        <v>4</v>
      </c>
      <c r="R19" s="123">
        <v>3.6749999999999998</v>
      </c>
      <c r="S19" s="2"/>
      <c r="T19" s="265" t="s">
        <v>655</v>
      </c>
      <c r="U19" s="265" t="s">
        <v>656</v>
      </c>
      <c r="V19" s="266">
        <v>2</v>
      </c>
      <c r="W19" s="266">
        <v>2</v>
      </c>
      <c r="X19" s="266">
        <v>1</v>
      </c>
      <c r="Y19" s="266">
        <v>2</v>
      </c>
      <c r="Z19" s="266">
        <v>1</v>
      </c>
      <c r="AA19" s="266">
        <v>2</v>
      </c>
      <c r="AB19" s="123">
        <v>1.7</v>
      </c>
    </row>
    <row r="20" spans="1:28" ht="311.25" customHeight="1" x14ac:dyDescent="0.2">
      <c r="A20" s="403" t="s">
        <v>657</v>
      </c>
      <c r="B20" s="2"/>
      <c r="C20" s="404">
        <v>11</v>
      </c>
      <c r="D20" s="54" t="s">
        <v>291</v>
      </c>
      <c r="E20" s="54" t="s">
        <v>386</v>
      </c>
      <c r="F20" s="55" t="s">
        <v>387</v>
      </c>
      <c r="G20" s="55" t="s">
        <v>388</v>
      </c>
      <c r="H20" s="55" t="s">
        <v>539</v>
      </c>
      <c r="I20" s="2"/>
      <c r="J20" s="265" t="s">
        <v>658</v>
      </c>
      <c r="K20" s="265"/>
      <c r="L20" s="266">
        <v>3</v>
      </c>
      <c r="M20" s="266">
        <v>2</v>
      </c>
      <c r="N20" s="266">
        <v>3</v>
      </c>
      <c r="O20" s="266">
        <v>3</v>
      </c>
      <c r="P20" s="266">
        <v>3</v>
      </c>
      <c r="Q20" s="266">
        <v>3</v>
      </c>
      <c r="R20" s="123">
        <v>2.7750000000000004</v>
      </c>
      <c r="S20" s="2"/>
      <c r="T20" s="265" t="s">
        <v>659</v>
      </c>
      <c r="U20" s="265"/>
      <c r="V20" s="266">
        <v>3</v>
      </c>
      <c r="W20" s="266">
        <v>2</v>
      </c>
      <c r="X20" s="266">
        <v>2</v>
      </c>
      <c r="Y20" s="266">
        <v>3</v>
      </c>
      <c r="Z20" s="266">
        <v>3</v>
      </c>
      <c r="AA20" s="266">
        <v>3</v>
      </c>
      <c r="AB20" s="123">
        <v>2.6</v>
      </c>
    </row>
    <row r="21" spans="1:28" ht="311.25" customHeight="1" x14ac:dyDescent="0.2">
      <c r="A21" s="403" t="s">
        <v>660</v>
      </c>
      <c r="B21" s="2"/>
      <c r="C21" s="404">
        <v>12</v>
      </c>
      <c r="D21" s="54" t="s">
        <v>288</v>
      </c>
      <c r="E21" s="54" t="s">
        <v>349</v>
      </c>
      <c r="F21" s="55" t="s">
        <v>350</v>
      </c>
      <c r="G21" s="55" t="s">
        <v>351</v>
      </c>
      <c r="H21" s="55" t="s">
        <v>534</v>
      </c>
      <c r="I21" s="2"/>
      <c r="J21" s="265" t="s">
        <v>661</v>
      </c>
      <c r="K21" s="265"/>
      <c r="L21" s="266">
        <v>5</v>
      </c>
      <c r="M21" s="266">
        <v>5</v>
      </c>
      <c r="N21" s="266">
        <v>5</v>
      </c>
      <c r="O21" s="266">
        <v>5</v>
      </c>
      <c r="P21" s="266">
        <v>5</v>
      </c>
      <c r="Q21" s="266">
        <v>5</v>
      </c>
      <c r="R21" s="123">
        <v>5</v>
      </c>
      <c r="S21" s="2"/>
      <c r="T21" s="265" t="s">
        <v>662</v>
      </c>
      <c r="U21" s="265" t="s">
        <v>663</v>
      </c>
      <c r="V21" s="266">
        <v>3</v>
      </c>
      <c r="W21" s="266">
        <v>3</v>
      </c>
      <c r="X21" s="266">
        <v>3</v>
      </c>
      <c r="Y21" s="266">
        <v>3</v>
      </c>
      <c r="Z21" s="266">
        <v>2</v>
      </c>
      <c r="AA21" s="266">
        <v>3</v>
      </c>
      <c r="AB21" s="123">
        <v>2.9</v>
      </c>
    </row>
    <row r="22" spans="1:28" ht="311.25" customHeight="1" x14ac:dyDescent="0.2">
      <c r="A22" s="403" t="s">
        <v>664</v>
      </c>
      <c r="B22" s="2"/>
      <c r="C22" s="404">
        <v>13</v>
      </c>
      <c r="D22" s="54" t="s">
        <v>310</v>
      </c>
      <c r="E22" s="54" t="s">
        <v>343</v>
      </c>
      <c r="F22" s="55" t="s">
        <v>344</v>
      </c>
      <c r="G22" s="55" t="s">
        <v>345</v>
      </c>
      <c r="H22" s="55" t="s">
        <v>534</v>
      </c>
      <c r="I22" s="2"/>
      <c r="J22" s="265" t="s">
        <v>665</v>
      </c>
      <c r="K22" s="265"/>
      <c r="L22" s="266">
        <v>3</v>
      </c>
      <c r="M22" s="266">
        <v>2</v>
      </c>
      <c r="N22" s="266">
        <v>4</v>
      </c>
      <c r="O22" s="266">
        <v>3</v>
      </c>
      <c r="P22" s="266">
        <v>2</v>
      </c>
      <c r="Q22" s="266">
        <v>4</v>
      </c>
      <c r="R22" s="123">
        <v>2.9000000000000004</v>
      </c>
      <c r="S22" s="2"/>
      <c r="T22" s="265" t="s">
        <v>666</v>
      </c>
      <c r="U22" s="265"/>
      <c r="V22" s="266">
        <v>2</v>
      </c>
      <c r="W22" s="266">
        <v>4</v>
      </c>
      <c r="X22" s="266">
        <v>3</v>
      </c>
      <c r="Y22" s="266">
        <v>3</v>
      </c>
      <c r="Z22" s="266">
        <v>3</v>
      </c>
      <c r="AA22" s="266">
        <v>3</v>
      </c>
      <c r="AB22" s="123">
        <v>3</v>
      </c>
    </row>
    <row r="23" spans="1:28" ht="311.25" customHeight="1" x14ac:dyDescent="0.2">
      <c r="A23" s="403" t="s">
        <v>667</v>
      </c>
      <c r="B23" s="2"/>
      <c r="C23" s="404">
        <v>14</v>
      </c>
      <c r="D23" s="54" t="s">
        <v>297</v>
      </c>
      <c r="E23" s="54" t="s">
        <v>397</v>
      </c>
      <c r="F23" s="55" t="s">
        <v>398</v>
      </c>
      <c r="G23" s="55" t="s">
        <v>399</v>
      </c>
      <c r="H23" s="55" t="s">
        <v>546</v>
      </c>
      <c r="I23" s="2"/>
      <c r="J23" s="265" t="s">
        <v>668</v>
      </c>
      <c r="K23" s="265"/>
      <c r="L23" s="266">
        <v>5</v>
      </c>
      <c r="M23" s="266">
        <v>4</v>
      </c>
      <c r="N23" s="266">
        <v>5</v>
      </c>
      <c r="O23" s="266">
        <v>5</v>
      </c>
      <c r="P23" s="266">
        <v>3</v>
      </c>
      <c r="Q23" s="266">
        <v>5</v>
      </c>
      <c r="R23" s="123">
        <v>4.5750000000000002</v>
      </c>
      <c r="S23" s="2"/>
      <c r="T23" s="265" t="s">
        <v>669</v>
      </c>
      <c r="U23" s="265"/>
      <c r="V23" s="266">
        <v>3</v>
      </c>
      <c r="W23" s="266">
        <v>3</v>
      </c>
      <c r="X23" s="266">
        <v>3</v>
      </c>
      <c r="Y23" s="266">
        <v>3</v>
      </c>
      <c r="Z23" s="266">
        <v>4</v>
      </c>
      <c r="AA23" s="266">
        <v>3</v>
      </c>
      <c r="AB23" s="123">
        <v>3.1</v>
      </c>
    </row>
    <row r="24" spans="1:28" ht="311.25" customHeight="1" x14ac:dyDescent="0.2">
      <c r="A24" s="403" t="s">
        <v>670</v>
      </c>
      <c r="B24" s="2"/>
      <c r="C24" s="404">
        <v>15</v>
      </c>
      <c r="D24" s="54" t="s">
        <v>301</v>
      </c>
      <c r="E24" s="54" t="s">
        <v>327</v>
      </c>
      <c r="F24" s="55" t="s">
        <v>328</v>
      </c>
      <c r="G24" s="55" t="s">
        <v>671</v>
      </c>
      <c r="H24" s="55" t="s">
        <v>551</v>
      </c>
      <c r="I24" s="2"/>
      <c r="J24" s="265" t="s">
        <v>672</v>
      </c>
      <c r="K24" s="265"/>
      <c r="L24" s="266">
        <v>4</v>
      </c>
      <c r="M24" s="266">
        <v>5</v>
      </c>
      <c r="N24" s="266">
        <v>4</v>
      </c>
      <c r="O24" s="266">
        <v>4</v>
      </c>
      <c r="P24" s="266">
        <v>4</v>
      </c>
      <c r="Q24" s="266">
        <v>5</v>
      </c>
      <c r="R24" s="123">
        <v>4.2249999999999996</v>
      </c>
      <c r="S24" s="2"/>
      <c r="T24" s="265" t="s">
        <v>673</v>
      </c>
      <c r="U24" s="265"/>
      <c r="V24" s="266">
        <v>3</v>
      </c>
      <c r="W24" s="266">
        <v>3</v>
      </c>
      <c r="X24" s="266">
        <v>3</v>
      </c>
      <c r="Y24" s="266">
        <v>3</v>
      </c>
      <c r="Z24" s="266">
        <v>3</v>
      </c>
      <c r="AA24" s="266">
        <v>3</v>
      </c>
      <c r="AB24" s="123">
        <v>3</v>
      </c>
    </row>
    <row r="25" spans="1:28" ht="311.25" customHeight="1" x14ac:dyDescent="0.2">
      <c r="A25" s="403" t="s">
        <v>674</v>
      </c>
      <c r="B25" s="2"/>
      <c r="C25" s="404">
        <v>16</v>
      </c>
      <c r="D25" s="54" t="s">
        <v>675</v>
      </c>
      <c r="E25" s="54" t="s">
        <v>327</v>
      </c>
      <c r="F25" s="55" t="s">
        <v>328</v>
      </c>
      <c r="G25" s="55" t="s">
        <v>671</v>
      </c>
      <c r="H25" s="55" t="s">
        <v>552</v>
      </c>
      <c r="I25" s="2"/>
      <c r="J25" s="265" t="s">
        <v>676</v>
      </c>
      <c r="K25" s="265"/>
      <c r="L25" s="266">
        <v>4</v>
      </c>
      <c r="M25" s="266">
        <v>4</v>
      </c>
      <c r="N25" s="266">
        <v>4</v>
      </c>
      <c r="O25" s="266">
        <v>4</v>
      </c>
      <c r="P25" s="266">
        <v>4</v>
      </c>
      <c r="Q25" s="266">
        <v>5</v>
      </c>
      <c r="R25" s="123">
        <v>4</v>
      </c>
      <c r="S25" s="2"/>
      <c r="T25" s="265" t="s">
        <v>677</v>
      </c>
      <c r="U25" s="265" t="s">
        <v>678</v>
      </c>
      <c r="V25" s="266">
        <v>2</v>
      </c>
      <c r="W25" s="266">
        <v>2</v>
      </c>
      <c r="X25" s="266">
        <v>1</v>
      </c>
      <c r="Y25" s="266">
        <v>2</v>
      </c>
      <c r="Z25" s="266">
        <v>2</v>
      </c>
      <c r="AA25" s="266">
        <v>1</v>
      </c>
      <c r="AB25" s="123">
        <v>1.7</v>
      </c>
    </row>
    <row r="26" spans="1:28" ht="311.25" customHeight="1" x14ac:dyDescent="0.2">
      <c r="A26" s="403" t="s">
        <v>679</v>
      </c>
      <c r="B26" s="2"/>
      <c r="C26" s="404">
        <v>17</v>
      </c>
      <c r="D26" s="54" t="s">
        <v>680</v>
      </c>
      <c r="E26" s="54" t="s">
        <v>355</v>
      </c>
      <c r="F26" s="55" t="s">
        <v>653</v>
      </c>
      <c r="G26" s="55" t="s">
        <v>357</v>
      </c>
      <c r="H26" s="55" t="s">
        <v>552</v>
      </c>
      <c r="I26" s="2"/>
      <c r="J26" s="268" t="s">
        <v>681</v>
      </c>
      <c r="K26" s="265"/>
      <c r="L26" s="266">
        <v>4</v>
      </c>
      <c r="M26" s="266">
        <v>5</v>
      </c>
      <c r="N26" s="266">
        <v>4</v>
      </c>
      <c r="O26" s="266">
        <v>4</v>
      </c>
      <c r="P26" s="266">
        <v>3</v>
      </c>
      <c r="Q26" s="266">
        <v>4</v>
      </c>
      <c r="R26" s="123">
        <v>4.125</v>
      </c>
      <c r="S26" s="2"/>
      <c r="T26" s="265" t="s">
        <v>682</v>
      </c>
      <c r="U26" s="265"/>
      <c r="V26" s="266">
        <v>2</v>
      </c>
      <c r="W26" s="266">
        <v>2</v>
      </c>
      <c r="X26" s="266">
        <v>2</v>
      </c>
      <c r="Y26" s="266">
        <v>2</v>
      </c>
      <c r="Z26" s="266">
        <v>2</v>
      </c>
      <c r="AA26" s="266">
        <v>2</v>
      </c>
      <c r="AB26" s="123">
        <v>2</v>
      </c>
    </row>
    <row r="27" spans="1:28" ht="311.25" customHeight="1" x14ac:dyDescent="0.2">
      <c r="A27" s="403" t="s">
        <v>683</v>
      </c>
      <c r="B27" s="2"/>
      <c r="C27" s="404">
        <v>18</v>
      </c>
      <c r="D27" s="54" t="s">
        <v>311</v>
      </c>
      <c r="E27" s="54" t="s">
        <v>352</v>
      </c>
      <c r="F27" s="55" t="s">
        <v>684</v>
      </c>
      <c r="G27" s="55" t="s">
        <v>685</v>
      </c>
      <c r="H27" s="55" t="s">
        <v>552</v>
      </c>
      <c r="I27" s="2"/>
      <c r="J27" s="265" t="s">
        <v>686</v>
      </c>
      <c r="K27" s="265" t="s">
        <v>687</v>
      </c>
      <c r="L27" s="266">
        <v>0</v>
      </c>
      <c r="M27" s="266">
        <v>0</v>
      </c>
      <c r="N27" s="266">
        <v>0</v>
      </c>
      <c r="O27" s="266">
        <v>0</v>
      </c>
      <c r="P27" s="266">
        <v>0</v>
      </c>
      <c r="Q27" s="266">
        <v>0</v>
      </c>
      <c r="R27" s="123">
        <v>0</v>
      </c>
      <c r="S27" s="2"/>
      <c r="T27" s="265" t="s">
        <v>688</v>
      </c>
      <c r="U27" s="265" t="s">
        <v>689</v>
      </c>
      <c r="V27" s="266">
        <v>1</v>
      </c>
      <c r="W27" s="266">
        <v>1</v>
      </c>
      <c r="X27" s="266">
        <v>2</v>
      </c>
      <c r="Y27" s="266">
        <v>2</v>
      </c>
      <c r="Z27" s="266">
        <v>1</v>
      </c>
      <c r="AA27" s="266">
        <v>1</v>
      </c>
      <c r="AB27" s="123">
        <v>1.4</v>
      </c>
    </row>
    <row r="28" spans="1:28" ht="311.25" customHeight="1" x14ac:dyDescent="0.2">
      <c r="A28" s="403" t="s">
        <v>690</v>
      </c>
      <c r="B28" s="2"/>
      <c r="C28" s="404">
        <v>19</v>
      </c>
      <c r="D28" s="54" t="s">
        <v>296</v>
      </c>
      <c r="E28" s="54" t="s">
        <v>323</v>
      </c>
      <c r="F28" s="55" t="s">
        <v>691</v>
      </c>
      <c r="G28" s="55" t="s">
        <v>692</v>
      </c>
      <c r="H28" s="55" t="s">
        <v>545</v>
      </c>
      <c r="I28" s="2"/>
      <c r="J28" s="265" t="s">
        <v>693</v>
      </c>
      <c r="K28" s="265"/>
      <c r="L28" s="266">
        <v>5</v>
      </c>
      <c r="M28" s="266">
        <v>5</v>
      </c>
      <c r="N28" s="266">
        <v>4</v>
      </c>
      <c r="O28" s="266">
        <v>4</v>
      </c>
      <c r="P28" s="266">
        <v>4</v>
      </c>
      <c r="Q28" s="266">
        <v>4</v>
      </c>
      <c r="R28" s="123">
        <v>4.45</v>
      </c>
      <c r="S28" s="2"/>
      <c r="T28" s="265" t="s">
        <v>694</v>
      </c>
      <c r="U28" s="265"/>
      <c r="V28" s="266">
        <v>3</v>
      </c>
      <c r="W28" s="266">
        <v>2</v>
      </c>
      <c r="X28" s="266">
        <v>2</v>
      </c>
      <c r="Y28" s="266">
        <v>2</v>
      </c>
      <c r="Z28" s="266">
        <v>2</v>
      </c>
      <c r="AA28" s="266">
        <v>3</v>
      </c>
      <c r="AB28" s="123">
        <v>2.2999999999999998</v>
      </c>
    </row>
    <row r="29" spans="1:28" ht="311.25" customHeight="1" x14ac:dyDescent="0.2">
      <c r="A29" s="403" t="s">
        <v>695</v>
      </c>
      <c r="B29" s="2"/>
      <c r="C29" s="404">
        <v>20</v>
      </c>
      <c r="D29" s="54" t="s">
        <v>695</v>
      </c>
      <c r="E29" s="54" t="s">
        <v>695</v>
      </c>
      <c r="F29" s="55"/>
      <c r="G29" s="55"/>
      <c r="H29" s="55" t="s">
        <v>695</v>
      </c>
      <c r="I29" s="2"/>
      <c r="J29" s="265"/>
      <c r="K29" s="265"/>
      <c r="L29" s="266"/>
      <c r="M29" s="266"/>
      <c r="N29" s="266"/>
      <c r="O29" s="266"/>
      <c r="P29" s="266"/>
      <c r="Q29" s="266"/>
      <c r="R29" s="123">
        <v>0</v>
      </c>
      <c r="S29" s="2"/>
      <c r="T29" s="265"/>
      <c r="U29" s="265"/>
      <c r="V29" s="266"/>
      <c r="W29" s="266"/>
      <c r="X29" s="266"/>
      <c r="Y29" s="266"/>
      <c r="Z29" s="266"/>
      <c r="AA29" s="266"/>
      <c r="AB29" s="123">
        <v>0</v>
      </c>
    </row>
    <row r="30" spans="1:28" ht="311.25" customHeight="1" x14ac:dyDescent="0.2">
      <c r="A30" s="403" t="s">
        <v>695</v>
      </c>
      <c r="B30" s="2"/>
      <c r="C30" s="404">
        <v>21</v>
      </c>
      <c r="D30" s="54" t="s">
        <v>695</v>
      </c>
      <c r="E30" s="54" t="s">
        <v>695</v>
      </c>
      <c r="F30" s="55"/>
      <c r="G30" s="55"/>
      <c r="H30" s="55" t="s">
        <v>695</v>
      </c>
      <c r="I30" s="2"/>
      <c r="J30" s="265"/>
      <c r="K30" s="265"/>
      <c r="L30" s="266"/>
      <c r="M30" s="266"/>
      <c r="N30" s="266"/>
      <c r="O30" s="266"/>
      <c r="P30" s="266"/>
      <c r="Q30" s="266"/>
      <c r="R30" s="123">
        <v>0</v>
      </c>
      <c r="S30" s="2"/>
      <c r="T30" s="265"/>
      <c r="U30" s="265"/>
      <c r="V30" s="266"/>
      <c r="W30" s="266"/>
      <c r="X30" s="266"/>
      <c r="Y30" s="266"/>
      <c r="Z30" s="266"/>
      <c r="AA30" s="266"/>
      <c r="AB30" s="123">
        <v>0</v>
      </c>
    </row>
    <row r="31" spans="1:28" ht="311.25" customHeight="1" x14ac:dyDescent="0.2">
      <c r="A31" s="403" t="s">
        <v>695</v>
      </c>
      <c r="B31" s="2"/>
      <c r="C31" s="404">
        <v>22</v>
      </c>
      <c r="D31" s="54" t="s">
        <v>695</v>
      </c>
      <c r="E31" s="54" t="s">
        <v>695</v>
      </c>
      <c r="F31" s="55"/>
      <c r="G31" s="55"/>
      <c r="H31" s="55" t="s">
        <v>695</v>
      </c>
      <c r="I31" s="2"/>
      <c r="J31" s="265"/>
      <c r="K31" s="265"/>
      <c r="L31" s="266"/>
      <c r="M31" s="266"/>
      <c r="N31" s="266"/>
      <c r="O31" s="266"/>
      <c r="P31" s="266"/>
      <c r="Q31" s="266"/>
      <c r="R31" s="123">
        <v>0</v>
      </c>
      <c r="S31" s="2"/>
      <c r="T31" s="265"/>
      <c r="U31" s="265"/>
      <c r="V31" s="266"/>
      <c r="W31" s="266"/>
      <c r="X31" s="266"/>
      <c r="Y31" s="266"/>
      <c r="Z31" s="266"/>
      <c r="AA31" s="266"/>
      <c r="AB31" s="123">
        <v>0</v>
      </c>
    </row>
    <row r="32" spans="1:28" ht="311.25" customHeight="1" x14ac:dyDescent="0.2">
      <c r="A32" s="403" t="s">
        <v>695</v>
      </c>
      <c r="B32" s="2"/>
      <c r="C32" s="404">
        <v>23</v>
      </c>
      <c r="D32" s="54" t="s">
        <v>695</v>
      </c>
      <c r="E32" s="54" t="s">
        <v>695</v>
      </c>
      <c r="F32" s="55"/>
      <c r="G32" s="55"/>
      <c r="H32" s="55" t="s">
        <v>695</v>
      </c>
      <c r="I32" s="2"/>
      <c r="J32" s="265"/>
      <c r="K32" s="265"/>
      <c r="L32" s="266"/>
      <c r="M32" s="266"/>
      <c r="N32" s="266"/>
      <c r="O32" s="266"/>
      <c r="P32" s="266"/>
      <c r="Q32" s="266"/>
      <c r="R32" s="123">
        <v>0</v>
      </c>
      <c r="S32" s="2"/>
      <c r="T32" s="265"/>
      <c r="U32" s="265"/>
      <c r="V32" s="266"/>
      <c r="W32" s="266"/>
      <c r="X32" s="266"/>
      <c r="Y32" s="266"/>
      <c r="Z32" s="266"/>
      <c r="AA32" s="266"/>
      <c r="AB32" s="123">
        <v>0</v>
      </c>
    </row>
    <row r="33" spans="1:28" ht="311.25" customHeight="1" x14ac:dyDescent="0.2">
      <c r="A33" s="403" t="s">
        <v>695</v>
      </c>
      <c r="B33" s="2"/>
      <c r="C33" s="404">
        <v>24</v>
      </c>
      <c r="D33" s="54" t="s">
        <v>695</v>
      </c>
      <c r="E33" s="54" t="s">
        <v>695</v>
      </c>
      <c r="F33" s="55"/>
      <c r="G33" s="55"/>
      <c r="H33" s="55" t="s">
        <v>695</v>
      </c>
      <c r="I33" s="2"/>
      <c r="J33" s="265"/>
      <c r="K33" s="265"/>
      <c r="L33" s="266"/>
      <c r="M33" s="266"/>
      <c r="N33" s="266"/>
      <c r="O33" s="266"/>
      <c r="P33" s="266"/>
      <c r="Q33" s="266"/>
      <c r="R33" s="123">
        <v>0</v>
      </c>
      <c r="S33" s="2"/>
      <c r="T33" s="265"/>
      <c r="U33" s="265"/>
      <c r="V33" s="266"/>
      <c r="W33" s="266"/>
      <c r="X33" s="266"/>
      <c r="Y33" s="266"/>
      <c r="Z33" s="266"/>
      <c r="AA33" s="266"/>
      <c r="AB33" s="123">
        <v>0</v>
      </c>
    </row>
    <row r="34" spans="1:28" ht="311.25" customHeight="1" x14ac:dyDescent="0.2">
      <c r="A34" s="403" t="s">
        <v>695</v>
      </c>
      <c r="B34" s="2"/>
      <c r="C34" s="404">
        <v>25</v>
      </c>
      <c r="D34" s="54" t="s">
        <v>695</v>
      </c>
      <c r="E34" s="54" t="s">
        <v>695</v>
      </c>
      <c r="F34" s="55"/>
      <c r="G34" s="55"/>
      <c r="H34" s="55" t="s">
        <v>695</v>
      </c>
      <c r="I34" s="2"/>
      <c r="J34" s="265"/>
      <c r="K34" s="265"/>
      <c r="L34" s="266"/>
      <c r="M34" s="266"/>
      <c r="N34" s="266"/>
      <c r="O34" s="266"/>
      <c r="P34" s="266"/>
      <c r="Q34" s="266"/>
      <c r="R34" s="123">
        <v>0</v>
      </c>
      <c r="S34" s="2"/>
      <c r="T34" s="265"/>
      <c r="U34" s="265"/>
      <c r="V34" s="266"/>
      <c r="W34" s="266"/>
      <c r="X34" s="266"/>
      <c r="Y34" s="266"/>
      <c r="Z34" s="266"/>
      <c r="AA34" s="266"/>
      <c r="AB34" s="123">
        <v>0</v>
      </c>
    </row>
    <row r="35" spans="1:28" ht="311.25" customHeight="1" x14ac:dyDescent="0.2">
      <c r="A35" s="403" t="s">
        <v>695</v>
      </c>
      <c r="B35" s="2"/>
      <c r="C35" s="404">
        <v>26</v>
      </c>
      <c r="D35" s="54" t="s">
        <v>695</v>
      </c>
      <c r="E35" s="54" t="s">
        <v>695</v>
      </c>
      <c r="F35" s="55"/>
      <c r="G35" s="55"/>
      <c r="H35" s="55" t="s">
        <v>695</v>
      </c>
      <c r="I35" s="2"/>
      <c r="J35" s="265"/>
      <c r="K35" s="265"/>
      <c r="L35" s="266"/>
      <c r="M35" s="266"/>
      <c r="N35" s="266"/>
      <c r="O35" s="266"/>
      <c r="P35" s="266"/>
      <c r="Q35" s="266"/>
      <c r="R35" s="123">
        <v>0</v>
      </c>
      <c r="S35" s="2"/>
      <c r="T35" s="265"/>
      <c r="U35" s="265"/>
      <c r="V35" s="266"/>
      <c r="W35" s="266"/>
      <c r="X35" s="266"/>
      <c r="Y35" s="266"/>
      <c r="Z35" s="266"/>
      <c r="AA35" s="266"/>
      <c r="AB35" s="123">
        <v>0</v>
      </c>
    </row>
    <row r="36" spans="1:28" ht="311.25" customHeight="1" x14ac:dyDescent="0.2">
      <c r="A36" s="2"/>
      <c r="B36" s="2"/>
      <c r="C36" s="404">
        <v>27</v>
      </c>
      <c r="D36" s="54" t="s">
        <v>695</v>
      </c>
      <c r="E36" s="54" t="s">
        <v>695</v>
      </c>
      <c r="F36" s="55"/>
      <c r="G36" s="55"/>
      <c r="H36" s="55" t="s">
        <v>695</v>
      </c>
      <c r="I36" s="2"/>
      <c r="J36" s="265"/>
      <c r="K36" s="265"/>
      <c r="L36" s="266"/>
      <c r="M36" s="266"/>
      <c r="N36" s="266"/>
      <c r="O36" s="266"/>
      <c r="P36" s="266"/>
      <c r="Q36" s="266"/>
      <c r="R36" s="123">
        <v>0</v>
      </c>
      <c r="S36" s="2"/>
      <c r="T36" s="265"/>
      <c r="U36" s="265"/>
      <c r="V36" s="266"/>
      <c r="W36" s="266"/>
      <c r="X36" s="266"/>
      <c r="Y36" s="266"/>
      <c r="Z36" s="266"/>
      <c r="AA36" s="266"/>
      <c r="AB36" s="123">
        <v>0</v>
      </c>
    </row>
    <row r="37" spans="1:28" ht="311.25" customHeight="1" x14ac:dyDescent="0.2">
      <c r="A37" s="2"/>
      <c r="B37" s="2"/>
      <c r="C37" s="404">
        <v>28</v>
      </c>
      <c r="D37" s="54" t="s">
        <v>695</v>
      </c>
      <c r="E37" s="54" t="s">
        <v>695</v>
      </c>
      <c r="F37" s="55"/>
      <c r="G37" s="55"/>
      <c r="H37" s="55" t="s">
        <v>695</v>
      </c>
      <c r="I37" s="2"/>
      <c r="J37" s="265"/>
      <c r="K37" s="265"/>
      <c r="L37" s="266"/>
      <c r="M37" s="266"/>
      <c r="N37" s="266"/>
      <c r="O37" s="266"/>
      <c r="P37" s="266"/>
      <c r="Q37" s="266"/>
      <c r="R37" s="123">
        <v>0</v>
      </c>
      <c r="S37" s="2"/>
      <c r="T37" s="265"/>
      <c r="U37" s="265"/>
      <c r="V37" s="266"/>
      <c r="W37" s="266"/>
      <c r="X37" s="266"/>
      <c r="Y37" s="266"/>
      <c r="Z37" s="266"/>
      <c r="AA37" s="266"/>
      <c r="AB37" s="123">
        <v>0</v>
      </c>
    </row>
    <row r="38" spans="1:28" ht="14.25" customHeight="1" x14ac:dyDescent="0.2">
      <c r="A38" s="2"/>
      <c r="B38" s="2"/>
      <c r="C38" s="34"/>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
      <c r="A39" s="2"/>
      <c r="B39" s="2"/>
      <c r="C39" s="34"/>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
      <c r="A40" s="2"/>
      <c r="B40" s="2"/>
      <c r="C40" s="34"/>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
      <c r="A41" s="2"/>
      <c r="B41" s="2"/>
      <c r="C41" s="34"/>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
      <c r="A42" s="2"/>
      <c r="B42" s="2"/>
      <c r="C42" s="34"/>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
      <c r="A43" s="2"/>
      <c r="B43" s="2"/>
      <c r="C43" s="34"/>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
      <c r="A44" s="2"/>
      <c r="B44" s="2"/>
      <c r="C44" s="34"/>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
      <c r="A45" s="2"/>
      <c r="B45" s="2"/>
      <c r="C45" s="34"/>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
      <c r="A46" s="2"/>
      <c r="B46" s="2"/>
      <c r="C46" s="34"/>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
      <c r="A47" s="2"/>
      <c r="B47" s="2"/>
      <c r="C47" s="34"/>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
      <c r="A48" s="2"/>
      <c r="B48" s="2"/>
      <c r="C48" s="34"/>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
      <c r="A49" s="2"/>
      <c r="B49" s="2"/>
      <c r="C49" s="34"/>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
      <c r="A50" s="2"/>
      <c r="B50" s="2"/>
      <c r="C50" s="34"/>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
      <c r="A51" s="2"/>
      <c r="B51" s="2"/>
      <c r="C51" s="34"/>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
      <c r="A52" s="2"/>
      <c r="B52" s="2"/>
      <c r="C52" s="34"/>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
      <c r="A53" s="2"/>
      <c r="B53" s="2"/>
      <c r="C53" s="34"/>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
      <c r="A54" s="2"/>
      <c r="B54" s="2"/>
      <c r="C54" s="34"/>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
      <c r="A55" s="2"/>
      <c r="B55" s="2"/>
      <c r="C55" s="34"/>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
      <c r="A56" s="2"/>
      <c r="B56" s="2"/>
      <c r="C56" s="34"/>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
      <c r="A57" s="2"/>
      <c r="B57" s="2"/>
      <c r="C57" s="34"/>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
      <c r="A58" s="2"/>
      <c r="B58" s="2"/>
      <c r="C58" s="34"/>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
      <c r="A59" s="2"/>
      <c r="B59" s="2"/>
      <c r="C59" s="34"/>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
      <c r="A60" s="2"/>
      <c r="B60" s="2"/>
      <c r="C60" s="34"/>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
      <c r="A61" s="2"/>
      <c r="B61" s="2"/>
      <c r="C61" s="34"/>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
      <c r="A62" s="2"/>
      <c r="B62" s="2"/>
      <c r="C62" s="34"/>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
      <c r="A63" s="2"/>
      <c r="B63" s="2"/>
      <c r="C63" s="34"/>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
      <c r="A64" s="2"/>
      <c r="B64" s="2"/>
      <c r="C64" s="34"/>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
      <c r="A65" s="2"/>
      <c r="B65" s="2"/>
      <c r="C65" s="34"/>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
      <c r="A66" s="2"/>
      <c r="B66" s="2"/>
      <c r="C66" s="34"/>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
      <c r="A67" s="2"/>
      <c r="B67" s="2"/>
      <c r="C67" s="34"/>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
      <c r="A68" s="2"/>
      <c r="B68" s="2"/>
      <c r="C68" s="34"/>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
      <c r="A69" s="2"/>
      <c r="B69" s="2"/>
      <c r="C69" s="34"/>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
      <c r="A70" s="2"/>
      <c r="B70" s="2"/>
      <c r="C70" s="34"/>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
      <c r="A71" s="2"/>
      <c r="B71" s="2"/>
      <c r="C71" s="34"/>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
      <c r="A72" s="2"/>
      <c r="B72" s="2"/>
      <c r="C72" s="34"/>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
      <c r="A73" s="2"/>
      <c r="B73" s="2"/>
      <c r="C73" s="34"/>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
      <c r="A74" s="2"/>
      <c r="B74" s="2"/>
      <c r="C74" s="34"/>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
      <c r="A75" s="2"/>
      <c r="B75" s="2"/>
      <c r="C75" s="34"/>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
      <c r="A76" s="2"/>
      <c r="B76" s="2"/>
      <c r="C76" s="34"/>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
      <c r="A77" s="2"/>
      <c r="B77" s="2"/>
      <c r="C77" s="34"/>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
      <c r="A78" s="2"/>
      <c r="B78" s="2"/>
      <c r="C78" s="34"/>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
      <c r="A79" s="2"/>
      <c r="B79" s="2"/>
      <c r="C79" s="34"/>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
      <c r="A80" s="2"/>
      <c r="B80" s="2"/>
      <c r="C80" s="34"/>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
      <c r="A81" s="2"/>
      <c r="B81" s="2"/>
      <c r="C81" s="34"/>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
      <c r="A82" s="2"/>
      <c r="B82" s="2"/>
      <c r="C82" s="34"/>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
      <c r="A83" s="2"/>
      <c r="B83" s="2"/>
      <c r="C83" s="34"/>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
      <c r="A84" s="2"/>
      <c r="B84" s="2"/>
      <c r="C84" s="34"/>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
      <c r="A85" s="2"/>
      <c r="B85" s="2"/>
      <c r="C85" s="34"/>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
      <c r="A86" s="2"/>
      <c r="B86" s="2"/>
      <c r="C86" s="34"/>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
      <c r="A87" s="2"/>
      <c r="B87" s="2"/>
      <c r="C87" s="34"/>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
      <c r="A88" s="2"/>
      <c r="B88" s="2"/>
      <c r="C88" s="34"/>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
      <c r="A89" s="2"/>
      <c r="B89" s="2"/>
      <c r="C89" s="34"/>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
      <c r="A90" s="2"/>
      <c r="B90" s="2"/>
      <c r="C90" s="34"/>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
      <c r="A91" s="2"/>
      <c r="B91" s="2"/>
      <c r="C91" s="34"/>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
      <c r="A92" s="2"/>
      <c r="B92" s="2"/>
      <c r="C92" s="34"/>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
      <c r="A93" s="2"/>
      <c r="B93" s="2"/>
      <c r="C93" s="34"/>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
      <c r="A94" s="2"/>
      <c r="B94" s="2"/>
      <c r="C94" s="34"/>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
      <c r="A95" s="2"/>
      <c r="B95" s="2"/>
      <c r="C95" s="34"/>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
      <c r="A96" s="2"/>
      <c r="B96" s="2"/>
      <c r="C96" s="34"/>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
      <c r="A97" s="2"/>
      <c r="B97" s="2"/>
      <c r="C97" s="34"/>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
      <c r="A98" s="2"/>
      <c r="B98" s="2"/>
      <c r="C98" s="34"/>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
      <c r="A99" s="2"/>
      <c r="B99" s="2"/>
      <c r="C99" s="34"/>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
      <c r="A100" s="2"/>
      <c r="B100" s="2"/>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
      <c r="A101" s="2"/>
      <c r="B101" s="2"/>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
      <c r="A102" s="2"/>
      <c r="B102" s="2"/>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
      <c r="A103" s="2"/>
      <c r="B103" s="2"/>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
      <c r="A104" s="2"/>
      <c r="B104" s="2"/>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
      <c r="A105" s="2"/>
      <c r="B105" s="2"/>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
      <c r="A106" s="2"/>
      <c r="B106" s="2"/>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
      <c r="A107" s="2"/>
      <c r="B107" s="2"/>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
      <c r="A108" s="2"/>
      <c r="B108" s="2"/>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
      <c r="A109" s="2"/>
      <c r="B109" s="2"/>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
      <c r="A110" s="2"/>
      <c r="B110" s="2"/>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
      <c r="A111" s="2"/>
      <c r="B111" s="2"/>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
      <c r="A112" s="2"/>
      <c r="B112" s="2"/>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
      <c r="A113" s="2"/>
      <c r="B113" s="2"/>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
      <c r="A114" s="2"/>
      <c r="B114" s="2"/>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
      <c r="A115" s="2"/>
      <c r="B115" s="2"/>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
      <c r="A116" s="2"/>
      <c r="B116" s="2"/>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
      <c r="A117" s="2"/>
      <c r="B117" s="2"/>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
      <c r="A118" s="2"/>
      <c r="B118" s="2"/>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
      <c r="A119" s="2"/>
      <c r="B119" s="2"/>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
      <c r="A120" s="2"/>
      <c r="B120" s="2"/>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
      <c r="A121" s="2"/>
      <c r="B121" s="2"/>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
      <c r="A122" s="2"/>
      <c r="B122" s="2"/>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
      <c r="A123" s="2"/>
      <c r="B123" s="2"/>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
      <c r="A124" s="2"/>
      <c r="B124" s="2"/>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
      <c r="A125" s="2"/>
      <c r="B125" s="2"/>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
      <c r="A126" s="2"/>
      <c r="B126" s="2"/>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
      <c r="A127" s="2"/>
      <c r="B127" s="2"/>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
      <c r="A128" s="2"/>
      <c r="B128" s="2"/>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
      <c r="A129" s="2"/>
      <c r="B129" s="2"/>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
      <c r="A130" s="2"/>
      <c r="B130" s="2"/>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
      <c r="A131" s="2"/>
      <c r="B131" s="2"/>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
      <c r="A132" s="2"/>
      <c r="B132" s="2"/>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
      <c r="A133" s="2"/>
      <c r="B133" s="2"/>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
      <c r="A134" s="2"/>
      <c r="B134" s="2"/>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
      <c r="A135" s="2"/>
      <c r="B135" s="2"/>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
      <c r="A136" s="2"/>
      <c r="B136" s="2"/>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
      <c r="A137" s="2"/>
      <c r="B137" s="2"/>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
      <c r="A138" s="2"/>
      <c r="B138" s="2"/>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
      <c r="A139" s="2"/>
      <c r="B139" s="2"/>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
      <c r="A140" s="2"/>
      <c r="B140" s="2"/>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
      <c r="A141" s="2"/>
      <c r="B141" s="2"/>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
      <c r="A142" s="2"/>
      <c r="B142" s="2"/>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
      <c r="A143" s="2"/>
      <c r="B143" s="2"/>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
      <c r="A144" s="2"/>
      <c r="B144" s="2"/>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
      <c r="A145" s="2"/>
      <c r="B145" s="2"/>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
      <c r="A146" s="2"/>
      <c r="B146" s="2"/>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
      <c r="A147" s="2"/>
      <c r="B147" s="2"/>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
      <c r="A148" s="2"/>
      <c r="B148" s="2"/>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
      <c r="A149" s="2"/>
      <c r="B149" s="2"/>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
      <c r="A150" s="2"/>
      <c r="B150" s="2"/>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
      <c r="A151" s="2"/>
      <c r="B151" s="2"/>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
      <c r="A152" s="2"/>
      <c r="B152" s="2"/>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
      <c r="A153" s="2"/>
      <c r="B153" s="2"/>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
      <c r="A154" s="2"/>
      <c r="B154" s="2"/>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
      <c r="A155" s="2"/>
      <c r="B155" s="2"/>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
      <c r="A156" s="2"/>
      <c r="B156" s="2"/>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
      <c r="A157" s="2"/>
      <c r="B157" s="2"/>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
      <c r="A158" s="2"/>
      <c r="B158" s="2"/>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
      <c r="A159" s="2"/>
      <c r="B159" s="2"/>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
      <c r="A160" s="2"/>
      <c r="B160" s="2"/>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
      <c r="A161" s="2"/>
      <c r="B161" s="2"/>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
      <c r="A162" s="2"/>
      <c r="B162" s="2"/>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
      <c r="A163" s="2"/>
      <c r="B163" s="2"/>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
      <c r="A164" s="2"/>
      <c r="B164" s="2"/>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
      <c r="A165" s="2"/>
      <c r="B165" s="2"/>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
      <c r="A166" s="2"/>
      <c r="B166" s="2"/>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
      <c r="A167" s="2"/>
      <c r="B167" s="2"/>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
      <c r="A168" s="2"/>
      <c r="B168" s="2"/>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
      <c r="A169" s="2"/>
      <c r="B169" s="2"/>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
      <c r="A170" s="2"/>
      <c r="B170" s="2"/>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
      <c r="A171" s="2"/>
      <c r="B171" s="2"/>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
      <c r="A172" s="2"/>
      <c r="B172" s="2"/>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
      <c r="A173" s="2"/>
      <c r="B173" s="2"/>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
      <c r="A174" s="2"/>
      <c r="B174" s="2"/>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
      <c r="A175" s="2"/>
      <c r="B175" s="2"/>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
      <c r="A176" s="2"/>
      <c r="B176" s="2"/>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
      <c r="A177" s="2"/>
      <c r="B177" s="2"/>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
      <c r="A178" s="2"/>
      <c r="B178" s="2"/>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
      <c r="A179" s="2"/>
      <c r="B179" s="2"/>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
      <c r="A180" s="2"/>
      <c r="B180" s="2"/>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
      <c r="A181" s="2"/>
      <c r="B181" s="2"/>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
      <c r="A182" s="2"/>
      <c r="B182" s="2"/>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
      <c r="A183" s="2"/>
      <c r="B183" s="2"/>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
      <c r="A184" s="2"/>
      <c r="B184" s="2"/>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
      <c r="A185" s="2"/>
      <c r="B185" s="2"/>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
      <c r="A186" s="2"/>
      <c r="B186" s="2"/>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
      <c r="A187" s="2"/>
      <c r="B187" s="2"/>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
      <c r="A188" s="2"/>
      <c r="B188" s="2"/>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
      <c r="A189" s="2"/>
      <c r="B189" s="2"/>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
      <c r="A190" s="2"/>
      <c r="B190" s="2"/>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
      <c r="A191" s="2"/>
      <c r="B191" s="2"/>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
      <c r="A192" s="2"/>
      <c r="B192" s="2"/>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
      <c r="A193" s="2"/>
      <c r="B193" s="2"/>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
      <c r="A194" s="2"/>
      <c r="B194" s="2"/>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
      <c r="A195" s="2"/>
      <c r="B195" s="2"/>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
      <c r="A196" s="2"/>
      <c r="B196" s="2"/>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
      <c r="A197" s="2"/>
      <c r="B197" s="2"/>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
      <c r="A198" s="2"/>
      <c r="B198" s="2"/>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
      <c r="A199" s="2"/>
      <c r="B199" s="2"/>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
      <c r="A200" s="2"/>
      <c r="B200" s="2"/>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
      <c r="A201" s="2"/>
      <c r="B201" s="2"/>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
      <c r="A202" s="2"/>
      <c r="B202" s="2"/>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
      <c r="A203" s="2"/>
      <c r="B203" s="2"/>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
      <c r="A204" s="2"/>
      <c r="B204" s="2"/>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
      <c r="A205" s="2"/>
      <c r="B205" s="2"/>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
      <c r="A206" s="2"/>
      <c r="B206" s="2"/>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
      <c r="A207" s="2"/>
      <c r="B207" s="2"/>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
      <c r="A208" s="2"/>
      <c r="B208" s="2"/>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
      <c r="A209" s="2"/>
      <c r="B209" s="2"/>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
      <c r="A210" s="2"/>
      <c r="B210" s="2"/>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
      <c r="A211" s="2"/>
      <c r="B211" s="2"/>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
      <c r="A212" s="2"/>
      <c r="B212" s="2"/>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
      <c r="A213" s="2"/>
      <c r="B213" s="2"/>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
      <c r="A214" s="2"/>
      <c r="B214" s="2"/>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
      <c r="A215" s="2"/>
      <c r="B215" s="2"/>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
      <c r="A216" s="2"/>
      <c r="B216" s="2"/>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
      <c r="A217" s="2"/>
      <c r="B217" s="2"/>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
      <c r="A218" s="2"/>
      <c r="B218" s="2"/>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
      <c r="A219" s="2"/>
      <c r="B219" s="2"/>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
      <c r="A220" s="2"/>
      <c r="B220" s="2"/>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
      <c r="A221" s="2"/>
      <c r="B221" s="2"/>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
      <c r="A222" s="2"/>
      <c r="B222" s="2"/>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
      <c r="A223" s="2"/>
      <c r="B223" s="2"/>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
      <c r="A224" s="2"/>
      <c r="B224" s="2"/>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
      <c r="A225" s="2"/>
      <c r="B225" s="2"/>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
      <c r="A226" s="2"/>
      <c r="B226" s="2"/>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
      <c r="A227" s="2"/>
      <c r="B227" s="2"/>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
      <c r="A228" s="2"/>
      <c r="B228" s="2"/>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
      <c r="A229" s="2"/>
      <c r="B229" s="2"/>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
      <c r="A230" s="2"/>
      <c r="B230" s="2"/>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
      <c r="A231" s="2"/>
      <c r="B231" s="2"/>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
      <c r="A232" s="2"/>
      <c r="B232" s="2"/>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
      <c r="A233" s="2"/>
      <c r="B233" s="2"/>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
      <c r="A234" s="2"/>
      <c r="B234" s="2"/>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
      <c r="A235" s="2"/>
      <c r="B235" s="2"/>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
      <c r="A236" s="2"/>
      <c r="B236" s="2"/>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
      <c r="A237" s="2"/>
      <c r="B237" s="2"/>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
      <c r="A238" s="2"/>
      <c r="B238" s="2"/>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
      <c r="A239" s="2"/>
      <c r="B239" s="2"/>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
      <c r="A240" s="2"/>
      <c r="B240" s="2"/>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
      <c r="A241" s="2"/>
      <c r="B241" s="2"/>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
      <c r="A242" s="2"/>
      <c r="B242" s="2"/>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
      <c r="A243" s="2"/>
      <c r="B243" s="2"/>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
      <c r="A244" s="2"/>
      <c r="B244" s="2"/>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
      <c r="A245" s="2"/>
      <c r="B245" s="2"/>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
      <c r="A246" s="2"/>
      <c r="B246" s="2"/>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
      <c r="A247" s="2"/>
      <c r="B247" s="2"/>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
      <c r="A248" s="2"/>
      <c r="B248" s="2"/>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
      <c r="A249" s="2"/>
      <c r="B249" s="2"/>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
      <c r="A250" s="2"/>
      <c r="B250" s="2"/>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
      <c r="A251" s="2"/>
      <c r="B251" s="2"/>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
      <c r="A252" s="2"/>
      <c r="B252" s="2"/>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
      <c r="A253" s="2"/>
      <c r="B253" s="2"/>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
      <c r="A254" s="2"/>
      <c r="B254" s="2"/>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
      <c r="A255" s="2"/>
      <c r="B255" s="2"/>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
      <c r="A256" s="2"/>
      <c r="B256" s="2"/>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
      <c r="A257" s="2"/>
      <c r="B257" s="2"/>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
      <c r="A258" s="2"/>
      <c r="B258" s="2"/>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
      <c r="A259" s="2"/>
      <c r="B259" s="2"/>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
      <c r="A260" s="2"/>
      <c r="B260" s="2"/>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
      <c r="A261" s="2"/>
      <c r="B261" s="2"/>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
      <c r="A262" s="2"/>
      <c r="B262" s="2"/>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
      <c r="A263" s="2"/>
      <c r="B263" s="2"/>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
      <c r="A264" s="2"/>
      <c r="B264" s="2"/>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
      <c r="A265" s="2"/>
      <c r="B265" s="2"/>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
      <c r="A266" s="2"/>
      <c r="B266" s="2"/>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
      <c r="A267" s="2"/>
      <c r="B267" s="2"/>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
      <c r="A268" s="2"/>
      <c r="B268" s="2"/>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
      <c r="A269" s="2"/>
      <c r="B269" s="2"/>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
      <c r="A270" s="2"/>
      <c r="B270" s="2"/>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
      <c r="A271" s="2"/>
      <c r="B271" s="2"/>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
      <c r="A272" s="2"/>
      <c r="B272" s="2"/>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
      <c r="A273" s="2"/>
      <c r="B273" s="2"/>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
      <c r="A274" s="2"/>
      <c r="B274" s="2"/>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
      <c r="A275" s="2"/>
      <c r="B275" s="2"/>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
      <c r="A276" s="2"/>
      <c r="B276" s="2"/>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
      <c r="A277" s="2"/>
      <c r="B277" s="2"/>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
      <c r="A278" s="2"/>
      <c r="B278" s="2"/>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
      <c r="A279" s="2"/>
      <c r="B279" s="2"/>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
      <c r="A280" s="2"/>
      <c r="B280" s="2"/>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
      <c r="A281" s="2"/>
      <c r="B281" s="2"/>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
      <c r="A282" s="2"/>
      <c r="B282" s="2"/>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
      <c r="A283" s="2"/>
      <c r="B283" s="2"/>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
      <c r="A284" s="2"/>
      <c r="B284" s="2"/>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
      <c r="A285" s="2"/>
      <c r="B285" s="2"/>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
      <c r="A286" s="2"/>
      <c r="B286" s="2"/>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
      <c r="A287" s="2"/>
      <c r="B287" s="2"/>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
      <c r="A288" s="2"/>
      <c r="B288" s="2"/>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
      <c r="A289" s="2"/>
      <c r="B289" s="2"/>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
      <c r="A290" s="2"/>
      <c r="B290" s="2"/>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
      <c r="A291" s="2"/>
      <c r="B291" s="2"/>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
      <c r="A292" s="2"/>
      <c r="B292" s="2"/>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
      <c r="A293" s="2"/>
      <c r="B293" s="2"/>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
      <c r="A294" s="2"/>
      <c r="B294" s="2"/>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
      <c r="A295" s="2"/>
      <c r="B295" s="2"/>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
      <c r="A296" s="2"/>
      <c r="B296" s="2"/>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
      <c r="A297" s="2"/>
      <c r="B297" s="2"/>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
      <c r="A298" s="2"/>
      <c r="B298" s="2"/>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
      <c r="A299" s="2"/>
      <c r="B299" s="2"/>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
      <c r="A300" s="2"/>
      <c r="B300" s="2"/>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
      <c r="A301" s="2"/>
      <c r="B301" s="2"/>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
      <c r="A302" s="2"/>
      <c r="B302" s="2"/>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
      <c r="A303" s="2"/>
      <c r="B303" s="2"/>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
      <c r="A304" s="2"/>
      <c r="B304" s="2"/>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
      <c r="A305" s="2"/>
      <c r="B305" s="2"/>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
      <c r="A306" s="2"/>
      <c r="B306" s="2"/>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
      <c r="A307" s="2"/>
      <c r="B307" s="2"/>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
      <c r="A308" s="2"/>
      <c r="B308" s="2"/>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
      <c r="A309" s="2"/>
      <c r="B309" s="2"/>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
      <c r="A310" s="2"/>
      <c r="B310" s="2"/>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
      <c r="A311" s="2"/>
      <c r="B311" s="2"/>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
      <c r="A312" s="2"/>
      <c r="B312" s="2"/>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
      <c r="A313" s="2"/>
      <c r="B313" s="2"/>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
      <c r="A314" s="2"/>
      <c r="B314" s="2"/>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
      <c r="A315" s="2"/>
      <c r="B315" s="2"/>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
      <c r="A316" s="2"/>
      <c r="B316" s="2"/>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
      <c r="A317" s="2"/>
      <c r="B317" s="2"/>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
      <c r="A318" s="2"/>
      <c r="B318" s="2"/>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
      <c r="A319" s="2"/>
      <c r="B319" s="2"/>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
      <c r="A320" s="2"/>
      <c r="B320" s="2"/>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
      <c r="A321" s="2"/>
      <c r="B321" s="2"/>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
      <c r="A322" s="2"/>
      <c r="B322" s="2"/>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
      <c r="A323" s="2"/>
      <c r="B323" s="2"/>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
      <c r="A324" s="2"/>
      <c r="B324" s="2"/>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
      <c r="A325" s="2"/>
      <c r="B325" s="2"/>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
      <c r="A326" s="2"/>
      <c r="B326" s="2"/>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
      <c r="A327" s="2"/>
      <c r="B327" s="2"/>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
      <c r="A328" s="2"/>
      <c r="B328" s="2"/>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
      <c r="A329" s="2"/>
      <c r="B329" s="2"/>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
      <c r="A330" s="2"/>
      <c r="B330" s="2"/>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
      <c r="A331" s="2"/>
      <c r="B331" s="2"/>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
      <c r="A332" s="2"/>
      <c r="B332" s="2"/>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
      <c r="A333" s="2"/>
      <c r="B333" s="2"/>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
      <c r="A334" s="2"/>
      <c r="B334" s="2"/>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
      <c r="A335" s="2"/>
      <c r="B335" s="2"/>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
      <c r="A336" s="2"/>
      <c r="B336" s="2"/>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
      <c r="A337" s="2"/>
      <c r="B337" s="2"/>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
      <c r="A338" s="2"/>
      <c r="B338" s="2"/>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
      <c r="A339" s="2"/>
      <c r="B339" s="2"/>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
      <c r="A340" s="2"/>
      <c r="B340" s="2"/>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
      <c r="A341" s="2"/>
      <c r="B341" s="2"/>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
      <c r="A342" s="2"/>
      <c r="B342" s="2"/>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
      <c r="A343" s="2"/>
      <c r="B343" s="2"/>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
      <c r="A344" s="2"/>
      <c r="B344" s="2"/>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
      <c r="A345" s="2"/>
      <c r="B345" s="2"/>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
      <c r="A346" s="2"/>
      <c r="B346" s="2"/>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
      <c r="A347" s="2"/>
      <c r="B347" s="2"/>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
      <c r="A348" s="2"/>
      <c r="B348" s="2"/>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
      <c r="A349" s="2"/>
      <c r="B349" s="2"/>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
      <c r="A350" s="2"/>
      <c r="B350" s="2"/>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
      <c r="A351" s="2"/>
      <c r="B351" s="2"/>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
      <c r="A352" s="2"/>
      <c r="B352" s="2"/>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
      <c r="A353" s="2"/>
      <c r="B353" s="2"/>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
      <c r="A354" s="2"/>
      <c r="B354" s="2"/>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
      <c r="A355" s="2"/>
      <c r="B355" s="2"/>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
      <c r="A356" s="2"/>
      <c r="B356" s="2"/>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
      <c r="A357" s="2"/>
      <c r="B357" s="2"/>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
      <c r="A358" s="2"/>
      <c r="B358" s="2"/>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
      <c r="A359" s="2"/>
      <c r="B359" s="2"/>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
      <c r="A360" s="2"/>
      <c r="B360" s="2"/>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
      <c r="A361" s="2"/>
      <c r="B361" s="2"/>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
      <c r="A362" s="2"/>
      <c r="B362" s="2"/>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
      <c r="A363" s="2"/>
      <c r="B363" s="2"/>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
      <c r="A364" s="2"/>
      <c r="B364" s="2"/>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
      <c r="A365" s="2"/>
      <c r="B365" s="2"/>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
      <c r="A366" s="2"/>
      <c r="B366" s="2"/>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
      <c r="A367" s="2"/>
      <c r="B367" s="2"/>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
      <c r="A368" s="2"/>
      <c r="B368" s="2"/>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
      <c r="A369" s="2"/>
      <c r="B369" s="2"/>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
      <c r="A370" s="2"/>
      <c r="B370" s="2"/>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
      <c r="A371" s="2"/>
      <c r="B371" s="2"/>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
      <c r="A372" s="2"/>
      <c r="B372" s="2"/>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
      <c r="A373" s="2"/>
      <c r="B373" s="2"/>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
      <c r="A374" s="2"/>
      <c r="B374" s="2"/>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
      <c r="A375" s="2"/>
      <c r="B375" s="2"/>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
      <c r="A376" s="2"/>
      <c r="B376" s="2"/>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
      <c r="A377" s="2"/>
      <c r="B377" s="2"/>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
      <c r="A378" s="2"/>
      <c r="B378" s="2"/>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
      <c r="A379" s="2"/>
      <c r="B379" s="2"/>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
      <c r="A380" s="2"/>
      <c r="B380" s="2"/>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
      <c r="A381" s="2"/>
      <c r="B381" s="2"/>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
      <c r="A382" s="2"/>
      <c r="B382" s="2"/>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
      <c r="A383" s="2"/>
      <c r="B383" s="2"/>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
      <c r="A384" s="2"/>
      <c r="B384" s="2"/>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
      <c r="A385" s="2"/>
      <c r="B385" s="2"/>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
      <c r="A386" s="2"/>
      <c r="B386" s="2"/>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
      <c r="A387" s="2"/>
      <c r="B387" s="2"/>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
      <c r="A388" s="2"/>
      <c r="B388" s="2"/>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
      <c r="A389" s="2"/>
      <c r="B389" s="2"/>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
      <c r="A390" s="2"/>
      <c r="B390" s="2"/>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
      <c r="A391" s="2"/>
      <c r="B391" s="2"/>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
      <c r="A392" s="2"/>
      <c r="B392" s="2"/>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
      <c r="A393" s="2"/>
      <c r="B393" s="2"/>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
      <c r="A394" s="2"/>
      <c r="B394" s="2"/>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
      <c r="A395" s="2"/>
      <c r="B395" s="2"/>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
      <c r="A396" s="2"/>
      <c r="B396" s="2"/>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
      <c r="A397" s="2"/>
      <c r="B397" s="2"/>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
      <c r="A398" s="2"/>
      <c r="B398" s="2"/>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
      <c r="A399" s="2"/>
      <c r="B399" s="2"/>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
      <c r="A400" s="2"/>
      <c r="B400" s="2"/>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
      <c r="A401" s="2"/>
      <c r="B401" s="2"/>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
      <c r="A402" s="2"/>
      <c r="B402" s="2"/>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
      <c r="A403" s="2"/>
      <c r="B403" s="2"/>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
      <c r="A404" s="2"/>
      <c r="B404" s="2"/>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
      <c r="A405" s="2"/>
      <c r="B405" s="2"/>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
      <c r="A406" s="2"/>
      <c r="B406" s="2"/>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
      <c r="A407" s="2"/>
      <c r="B407" s="2"/>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
      <c r="A408" s="2"/>
      <c r="B408" s="2"/>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
      <c r="A409" s="2"/>
      <c r="B409" s="2"/>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
      <c r="A410" s="2"/>
      <c r="B410" s="2"/>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
      <c r="A411" s="2"/>
      <c r="B411" s="2"/>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
      <c r="A412" s="2"/>
      <c r="B412" s="2"/>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
      <c r="A413" s="2"/>
      <c r="B413" s="2"/>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
      <c r="A414" s="2"/>
      <c r="B414" s="2"/>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
      <c r="A415" s="2"/>
      <c r="B415" s="2"/>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
      <c r="A416" s="2"/>
      <c r="B416" s="2"/>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
      <c r="A417" s="2"/>
      <c r="B417" s="2"/>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
      <c r="A418" s="2"/>
      <c r="B418" s="2"/>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
      <c r="A419" s="2"/>
      <c r="B419" s="2"/>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
      <c r="A420" s="2"/>
      <c r="B420" s="2"/>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
      <c r="A421" s="2"/>
      <c r="B421" s="2"/>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
      <c r="A422" s="2"/>
      <c r="B422" s="2"/>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
      <c r="A423" s="2"/>
      <c r="B423" s="2"/>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
      <c r="A424" s="2"/>
      <c r="B424" s="2"/>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
      <c r="A425" s="2"/>
      <c r="B425" s="2"/>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
      <c r="A426" s="2"/>
      <c r="B426" s="2"/>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
      <c r="A427" s="2"/>
      <c r="B427" s="2"/>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
      <c r="A428" s="2"/>
      <c r="B428" s="2"/>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
      <c r="A429" s="2"/>
      <c r="B429" s="2"/>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
      <c r="A430" s="2"/>
      <c r="B430" s="2"/>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
      <c r="A431" s="2"/>
      <c r="B431" s="2"/>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
      <c r="A432" s="2"/>
      <c r="B432" s="2"/>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
      <c r="A433" s="2"/>
      <c r="B433" s="2"/>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
      <c r="A434" s="2"/>
      <c r="B434" s="2"/>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
      <c r="A435" s="2"/>
      <c r="B435" s="2"/>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
      <c r="A436" s="2"/>
      <c r="B436" s="2"/>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
      <c r="A437" s="2"/>
      <c r="B437" s="2"/>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
      <c r="A438" s="2"/>
      <c r="B438" s="2"/>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
      <c r="A439" s="2"/>
      <c r="B439" s="2"/>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
      <c r="A440" s="2"/>
      <c r="B440" s="2"/>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
      <c r="A441" s="2"/>
      <c r="B441" s="2"/>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
      <c r="A442" s="2"/>
      <c r="B442" s="2"/>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
      <c r="A443" s="2"/>
      <c r="B443" s="2"/>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
      <c r="A444" s="2"/>
      <c r="B444" s="2"/>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
      <c r="A445" s="2"/>
      <c r="B445" s="2"/>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
      <c r="A446" s="2"/>
      <c r="B446" s="2"/>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
      <c r="A447" s="2"/>
      <c r="B447" s="2"/>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
      <c r="A448" s="2"/>
      <c r="B448" s="2"/>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
      <c r="A449" s="2"/>
      <c r="B449" s="2"/>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
      <c r="A450" s="2"/>
      <c r="B450" s="2"/>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
      <c r="A451" s="2"/>
      <c r="B451" s="2"/>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
      <c r="A452" s="2"/>
      <c r="B452" s="2"/>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
      <c r="A453" s="2"/>
      <c r="B453" s="2"/>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
      <c r="A454" s="2"/>
      <c r="B454" s="2"/>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
      <c r="A455" s="2"/>
      <c r="B455" s="2"/>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
      <c r="A456" s="2"/>
      <c r="B456" s="2"/>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
      <c r="A457" s="2"/>
      <c r="B457" s="2"/>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
      <c r="A458" s="2"/>
      <c r="B458" s="2"/>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
      <c r="A459" s="2"/>
      <c r="B459" s="2"/>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
      <c r="A460" s="2"/>
      <c r="B460" s="2"/>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
      <c r="A461" s="2"/>
      <c r="B461" s="2"/>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
      <c r="A462" s="2"/>
      <c r="B462" s="2"/>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
      <c r="A463" s="2"/>
      <c r="B463" s="2"/>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
      <c r="A464" s="2"/>
      <c r="B464" s="2"/>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
      <c r="A465" s="2"/>
      <c r="B465" s="2"/>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
      <c r="A466" s="2"/>
      <c r="B466" s="2"/>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
      <c r="A467" s="2"/>
      <c r="B467" s="2"/>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
      <c r="A468" s="2"/>
      <c r="B468" s="2"/>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
      <c r="A469" s="2"/>
      <c r="B469" s="2"/>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
      <c r="A470" s="2"/>
      <c r="B470" s="2"/>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
      <c r="A471" s="2"/>
      <c r="B471" s="2"/>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
      <c r="A472" s="2"/>
      <c r="B472" s="2"/>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
      <c r="A473" s="2"/>
      <c r="B473" s="2"/>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
      <c r="A474" s="2"/>
      <c r="B474" s="2"/>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
      <c r="A475" s="2"/>
      <c r="B475" s="2"/>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
      <c r="A476" s="2"/>
      <c r="B476" s="2"/>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
      <c r="A477" s="2"/>
      <c r="B477" s="2"/>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
      <c r="A478" s="2"/>
      <c r="B478" s="2"/>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
      <c r="A479" s="2"/>
      <c r="B479" s="2"/>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
      <c r="A480" s="2"/>
      <c r="B480" s="2"/>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
      <c r="A481" s="2"/>
      <c r="B481" s="2"/>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
      <c r="A482" s="2"/>
      <c r="B482" s="2"/>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
      <c r="A483" s="2"/>
      <c r="B483" s="2"/>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
      <c r="A484" s="2"/>
      <c r="B484" s="2"/>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
      <c r="A485" s="2"/>
      <c r="B485" s="2"/>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
      <c r="A486" s="2"/>
      <c r="B486" s="2"/>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
      <c r="A487" s="2"/>
      <c r="B487" s="2"/>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
      <c r="A488" s="2"/>
      <c r="B488" s="2"/>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
      <c r="A489" s="2"/>
      <c r="B489" s="2"/>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
      <c r="A490" s="2"/>
      <c r="B490" s="2"/>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
      <c r="A491" s="2"/>
      <c r="B491" s="2"/>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
      <c r="A492" s="2"/>
      <c r="B492" s="2"/>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
      <c r="A493" s="2"/>
      <c r="B493" s="2"/>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
      <c r="A494" s="2"/>
      <c r="B494" s="2"/>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
      <c r="A495" s="2"/>
      <c r="B495" s="2"/>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
      <c r="A496" s="2"/>
      <c r="B496" s="2"/>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
      <c r="A497" s="2"/>
      <c r="B497" s="2"/>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
      <c r="A498" s="2"/>
      <c r="B498" s="2"/>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
      <c r="A499" s="2"/>
      <c r="B499" s="2"/>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
      <c r="A500" s="2"/>
      <c r="B500" s="2"/>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
      <c r="A501" s="2"/>
      <c r="B501" s="2"/>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
      <c r="A502" s="2"/>
      <c r="B502" s="2"/>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
      <c r="A503" s="2"/>
      <c r="B503" s="2"/>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
      <c r="A504" s="2"/>
      <c r="B504" s="2"/>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
      <c r="A505" s="2"/>
      <c r="B505" s="2"/>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
      <c r="A506" s="2"/>
      <c r="B506" s="2"/>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
      <c r="A507" s="2"/>
      <c r="B507" s="2"/>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
      <c r="A508" s="2"/>
      <c r="B508" s="2"/>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
      <c r="A509" s="2"/>
      <c r="B509" s="2"/>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
      <c r="A510" s="2"/>
      <c r="B510" s="2"/>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
      <c r="A511" s="2"/>
      <c r="B511" s="2"/>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
      <c r="A512" s="2"/>
      <c r="B512" s="2"/>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
      <c r="A513" s="2"/>
      <c r="B513" s="2"/>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
      <c r="A514" s="2"/>
      <c r="B514" s="2"/>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
      <c r="A515" s="2"/>
      <c r="B515" s="2"/>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
      <c r="A516" s="2"/>
      <c r="B516" s="2"/>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
      <c r="A517" s="2"/>
      <c r="B517" s="2"/>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
      <c r="A518" s="2"/>
      <c r="B518" s="2"/>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
      <c r="A519" s="2"/>
      <c r="B519" s="2"/>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
      <c r="A520" s="2"/>
      <c r="B520" s="2"/>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
      <c r="A521" s="2"/>
      <c r="B521" s="2"/>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
      <c r="A522" s="2"/>
      <c r="B522" s="2"/>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
      <c r="A523" s="2"/>
      <c r="B523" s="2"/>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
      <c r="A524" s="2"/>
      <c r="B524" s="2"/>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
      <c r="A525" s="2"/>
      <c r="B525" s="2"/>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
      <c r="A526" s="2"/>
      <c r="B526" s="2"/>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
      <c r="A527" s="2"/>
      <c r="B527" s="2"/>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
      <c r="A528" s="2"/>
      <c r="B528" s="2"/>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
      <c r="A529" s="2"/>
      <c r="B529" s="2"/>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
      <c r="A530" s="2"/>
      <c r="B530" s="2"/>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
      <c r="A531" s="2"/>
      <c r="B531" s="2"/>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
      <c r="A532" s="2"/>
      <c r="B532" s="2"/>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
      <c r="A533" s="2"/>
      <c r="B533" s="2"/>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
      <c r="A534" s="2"/>
      <c r="B534" s="2"/>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
      <c r="A535" s="2"/>
      <c r="B535" s="2"/>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
      <c r="A536" s="2"/>
      <c r="B536" s="2"/>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
      <c r="A537" s="2"/>
      <c r="B537" s="2"/>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
      <c r="A538" s="2"/>
      <c r="B538" s="2"/>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
      <c r="A539" s="2"/>
      <c r="B539" s="2"/>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
      <c r="A540" s="2"/>
      <c r="B540" s="2"/>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
      <c r="A541" s="2"/>
      <c r="B541" s="2"/>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
      <c r="A542" s="2"/>
      <c r="B542" s="2"/>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
      <c r="A543" s="2"/>
      <c r="B543" s="2"/>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
      <c r="A544" s="2"/>
      <c r="B544" s="2"/>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
      <c r="A545" s="2"/>
      <c r="B545" s="2"/>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
      <c r="A546" s="2"/>
      <c r="B546" s="2"/>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
      <c r="A547" s="2"/>
      <c r="B547" s="2"/>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
      <c r="A548" s="2"/>
      <c r="B548" s="2"/>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
      <c r="A549" s="2"/>
      <c r="B549" s="2"/>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
      <c r="A550" s="2"/>
      <c r="B550" s="2"/>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
      <c r="A551" s="2"/>
      <c r="B551" s="2"/>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
      <c r="A552" s="2"/>
      <c r="B552" s="2"/>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
      <c r="A553" s="2"/>
      <c r="B553" s="2"/>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
      <c r="A554" s="2"/>
      <c r="B554" s="2"/>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
      <c r="A555" s="2"/>
      <c r="B555" s="2"/>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
      <c r="A556" s="2"/>
      <c r="B556" s="2"/>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
      <c r="A557" s="2"/>
      <c r="B557" s="2"/>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
      <c r="A558" s="2"/>
      <c r="B558" s="2"/>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
      <c r="A559" s="2"/>
      <c r="B559" s="2"/>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
      <c r="A560" s="2"/>
      <c r="B560" s="2"/>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
      <c r="A561" s="2"/>
      <c r="B561" s="2"/>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
      <c r="A562" s="2"/>
      <c r="B562" s="2"/>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
      <c r="A563" s="2"/>
      <c r="B563" s="2"/>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
      <c r="A564" s="2"/>
      <c r="B564" s="2"/>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
      <c r="A565" s="2"/>
      <c r="B565" s="2"/>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
      <c r="A566" s="2"/>
      <c r="B566" s="2"/>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
      <c r="A567" s="2"/>
      <c r="B567" s="2"/>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
      <c r="A568" s="2"/>
      <c r="B568" s="2"/>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
      <c r="A569" s="2"/>
      <c r="B569" s="2"/>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
      <c r="A570" s="2"/>
      <c r="B570" s="2"/>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
      <c r="A571" s="2"/>
      <c r="B571" s="2"/>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
      <c r="A572" s="2"/>
      <c r="B572" s="2"/>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
      <c r="A573" s="2"/>
      <c r="B573" s="2"/>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
      <c r="A574" s="2"/>
      <c r="B574" s="2"/>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
      <c r="A575" s="2"/>
      <c r="B575" s="2"/>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
      <c r="A576" s="2"/>
      <c r="B576" s="2"/>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
      <c r="A577" s="2"/>
      <c r="B577" s="2"/>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
      <c r="A578" s="2"/>
      <c r="B578" s="2"/>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
      <c r="A579" s="2"/>
      <c r="B579" s="2"/>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
      <c r="A580" s="2"/>
      <c r="B580" s="2"/>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
      <c r="A581" s="2"/>
      <c r="B581" s="2"/>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
      <c r="A582" s="2"/>
      <c r="B582" s="2"/>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
      <c r="A583" s="2"/>
      <c r="B583" s="2"/>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
      <c r="A584" s="2"/>
      <c r="B584" s="2"/>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
      <c r="A585" s="2"/>
      <c r="B585" s="2"/>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
      <c r="A586" s="2"/>
      <c r="B586" s="2"/>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
      <c r="A587" s="2"/>
      <c r="B587" s="2"/>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
      <c r="A588" s="2"/>
      <c r="B588" s="2"/>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
      <c r="A589" s="2"/>
      <c r="B589" s="2"/>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
      <c r="A590" s="2"/>
      <c r="B590" s="2"/>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
      <c r="A591" s="2"/>
      <c r="B591" s="2"/>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
      <c r="A592" s="2"/>
      <c r="B592" s="2"/>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
      <c r="A593" s="2"/>
      <c r="B593" s="2"/>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
      <c r="A594" s="2"/>
      <c r="B594" s="2"/>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
      <c r="A595" s="2"/>
      <c r="B595" s="2"/>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
      <c r="A596" s="2"/>
      <c r="B596" s="2"/>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
      <c r="A597" s="2"/>
      <c r="B597" s="2"/>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
      <c r="A598" s="2"/>
      <c r="B598" s="2"/>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
      <c r="A599" s="2"/>
      <c r="B599" s="2"/>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
      <c r="A600" s="2"/>
      <c r="B600" s="2"/>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
      <c r="A601" s="2"/>
      <c r="B601" s="2"/>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
      <c r="A602" s="2"/>
      <c r="B602" s="2"/>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
      <c r="A603" s="2"/>
      <c r="B603" s="2"/>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
      <c r="A604" s="2"/>
      <c r="B604" s="2"/>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
      <c r="A605" s="2"/>
      <c r="B605" s="2"/>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
      <c r="A606" s="2"/>
      <c r="B606" s="2"/>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
      <c r="A607" s="2"/>
      <c r="B607" s="2"/>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
      <c r="A608" s="2"/>
      <c r="B608" s="2"/>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
      <c r="A609" s="2"/>
      <c r="B609" s="2"/>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
      <c r="A610" s="2"/>
      <c r="B610" s="2"/>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
      <c r="A611" s="2"/>
      <c r="B611" s="2"/>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
      <c r="A612" s="2"/>
      <c r="B612" s="2"/>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
      <c r="A613" s="2"/>
      <c r="B613" s="2"/>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
      <c r="A614" s="2"/>
      <c r="B614" s="2"/>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
      <c r="A615" s="2"/>
      <c r="B615" s="2"/>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
      <c r="A616" s="2"/>
      <c r="B616" s="2"/>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
      <c r="A617" s="2"/>
      <c r="B617" s="2"/>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
      <c r="A618" s="2"/>
      <c r="B618" s="2"/>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
      <c r="A619" s="2"/>
      <c r="B619" s="2"/>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
      <c r="A620" s="2"/>
      <c r="B620" s="2"/>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
      <c r="A621" s="2"/>
      <c r="B621" s="2"/>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
      <c r="A622" s="2"/>
      <c r="B622" s="2"/>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
      <c r="A623" s="2"/>
      <c r="B623" s="2"/>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
      <c r="A624" s="2"/>
      <c r="B624" s="2"/>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
      <c r="A625" s="2"/>
      <c r="B625" s="2"/>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
      <c r="A626" s="2"/>
      <c r="B626" s="2"/>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
      <c r="A627" s="2"/>
      <c r="B627" s="2"/>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
      <c r="A628" s="2"/>
      <c r="B628" s="2"/>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
      <c r="A629" s="2"/>
      <c r="B629" s="2"/>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
      <c r="A630" s="2"/>
      <c r="B630" s="2"/>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
      <c r="A631" s="2"/>
      <c r="B631" s="2"/>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
      <c r="A632" s="2"/>
      <c r="B632" s="2"/>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
      <c r="A633" s="2"/>
      <c r="B633" s="2"/>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
      <c r="A634" s="2"/>
      <c r="B634" s="2"/>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
      <c r="A635" s="2"/>
      <c r="B635" s="2"/>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
      <c r="A636" s="2"/>
      <c r="B636" s="2"/>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
      <c r="A637" s="2"/>
      <c r="B637" s="2"/>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
      <c r="A638" s="2"/>
      <c r="B638" s="2"/>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
      <c r="A639" s="2"/>
      <c r="B639" s="2"/>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
      <c r="A640" s="2"/>
      <c r="B640" s="2"/>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
      <c r="A641" s="2"/>
      <c r="B641" s="2"/>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
      <c r="A642" s="2"/>
      <c r="B642" s="2"/>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
      <c r="A643" s="2"/>
      <c r="B643" s="2"/>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
      <c r="A644" s="2"/>
      <c r="B644" s="2"/>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
      <c r="A645" s="2"/>
      <c r="B645" s="2"/>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
      <c r="A646" s="2"/>
      <c r="B646" s="2"/>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
      <c r="A647" s="2"/>
      <c r="B647" s="2"/>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
      <c r="A648" s="2"/>
      <c r="B648" s="2"/>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
      <c r="A649" s="2"/>
      <c r="B649" s="2"/>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
      <c r="A650" s="2"/>
      <c r="B650" s="2"/>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
      <c r="A651" s="2"/>
      <c r="B651" s="2"/>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
      <c r="A652" s="2"/>
      <c r="B652" s="2"/>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
      <c r="A653" s="2"/>
      <c r="B653" s="2"/>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
      <c r="A654" s="2"/>
      <c r="B654" s="2"/>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
      <c r="A655" s="2"/>
      <c r="B655" s="2"/>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
      <c r="A656" s="2"/>
      <c r="B656" s="2"/>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
      <c r="A657" s="2"/>
      <c r="B657" s="2"/>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
      <c r="A658" s="2"/>
      <c r="B658" s="2"/>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
      <c r="A659" s="2"/>
      <c r="B659" s="2"/>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
      <c r="A660" s="2"/>
      <c r="B660" s="2"/>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
      <c r="A661" s="2"/>
      <c r="B661" s="2"/>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
      <c r="A662" s="2"/>
      <c r="B662" s="2"/>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
      <c r="A663" s="2"/>
      <c r="B663" s="2"/>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
      <c r="A664" s="2"/>
      <c r="B664" s="2"/>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
      <c r="A665" s="2"/>
      <c r="B665" s="2"/>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
      <c r="A666" s="2"/>
      <c r="B666" s="2"/>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
      <c r="A667" s="2"/>
      <c r="B667" s="2"/>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
      <c r="A668" s="2"/>
      <c r="B668" s="2"/>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
      <c r="A669" s="2"/>
      <c r="B669" s="2"/>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
      <c r="A670" s="2"/>
      <c r="B670" s="2"/>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
      <c r="A671" s="2"/>
      <c r="B671" s="2"/>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
      <c r="A672" s="2"/>
      <c r="B672" s="2"/>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
      <c r="A673" s="2"/>
      <c r="B673" s="2"/>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
      <c r="A674" s="2"/>
      <c r="B674" s="2"/>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
      <c r="A675" s="2"/>
      <c r="B675" s="2"/>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
      <c r="A676" s="2"/>
      <c r="B676" s="2"/>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
      <c r="A677" s="2"/>
      <c r="B677" s="2"/>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
      <c r="A678" s="2"/>
      <c r="B678" s="2"/>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
      <c r="A679" s="2"/>
      <c r="B679" s="2"/>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
      <c r="A680" s="2"/>
      <c r="B680" s="2"/>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
      <c r="A681" s="2"/>
      <c r="B681" s="2"/>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
      <c r="A682" s="2"/>
      <c r="B682" s="2"/>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
      <c r="A683" s="2"/>
      <c r="B683" s="2"/>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
      <c r="A684" s="2"/>
      <c r="B684" s="2"/>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
      <c r="A685" s="2"/>
      <c r="B685" s="2"/>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
      <c r="A686" s="2"/>
      <c r="B686" s="2"/>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
      <c r="A687" s="2"/>
      <c r="B687" s="2"/>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
      <c r="A688" s="2"/>
      <c r="B688" s="2"/>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
      <c r="A689" s="2"/>
      <c r="B689" s="2"/>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
      <c r="A690" s="2"/>
      <c r="B690" s="2"/>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
      <c r="A691" s="2"/>
      <c r="B691" s="2"/>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
      <c r="A692" s="2"/>
      <c r="B692" s="2"/>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
      <c r="A693" s="2"/>
      <c r="B693" s="2"/>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
      <c r="A694" s="2"/>
      <c r="B694" s="2"/>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
      <c r="A695" s="2"/>
      <c r="B695" s="2"/>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
      <c r="A696" s="2"/>
      <c r="B696" s="2"/>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
      <c r="A697" s="2"/>
      <c r="B697" s="2"/>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
      <c r="A698" s="2"/>
      <c r="B698" s="2"/>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
      <c r="A699" s="2"/>
      <c r="B699" s="2"/>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
      <c r="A700" s="2"/>
      <c r="B700" s="2"/>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
      <c r="A701" s="2"/>
      <c r="B701" s="2"/>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
      <c r="A702" s="2"/>
      <c r="B702" s="2"/>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
      <c r="A703" s="2"/>
      <c r="B703" s="2"/>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
      <c r="A704" s="2"/>
      <c r="B704" s="2"/>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
      <c r="A705" s="2"/>
      <c r="B705" s="2"/>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
      <c r="A706" s="2"/>
      <c r="B706" s="2"/>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
      <c r="A707" s="2"/>
      <c r="B707" s="2"/>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
      <c r="A708" s="2"/>
      <c r="B708" s="2"/>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
      <c r="A709" s="2"/>
      <c r="B709" s="2"/>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
      <c r="A710" s="2"/>
      <c r="B710" s="2"/>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
      <c r="A711" s="2"/>
      <c r="B711" s="2"/>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
      <c r="A712" s="2"/>
      <c r="B712" s="2"/>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
      <c r="A713" s="2"/>
      <c r="B713" s="2"/>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
      <c r="A714" s="2"/>
      <c r="B714" s="2"/>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
      <c r="A715" s="2"/>
      <c r="B715" s="2"/>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
      <c r="A716" s="2"/>
      <c r="B716" s="2"/>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
      <c r="A717" s="2"/>
      <c r="B717" s="2"/>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
      <c r="A718" s="2"/>
      <c r="B718" s="2"/>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
      <c r="A719" s="2"/>
      <c r="B719" s="2"/>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
      <c r="A720" s="2"/>
      <c r="B720" s="2"/>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
      <c r="A721" s="2"/>
      <c r="B721" s="2"/>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
      <c r="A722" s="2"/>
      <c r="B722" s="2"/>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
      <c r="A723" s="2"/>
      <c r="B723" s="2"/>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
      <c r="A724" s="2"/>
      <c r="B724" s="2"/>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
      <c r="A725" s="2"/>
      <c r="B725" s="2"/>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
      <c r="A726" s="2"/>
      <c r="B726" s="2"/>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
      <c r="A727" s="2"/>
      <c r="B727" s="2"/>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
      <c r="A728" s="2"/>
      <c r="B728" s="2"/>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
      <c r="A729" s="2"/>
      <c r="B729" s="2"/>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
      <c r="A730" s="2"/>
      <c r="B730" s="2"/>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
      <c r="A731" s="2"/>
      <c r="B731" s="2"/>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
      <c r="A732" s="2"/>
      <c r="B732" s="2"/>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
      <c r="A733" s="2"/>
      <c r="B733" s="2"/>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
      <c r="A734" s="2"/>
      <c r="B734" s="2"/>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
      <c r="A735" s="2"/>
      <c r="B735" s="2"/>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
      <c r="A736" s="2"/>
      <c r="B736" s="2"/>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
      <c r="A737" s="2"/>
      <c r="B737" s="2"/>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
      <c r="A738" s="2"/>
      <c r="B738" s="2"/>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
      <c r="A739" s="2"/>
      <c r="B739" s="2"/>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
      <c r="A740" s="2"/>
      <c r="B740" s="2"/>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
      <c r="A741" s="2"/>
      <c r="B741" s="2"/>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
      <c r="A742" s="2"/>
      <c r="B742" s="2"/>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
      <c r="A743" s="2"/>
      <c r="B743" s="2"/>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
      <c r="A744" s="2"/>
      <c r="B744" s="2"/>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
      <c r="A745" s="2"/>
      <c r="B745" s="2"/>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
      <c r="A746" s="2"/>
      <c r="B746" s="2"/>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
      <c r="A747" s="2"/>
      <c r="B747" s="2"/>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
      <c r="A748" s="2"/>
      <c r="B748" s="2"/>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
      <c r="A749" s="2"/>
      <c r="B749" s="2"/>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
      <c r="A750" s="2"/>
      <c r="B750" s="2"/>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
      <c r="A751" s="2"/>
      <c r="B751" s="2"/>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
      <c r="A752" s="2"/>
      <c r="B752" s="2"/>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
      <c r="A753" s="2"/>
      <c r="B753" s="2"/>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
      <c r="A754" s="2"/>
      <c r="B754" s="2"/>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
      <c r="A755" s="2"/>
      <c r="B755" s="2"/>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
      <c r="A756" s="2"/>
      <c r="B756" s="2"/>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
      <c r="A757" s="2"/>
      <c r="B757" s="2"/>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
      <c r="A758" s="2"/>
      <c r="B758" s="2"/>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
      <c r="A759" s="2"/>
      <c r="B759" s="2"/>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
      <c r="A760" s="2"/>
      <c r="B760" s="2"/>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
      <c r="A761" s="2"/>
      <c r="B761" s="2"/>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
      <c r="A762" s="2"/>
      <c r="B762" s="2"/>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
      <c r="A763" s="2"/>
      <c r="B763" s="2"/>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
      <c r="A764" s="2"/>
      <c r="B764" s="2"/>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
      <c r="A765" s="2"/>
      <c r="B765" s="2"/>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
      <c r="A766" s="2"/>
      <c r="B766" s="2"/>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
      <c r="A767" s="2"/>
      <c r="B767" s="2"/>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
      <c r="A768" s="2"/>
      <c r="B768" s="2"/>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
      <c r="A769" s="2"/>
      <c r="B769" s="2"/>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
      <c r="A770" s="2"/>
      <c r="B770" s="2"/>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
      <c r="A771" s="2"/>
      <c r="B771" s="2"/>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
      <c r="A772" s="2"/>
      <c r="B772" s="2"/>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
      <c r="A773" s="2"/>
      <c r="B773" s="2"/>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
      <c r="A774" s="2"/>
      <c r="B774" s="2"/>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
      <c r="A775" s="2"/>
      <c r="B775" s="2"/>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
      <c r="A776" s="2"/>
      <c r="B776" s="2"/>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
      <c r="A777" s="2"/>
      <c r="B777" s="2"/>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
      <c r="A778" s="2"/>
      <c r="B778" s="2"/>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
      <c r="A779" s="2"/>
      <c r="B779" s="2"/>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
      <c r="A780" s="2"/>
      <c r="B780" s="2"/>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
      <c r="A781" s="2"/>
      <c r="B781" s="2"/>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
      <c r="A782" s="2"/>
      <c r="B782" s="2"/>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
      <c r="A783" s="2"/>
      <c r="B783" s="2"/>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
      <c r="A784" s="2"/>
      <c r="B784" s="2"/>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
      <c r="A785" s="2"/>
      <c r="B785" s="2"/>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
      <c r="A786" s="2"/>
      <c r="B786" s="2"/>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
      <c r="A787" s="2"/>
      <c r="B787" s="2"/>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
      <c r="A788" s="2"/>
      <c r="B788" s="2"/>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
      <c r="A789" s="2"/>
      <c r="B789" s="2"/>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
      <c r="A790" s="2"/>
      <c r="B790" s="2"/>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
      <c r="A791" s="2"/>
      <c r="B791" s="2"/>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
      <c r="A792" s="2"/>
      <c r="B792" s="2"/>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
      <c r="A793" s="2"/>
      <c r="B793" s="2"/>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
      <c r="A794" s="2"/>
      <c r="B794" s="2"/>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
      <c r="A795" s="2"/>
      <c r="B795" s="2"/>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
      <c r="A796" s="2"/>
      <c r="B796" s="2"/>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
      <c r="A797" s="2"/>
      <c r="B797" s="2"/>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
      <c r="A798" s="2"/>
      <c r="B798" s="2"/>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
      <c r="A799" s="2"/>
      <c r="B799" s="2"/>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
      <c r="A800" s="2"/>
      <c r="B800" s="2"/>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
      <c r="A801" s="2"/>
      <c r="B801" s="2"/>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
      <c r="A802" s="2"/>
      <c r="B802" s="2"/>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
      <c r="A803" s="2"/>
      <c r="B803" s="2"/>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
      <c r="A804" s="2"/>
      <c r="B804" s="2"/>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
      <c r="A805" s="2"/>
      <c r="B805" s="2"/>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
      <c r="A806" s="2"/>
      <c r="B806" s="2"/>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
      <c r="A807" s="2"/>
      <c r="B807" s="2"/>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
      <c r="A808" s="2"/>
      <c r="B808" s="2"/>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
      <c r="A809" s="2"/>
      <c r="B809" s="2"/>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
      <c r="A810" s="2"/>
      <c r="B810" s="2"/>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
      <c r="A811" s="2"/>
      <c r="B811" s="2"/>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
      <c r="A812" s="2"/>
      <c r="B812" s="2"/>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
      <c r="A813" s="2"/>
      <c r="B813" s="2"/>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
      <c r="A814" s="2"/>
      <c r="B814" s="2"/>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
      <c r="A815" s="2"/>
      <c r="B815" s="2"/>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
      <c r="A816" s="2"/>
      <c r="B816" s="2"/>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
      <c r="A817" s="2"/>
      <c r="B817" s="2"/>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
      <c r="A818" s="2"/>
      <c r="B818" s="2"/>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
      <c r="A819" s="2"/>
      <c r="B819" s="2"/>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
      <c r="A820" s="2"/>
      <c r="B820" s="2"/>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
      <c r="A821" s="2"/>
      <c r="B821" s="2"/>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
      <c r="A822" s="2"/>
      <c r="B822" s="2"/>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
      <c r="A823" s="2"/>
      <c r="B823" s="2"/>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
      <c r="A824" s="2"/>
      <c r="B824" s="2"/>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
      <c r="A825" s="2"/>
      <c r="B825" s="2"/>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
      <c r="A826" s="2"/>
      <c r="B826" s="2"/>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
      <c r="A827" s="2"/>
      <c r="B827" s="2"/>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
      <c r="A828" s="2"/>
      <c r="B828" s="2"/>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
      <c r="A829" s="2"/>
      <c r="B829" s="2"/>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
      <c r="A830" s="2"/>
      <c r="B830" s="2"/>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
      <c r="A831" s="2"/>
      <c r="B831" s="2"/>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
      <c r="A832" s="2"/>
      <c r="B832" s="2"/>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
      <c r="A833" s="2"/>
      <c r="B833" s="2"/>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
      <c r="A834" s="2"/>
      <c r="B834" s="2"/>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
      <c r="A835" s="2"/>
      <c r="B835" s="2"/>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
      <c r="A836" s="2"/>
      <c r="B836" s="2"/>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
      <c r="A837" s="2"/>
      <c r="B837" s="2"/>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
      <c r="A838" s="2"/>
      <c r="B838" s="2"/>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
      <c r="A839" s="2"/>
      <c r="B839" s="2"/>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
      <c r="A840" s="2"/>
      <c r="B840" s="2"/>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
      <c r="A841" s="2"/>
      <c r="B841" s="2"/>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
      <c r="A842" s="2"/>
      <c r="B842" s="2"/>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
      <c r="A843" s="2"/>
      <c r="B843" s="2"/>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
      <c r="A844" s="2"/>
      <c r="B844" s="2"/>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
      <c r="A845" s="2"/>
      <c r="B845" s="2"/>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
      <c r="A846" s="2"/>
      <c r="B846" s="2"/>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
      <c r="A847" s="2"/>
      <c r="B847" s="2"/>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
      <c r="A848" s="2"/>
      <c r="B848" s="2"/>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
      <c r="A849" s="2"/>
      <c r="B849" s="2"/>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
      <c r="A850" s="2"/>
      <c r="B850" s="2"/>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
      <c r="A851" s="2"/>
      <c r="B851" s="2"/>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
      <c r="A852" s="2"/>
      <c r="B852" s="2"/>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
      <c r="A853" s="2"/>
      <c r="B853" s="2"/>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
      <c r="A854" s="2"/>
      <c r="B854" s="2"/>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
      <c r="A855" s="2"/>
      <c r="B855" s="2"/>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
      <c r="A856" s="2"/>
      <c r="B856" s="2"/>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
      <c r="A857" s="2"/>
      <c r="B857" s="2"/>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
      <c r="A858" s="2"/>
      <c r="B858" s="2"/>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
      <c r="A859" s="2"/>
      <c r="B859" s="2"/>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
      <c r="A860" s="2"/>
      <c r="B860" s="2"/>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
      <c r="A861" s="2"/>
      <c r="B861" s="2"/>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
      <c r="A862" s="2"/>
      <c r="B862" s="2"/>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
      <c r="A863" s="2"/>
      <c r="B863" s="2"/>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
      <c r="A864" s="2"/>
      <c r="B864" s="2"/>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
      <c r="A865" s="2"/>
      <c r="B865" s="2"/>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
      <c r="A866" s="2"/>
      <c r="B866" s="2"/>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
      <c r="A867" s="2"/>
      <c r="B867" s="2"/>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
      <c r="A868" s="2"/>
      <c r="B868" s="2"/>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
      <c r="A869" s="2"/>
      <c r="B869" s="2"/>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
      <c r="A870" s="2"/>
      <c r="B870" s="2"/>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
      <c r="A871" s="2"/>
      <c r="B871" s="2"/>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
      <c r="A872" s="2"/>
      <c r="B872" s="2"/>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
      <c r="A873" s="2"/>
      <c r="B873" s="2"/>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
      <c r="A874" s="2"/>
      <c r="B874" s="2"/>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
      <c r="A875" s="2"/>
      <c r="B875" s="2"/>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
      <c r="A876" s="2"/>
      <c r="B876" s="2"/>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
      <c r="A877" s="2"/>
      <c r="B877" s="2"/>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
      <c r="A878" s="2"/>
      <c r="B878" s="2"/>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
      <c r="A879" s="2"/>
      <c r="B879" s="2"/>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
      <c r="A880" s="2"/>
      <c r="B880" s="2"/>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
      <c r="A881" s="2"/>
      <c r="B881" s="2"/>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
      <c r="A882" s="2"/>
      <c r="B882" s="2"/>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
      <c r="A883" s="2"/>
      <c r="B883" s="2"/>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
      <c r="A884" s="2"/>
      <c r="B884" s="2"/>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
      <c r="A885" s="2"/>
      <c r="B885" s="2"/>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
      <c r="A886" s="2"/>
      <c r="B886" s="2"/>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
      <c r="A887" s="2"/>
      <c r="B887" s="2"/>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
      <c r="A888" s="2"/>
      <c r="B888" s="2"/>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
      <c r="A889" s="2"/>
      <c r="B889" s="2"/>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
      <c r="A890" s="2"/>
      <c r="B890" s="2"/>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
      <c r="A891" s="2"/>
      <c r="B891" s="2"/>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
      <c r="A892" s="2"/>
      <c r="B892" s="2"/>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
      <c r="A893" s="2"/>
      <c r="B893" s="2"/>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
      <c r="A894" s="2"/>
      <c r="B894" s="2"/>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
      <c r="A895" s="2"/>
      <c r="B895" s="2"/>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
      <c r="A896" s="2"/>
      <c r="B896" s="2"/>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
      <c r="A897" s="2"/>
      <c r="B897" s="2"/>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
      <c r="A898" s="2"/>
      <c r="B898" s="2"/>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
      <c r="A899" s="2"/>
      <c r="B899" s="2"/>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
      <c r="A900" s="2"/>
      <c r="B900" s="2"/>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
      <c r="A901" s="2"/>
      <c r="B901" s="2"/>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
      <c r="A902" s="2"/>
      <c r="B902" s="2"/>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
      <c r="A903" s="2"/>
      <c r="B903" s="2"/>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
      <c r="A904" s="2"/>
      <c r="B904" s="2"/>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
      <c r="A905" s="2"/>
      <c r="B905" s="2"/>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
      <c r="A906" s="2"/>
      <c r="B906" s="2"/>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
      <c r="A907" s="2"/>
      <c r="B907" s="2"/>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
      <c r="A908" s="2"/>
      <c r="B908" s="2"/>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
      <c r="A909" s="2"/>
      <c r="B909" s="2"/>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
      <c r="A910" s="2"/>
      <c r="B910" s="2"/>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
      <c r="A911" s="2"/>
      <c r="B911" s="2"/>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
      <c r="A912" s="2"/>
      <c r="B912" s="2"/>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
      <c r="A913" s="2"/>
      <c r="B913" s="2"/>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
      <c r="A914" s="2"/>
      <c r="B914" s="2"/>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
      <c r="A915" s="2"/>
      <c r="B915" s="2"/>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
      <c r="A916" s="2"/>
      <c r="B916" s="2"/>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
      <c r="A917" s="2"/>
      <c r="B917" s="2"/>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
      <c r="A918" s="2"/>
      <c r="B918" s="2"/>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
      <c r="A919" s="2"/>
      <c r="B919" s="2"/>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
      <c r="A920" s="2"/>
      <c r="B920" s="2"/>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
      <c r="A921" s="2"/>
      <c r="B921" s="2"/>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
      <c r="A922" s="2"/>
      <c r="B922" s="2"/>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
      <c r="A923" s="2"/>
      <c r="B923" s="2"/>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
      <c r="A924" s="2"/>
      <c r="B924" s="2"/>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
      <c r="A925" s="2"/>
      <c r="B925" s="2"/>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
      <c r="A926" s="2"/>
      <c r="B926" s="2"/>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
      <c r="A927" s="2"/>
      <c r="B927" s="2"/>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
      <c r="A928" s="2"/>
      <c r="B928" s="2"/>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
      <c r="A929" s="2"/>
      <c r="B929" s="2"/>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
      <c r="A930" s="2"/>
      <c r="B930" s="2"/>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
      <c r="A931" s="2"/>
      <c r="B931" s="2"/>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
      <c r="A932" s="2"/>
      <c r="B932" s="2"/>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
      <c r="A933" s="2"/>
      <c r="B933" s="2"/>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
      <c r="A934" s="2"/>
      <c r="B934" s="2"/>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
      <c r="A935" s="2"/>
      <c r="B935" s="2"/>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
      <c r="A936" s="2"/>
      <c r="B936" s="2"/>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
      <c r="A937" s="2"/>
      <c r="B937" s="2"/>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
      <c r="A938" s="2"/>
      <c r="B938" s="2"/>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
      <c r="A939" s="2"/>
      <c r="B939" s="2"/>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
      <c r="A940" s="2"/>
      <c r="B940" s="2"/>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
      <c r="A941" s="2"/>
      <c r="B941" s="2"/>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
      <c r="A942" s="2"/>
      <c r="B942" s="2"/>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
      <c r="A943" s="2"/>
      <c r="B943" s="2"/>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
      <c r="A944" s="2"/>
      <c r="B944" s="2"/>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
      <c r="A945" s="2"/>
      <c r="B945" s="2"/>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
      <c r="A946" s="2"/>
      <c r="B946" s="2"/>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
      <c r="A947" s="2"/>
      <c r="B947" s="2"/>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
      <c r="A948" s="2"/>
      <c r="B948" s="2"/>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
      <c r="A949" s="2"/>
      <c r="B949" s="2"/>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
      <c r="A950" s="2"/>
      <c r="B950" s="2"/>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
      <c r="A951" s="2"/>
      <c r="B951" s="2"/>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
      <c r="A952" s="2"/>
      <c r="B952" s="2"/>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
      <c r="A953" s="2"/>
      <c r="B953" s="2"/>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
      <c r="A954" s="2"/>
      <c r="B954" s="2"/>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
      <c r="A955" s="2"/>
      <c r="B955" s="2"/>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
      <c r="A956" s="2"/>
      <c r="B956" s="2"/>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
      <c r="A957" s="2"/>
      <c r="B957" s="2"/>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
      <c r="A958" s="2"/>
      <c r="B958" s="2"/>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
      <c r="A959" s="2"/>
      <c r="B959" s="2"/>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
      <c r="A960" s="2"/>
      <c r="B960" s="2"/>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
      <c r="A961" s="2"/>
      <c r="B961" s="2"/>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
      <c r="A962" s="2"/>
      <c r="B962" s="2"/>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
      <c r="A963" s="2"/>
      <c r="B963" s="2"/>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
      <c r="A964" s="2"/>
      <c r="B964" s="2"/>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
      <c r="A965" s="2"/>
      <c r="B965" s="2"/>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
      <c r="A966" s="2"/>
      <c r="B966" s="2"/>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
      <c r="A967" s="2"/>
      <c r="B967" s="2"/>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
      <c r="A968" s="2"/>
      <c r="B968" s="2"/>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
      <c r="A969" s="2"/>
      <c r="B969" s="2"/>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
      <c r="A970" s="2"/>
      <c r="B970" s="2"/>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
      <c r="A971" s="2"/>
      <c r="B971" s="2"/>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
      <c r="A972" s="2"/>
      <c r="B972" s="2"/>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
      <c r="A973" s="2"/>
      <c r="B973" s="2"/>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
      <c r="A974" s="2"/>
      <c r="B974" s="2"/>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
      <c r="A975" s="2"/>
      <c r="B975" s="2"/>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
      <c r="A976" s="2"/>
      <c r="B976" s="2"/>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
      <c r="A977" s="2"/>
      <c r="B977" s="2"/>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
      <c r="A978" s="2"/>
      <c r="B978" s="2"/>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
      <c r="A979" s="2"/>
      <c r="B979" s="2"/>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
      <c r="A980" s="2"/>
      <c r="B980" s="2"/>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
      <c r="A981" s="2"/>
      <c r="B981" s="2"/>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
      <c r="A982" s="2"/>
      <c r="B982" s="2"/>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
      <c r="A983" s="2"/>
      <c r="B983" s="2"/>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
      <c r="A984" s="2"/>
      <c r="B984" s="2"/>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
      <c r="A985" s="2"/>
      <c r="B985" s="2"/>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
      <c r="A986" s="2"/>
      <c r="B986" s="2"/>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
      <c r="A987" s="2"/>
      <c r="B987" s="2"/>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
      <c r="A988" s="2"/>
      <c r="B988" s="2"/>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
      <c r="A989" s="2"/>
      <c r="B989" s="2"/>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
      <c r="A990" s="2"/>
      <c r="B990" s="2"/>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
      <c r="A991" s="2"/>
      <c r="B991" s="2"/>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
      <c r="A992" s="2"/>
      <c r="B992" s="2"/>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
      <c r="A993" s="2"/>
      <c r="B993" s="2"/>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
      <c r="A994" s="2"/>
      <c r="B994" s="2"/>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
      <c r="A995" s="2"/>
      <c r="B995" s="2"/>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
      <c r="A996" s="2"/>
      <c r="B996" s="2"/>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
      <c r="A997" s="2"/>
      <c r="B997" s="2"/>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
      <c r="A998" s="2"/>
      <c r="B998" s="2"/>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
      <c r="A999" s="2"/>
      <c r="B999" s="2"/>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
      <c r="A1000" s="2"/>
      <c r="B1000" s="2"/>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conditionalFormatting sqref="R10:R37">
    <cfRule type="cellIs" dxfId="7" priority="1" operator="lessThan">
      <formula>2</formula>
    </cfRule>
    <cfRule type="cellIs" dxfId="6" priority="2" operator="between">
      <formula>2</formula>
      <formula>4</formula>
    </cfRule>
    <cfRule type="cellIs" dxfId="5" priority="3" operator="greaterThan">
      <formula>4</formula>
    </cfRule>
  </conditionalFormatting>
  <conditionalFormatting sqref="R11:R37">
    <cfRule type="cellIs" dxfId="4" priority="4" operator="equal">
      <formula>0</formula>
    </cfRule>
  </conditionalFormatting>
  <conditionalFormatting sqref="AB10:AB37">
    <cfRule type="cellIs" dxfId="3" priority="5" operator="lessThan">
      <formula>2</formula>
    </cfRule>
    <cfRule type="cellIs" dxfId="2" priority="6" operator="between">
      <formula>2</formula>
      <formula>4</formula>
    </cfRule>
    <cfRule type="cellIs" dxfId="1" priority="7" operator="greaterThan">
      <formula>4</formula>
    </cfRule>
  </conditionalFormatting>
  <conditionalFormatting sqref="AB11:AB37">
    <cfRule type="cellIs" dxfId="0" priority="8" operator="equal">
      <formula>0</formula>
    </cfRule>
  </conditionalFormatting>
  <hyperlinks>
    <hyperlink ref="T15" r:id="rId1" xr:uid="{00000000-0004-0000-1700-000000000000}"/>
  </hyperlinks>
  <pageMargins left="0.7" right="0.7" top="0.75" bottom="0.75" header="0" footer="0"/>
  <pageSetup paperSize="9" scale="12"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'SASB DB'!$V$8:$V$18</xm:f>
          </x14:formula1>
          <xm:sqref>E7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4BCC5"/>
  </sheetPr>
  <dimension ref="A1:AW1000"/>
  <sheetViews>
    <sheetView showGridLines="0" zoomScale="75" zoomScaleNormal="75" workbookViewId="0">
      <pane xSplit="5" ySplit="7" topLeftCell="K8" activePane="bottomRight" state="frozen"/>
      <selection pane="topRight" activeCell="F1" sqref="F1"/>
      <selection pane="bottomLeft" activeCell="A8" sqref="A8"/>
      <selection pane="bottomRight" activeCell="B1" sqref="B1"/>
    </sheetView>
  </sheetViews>
  <sheetFormatPr baseColWidth="10" defaultColWidth="14.5" defaultRowHeight="15" customHeight="1" outlineLevelRow="1" outlineLevelCol="1" x14ac:dyDescent="0.2"/>
  <cols>
    <col min="1" max="2" width="2.5" customWidth="1"/>
    <col min="3" max="3" width="3.5" customWidth="1"/>
    <col min="4" max="5" width="30.5" customWidth="1"/>
    <col min="6" max="6" width="2.5" customWidth="1" outlineLevel="1"/>
    <col min="7" max="12" width="15.5" customWidth="1" outlineLevel="1"/>
    <col min="13" max="13" width="2.5" customWidth="1" outlineLevel="1"/>
    <col min="14" max="14" width="15.5" customWidth="1" outlineLevel="1"/>
    <col min="15" max="15" width="2.5" customWidth="1" outlineLevel="1"/>
    <col min="16" max="16" width="50.5" customWidth="1" outlineLevel="1"/>
    <col min="17" max="17" width="2.5" customWidth="1" outlineLevel="1"/>
    <col min="18" max="18" width="2.5" customWidth="1"/>
    <col min="19" max="19" width="35.5" customWidth="1"/>
    <col min="20" max="20" width="8.5" customWidth="1"/>
    <col min="21" max="21" width="35.5" customWidth="1"/>
    <col min="22" max="22" width="8.5" customWidth="1"/>
    <col min="23" max="23" width="42.83203125" customWidth="1"/>
    <col min="24" max="24" width="8.5" customWidth="1"/>
    <col min="25" max="25" width="42.83203125" customWidth="1"/>
    <col min="26" max="26" width="8.5" customWidth="1"/>
    <col min="27" max="27" width="42.83203125" customWidth="1"/>
    <col min="28" max="28" width="8.5" customWidth="1"/>
    <col min="29" max="29" width="42.83203125" customWidth="1"/>
    <col min="30" max="30" width="8.5" customWidth="1"/>
    <col min="31" max="31" width="42.83203125" customWidth="1"/>
    <col min="32" max="32" width="8.5" customWidth="1"/>
    <col min="33" max="33" width="42.83203125" customWidth="1"/>
    <col min="34" max="34" width="8.5" customWidth="1"/>
    <col min="35" max="35" width="2.5" hidden="1" customWidth="1" outlineLevel="1"/>
    <col min="36" max="39" width="25.5" hidden="1" customWidth="1" outlineLevel="1"/>
    <col min="40" max="40" width="2.5" customWidth="1" collapsed="1"/>
    <col min="41" max="41" width="57.5" customWidth="1"/>
    <col min="42" max="42" width="2.5" customWidth="1"/>
    <col min="43" max="43" width="8.83203125" hidden="1" customWidth="1"/>
    <col min="44" max="46" width="25.5" hidden="1" customWidth="1"/>
    <col min="47" max="47" width="8.83203125" hidden="1" customWidth="1"/>
    <col min="48" max="48" width="20.5" hidden="1" customWidth="1"/>
    <col min="49" max="49" width="8.83203125" hidden="1" customWidth="1"/>
  </cols>
  <sheetData>
    <row r="1" spans="1:49" ht="36" customHeight="1" outlineLevel="1" x14ac:dyDescent="0.25">
      <c r="A1" s="42" t="s">
        <v>696</v>
      </c>
      <c r="B1" s="34"/>
      <c r="C1" s="34"/>
      <c r="D1" s="3"/>
      <c r="E1" s="3"/>
      <c r="F1" s="2"/>
      <c r="G1" s="2"/>
      <c r="H1" s="2"/>
      <c r="I1" s="2"/>
      <c r="J1" s="2"/>
      <c r="K1" s="2"/>
      <c r="L1" s="2"/>
      <c r="M1" s="2"/>
      <c r="N1" s="2"/>
      <c r="O1" s="2"/>
      <c r="P1" s="2"/>
      <c r="Q1" s="2"/>
      <c r="R1" s="2"/>
      <c r="S1" s="2"/>
      <c r="T1" s="2"/>
      <c r="U1" s="3"/>
      <c r="V1" s="2"/>
      <c r="W1" s="2"/>
      <c r="X1" s="2"/>
      <c r="Y1" s="2"/>
      <c r="Z1" s="2"/>
      <c r="AA1" s="2"/>
      <c r="AB1" s="2"/>
      <c r="AC1" s="86"/>
      <c r="AD1" s="2"/>
      <c r="AE1" s="86"/>
      <c r="AF1" s="2"/>
      <c r="AG1" s="3"/>
      <c r="AH1" s="2"/>
      <c r="AI1" s="2"/>
      <c r="AJ1" s="2"/>
      <c r="AK1" s="2"/>
      <c r="AL1" s="2"/>
      <c r="AM1" s="2"/>
      <c r="AN1" s="2"/>
      <c r="AO1" s="2"/>
      <c r="AP1" s="2"/>
      <c r="AQ1" s="2"/>
      <c r="AR1" s="2"/>
      <c r="AS1" s="2"/>
      <c r="AT1" s="2"/>
      <c r="AU1" s="2"/>
      <c r="AV1" s="2"/>
      <c r="AW1" s="2"/>
    </row>
    <row r="2" spans="1:49" ht="29.25" customHeight="1" outlineLevel="1" x14ac:dyDescent="0.25">
      <c r="A2" s="34"/>
      <c r="B2" s="34"/>
      <c r="C2" s="34"/>
      <c r="D2" s="35" t="s">
        <v>111</v>
      </c>
      <c r="E2" s="41"/>
      <c r="F2" s="2"/>
      <c r="G2" s="35" t="s">
        <v>112</v>
      </c>
      <c r="H2" s="6"/>
      <c r="I2" s="6"/>
      <c r="J2" s="6"/>
      <c r="K2" s="6"/>
      <c r="L2" s="6"/>
      <c r="M2" s="6"/>
      <c r="N2" s="6"/>
      <c r="O2" s="6"/>
      <c r="P2" s="6"/>
      <c r="Q2" s="41"/>
      <c r="R2" s="2"/>
      <c r="S2" s="35" t="s">
        <v>113</v>
      </c>
      <c r="T2" s="6"/>
      <c r="U2" s="6"/>
      <c r="V2" s="6"/>
      <c r="W2" s="6"/>
      <c r="X2" s="6"/>
      <c r="Y2" s="6"/>
      <c r="Z2" s="6"/>
      <c r="AA2" s="6"/>
      <c r="AB2" s="6"/>
      <c r="AC2" s="87"/>
      <c r="AD2" s="6"/>
      <c r="AE2" s="87"/>
      <c r="AF2" s="6"/>
      <c r="AG2" s="6"/>
      <c r="AH2" s="6"/>
      <c r="AI2" s="6"/>
      <c r="AJ2" s="6"/>
      <c r="AK2" s="6"/>
      <c r="AL2" s="6"/>
      <c r="AM2" s="6"/>
      <c r="AN2" s="6"/>
      <c r="AO2" s="41"/>
      <c r="AP2" s="2"/>
      <c r="AQ2" s="2"/>
      <c r="AR2" s="2"/>
      <c r="AS2" s="2"/>
      <c r="AT2" s="2"/>
      <c r="AU2" s="2"/>
      <c r="AV2" s="2"/>
      <c r="AW2" s="2"/>
    </row>
    <row r="3" spans="1:49" ht="25" customHeight="1" outlineLevel="1" x14ac:dyDescent="0.25">
      <c r="A3" s="34"/>
      <c r="B3" s="34"/>
      <c r="C3" s="34"/>
      <c r="D3" s="37" t="s">
        <v>46</v>
      </c>
      <c r="E3" s="88"/>
      <c r="F3" s="89"/>
      <c r="G3" s="75"/>
      <c r="H3" s="2"/>
      <c r="I3" s="2"/>
      <c r="J3" s="2"/>
      <c r="K3" s="2"/>
      <c r="L3" s="2"/>
      <c r="M3" s="2"/>
      <c r="N3" s="2"/>
      <c r="O3" s="2"/>
      <c r="P3" s="2"/>
      <c r="Q3" s="2"/>
      <c r="R3" s="2"/>
      <c r="S3" s="2"/>
      <c r="T3" s="2"/>
      <c r="U3" s="2"/>
      <c r="V3" s="2"/>
      <c r="W3" s="2"/>
      <c r="X3" s="2"/>
      <c r="Y3" s="2"/>
      <c r="Z3" s="2"/>
      <c r="AA3" s="2"/>
      <c r="AB3" s="2"/>
      <c r="AC3" s="86"/>
      <c r="AD3" s="2"/>
      <c r="AE3" s="86"/>
      <c r="AF3" s="2"/>
      <c r="AG3" s="2"/>
      <c r="AH3" s="2"/>
      <c r="AI3" s="2"/>
      <c r="AJ3" s="2"/>
      <c r="AK3" s="2"/>
      <c r="AL3" s="2"/>
      <c r="AM3" s="2"/>
      <c r="AN3" s="2"/>
      <c r="AO3" s="2"/>
      <c r="AP3" s="2"/>
      <c r="AQ3" s="2"/>
      <c r="AR3" s="2"/>
      <c r="AS3" s="2"/>
      <c r="AT3" s="2"/>
      <c r="AU3" s="2"/>
      <c r="AV3" s="2"/>
      <c r="AW3" s="2"/>
    </row>
    <row r="4" spans="1:49" ht="78" customHeight="1" outlineLevel="1" x14ac:dyDescent="0.25">
      <c r="A4" s="34"/>
      <c r="B4" s="34"/>
      <c r="C4" s="34"/>
      <c r="D4" s="502" t="s">
        <v>114</v>
      </c>
      <c r="E4" s="496"/>
      <c r="F4" s="90"/>
      <c r="G4" s="502" t="s">
        <v>697</v>
      </c>
      <c r="H4" s="501"/>
      <c r="I4" s="501"/>
      <c r="J4" s="501"/>
      <c r="K4" s="501"/>
      <c r="L4" s="501"/>
      <c r="M4" s="501"/>
      <c r="N4" s="501"/>
      <c r="O4" s="501"/>
      <c r="P4" s="501"/>
      <c r="Q4" s="496"/>
      <c r="R4" s="2"/>
      <c r="S4" s="91" t="s">
        <v>116</v>
      </c>
      <c r="T4" s="92"/>
      <c r="U4" s="93" t="s">
        <v>117</v>
      </c>
      <c r="V4" s="92"/>
      <c r="W4" s="93" t="s">
        <v>118</v>
      </c>
      <c r="X4" s="92"/>
      <c r="Y4" s="93" t="s">
        <v>119</v>
      </c>
      <c r="Z4" s="92"/>
      <c r="AA4" s="93" t="s">
        <v>120</v>
      </c>
      <c r="AB4" s="92"/>
      <c r="AC4" s="94" t="s">
        <v>121</v>
      </c>
      <c r="AD4" s="92"/>
      <c r="AE4" s="95" t="s">
        <v>122</v>
      </c>
      <c r="AF4" s="92"/>
      <c r="AG4" s="93" t="s">
        <v>123</v>
      </c>
      <c r="AH4" s="96"/>
      <c r="AI4" s="97"/>
      <c r="AJ4" s="97"/>
      <c r="AK4" s="97"/>
      <c r="AL4" s="97"/>
      <c r="AM4" s="97"/>
      <c r="AN4" s="97"/>
      <c r="AO4" s="98" t="s">
        <v>124</v>
      </c>
      <c r="AP4" s="2"/>
      <c r="AQ4" s="2"/>
      <c r="AR4" s="2"/>
      <c r="AS4" s="2"/>
      <c r="AT4" s="2"/>
      <c r="AU4" s="2"/>
      <c r="AV4" s="2"/>
      <c r="AW4" s="2"/>
    </row>
    <row r="5" spans="1:49" ht="14.25" customHeight="1" outlineLevel="1" x14ac:dyDescent="0.25">
      <c r="A5" s="34"/>
      <c r="B5" s="34"/>
      <c r="C5" s="34"/>
      <c r="D5" s="89"/>
      <c r="E5" s="89"/>
      <c r="F5" s="89"/>
      <c r="G5" s="75"/>
      <c r="H5" s="2"/>
      <c r="I5" s="2"/>
      <c r="J5" s="2"/>
      <c r="K5" s="2"/>
      <c r="L5" s="2"/>
      <c r="M5" s="2"/>
      <c r="N5" s="2"/>
      <c r="O5" s="2"/>
      <c r="P5" s="2"/>
      <c r="Q5" s="2"/>
      <c r="R5" s="2"/>
      <c r="S5" s="99"/>
      <c r="T5" s="405" t="s">
        <v>125</v>
      </c>
      <c r="U5" s="101"/>
      <c r="V5" s="405" t="s">
        <v>126</v>
      </c>
      <c r="W5" s="100"/>
      <c r="X5" s="405" t="s">
        <v>127</v>
      </c>
      <c r="Y5" s="100"/>
      <c r="Z5" s="405" t="s">
        <v>128</v>
      </c>
      <c r="AA5" s="100"/>
      <c r="AB5" s="405" t="s">
        <v>129</v>
      </c>
      <c r="AC5" s="100"/>
      <c r="AD5" s="405" t="s">
        <v>130</v>
      </c>
      <c r="AE5" s="100"/>
      <c r="AF5" s="405" t="s">
        <v>131</v>
      </c>
      <c r="AG5" s="100"/>
      <c r="AH5" s="405" t="s">
        <v>132</v>
      </c>
      <c r="AI5" s="100"/>
      <c r="AJ5" s="3"/>
      <c r="AK5" s="3"/>
      <c r="AL5" s="3"/>
      <c r="AM5" s="3"/>
      <c r="AN5" s="2"/>
      <c r="AO5" s="2"/>
      <c r="AP5" s="2"/>
      <c r="AQ5" s="2"/>
      <c r="AR5" s="2"/>
      <c r="AS5" s="2"/>
      <c r="AT5" s="2"/>
      <c r="AU5" s="2"/>
      <c r="AV5" s="2"/>
      <c r="AW5" s="2"/>
    </row>
    <row r="6" spans="1:49" ht="24" customHeight="1" x14ac:dyDescent="0.2">
      <c r="A6" s="34"/>
      <c r="B6" s="34"/>
      <c r="C6" s="34"/>
      <c r="D6" s="400" t="s">
        <v>698</v>
      </c>
      <c r="E6" s="2"/>
      <c r="F6" s="2"/>
      <c r="G6" s="2"/>
      <c r="H6" s="2"/>
      <c r="I6" s="2"/>
      <c r="J6" s="2"/>
      <c r="K6" s="2"/>
      <c r="L6" s="2"/>
      <c r="M6" s="2"/>
      <c r="N6" s="2"/>
      <c r="O6" s="2"/>
      <c r="P6" s="2"/>
      <c r="Q6" s="2"/>
      <c r="R6" s="2"/>
      <c r="S6" s="526" t="s">
        <v>133</v>
      </c>
      <c r="T6" s="501"/>
      <c r="U6" s="501"/>
      <c r="V6" s="501"/>
      <c r="W6" s="501"/>
      <c r="X6" s="501"/>
      <c r="Y6" s="501"/>
      <c r="Z6" s="527"/>
      <c r="AA6" s="528" t="s">
        <v>134</v>
      </c>
      <c r="AB6" s="501"/>
      <c r="AC6" s="501"/>
      <c r="AD6" s="501"/>
      <c r="AE6" s="501"/>
      <c r="AF6" s="496"/>
      <c r="AG6" s="506" t="s">
        <v>135</v>
      </c>
      <c r="AH6" s="496"/>
      <c r="AI6" s="2"/>
      <c r="AJ6" s="500" t="s">
        <v>136</v>
      </c>
      <c r="AK6" s="501"/>
      <c r="AL6" s="501"/>
      <c r="AM6" s="496"/>
      <c r="AN6" s="2"/>
      <c r="AO6" s="102" t="s">
        <v>137</v>
      </c>
      <c r="AP6" s="103"/>
      <c r="AQ6" s="103"/>
      <c r="AR6" s="103"/>
      <c r="AS6" s="103"/>
      <c r="AT6" s="103"/>
      <c r="AU6" s="103"/>
      <c r="AV6" s="2"/>
      <c r="AW6" s="2"/>
    </row>
    <row r="7" spans="1:49" ht="14.25" customHeight="1" x14ac:dyDescent="0.25">
      <c r="A7" s="34"/>
      <c r="B7" s="34"/>
      <c r="C7" s="34"/>
      <c r="D7" s="104" t="s">
        <v>53</v>
      </c>
      <c r="E7" s="104" t="s">
        <v>54</v>
      </c>
      <c r="F7" s="105"/>
      <c r="G7" s="46" t="s">
        <v>60</v>
      </c>
      <c r="H7" s="46" t="s">
        <v>61</v>
      </c>
      <c r="I7" s="46" t="s">
        <v>62</v>
      </c>
      <c r="J7" s="46" t="s">
        <v>63</v>
      </c>
      <c r="K7" s="46" t="s">
        <v>64</v>
      </c>
      <c r="L7" s="46" t="s">
        <v>105</v>
      </c>
      <c r="M7" s="106"/>
      <c r="N7" s="107" t="s">
        <v>106</v>
      </c>
      <c r="O7" s="108"/>
      <c r="P7" s="109" t="s">
        <v>56</v>
      </c>
      <c r="Q7" s="110"/>
      <c r="R7" s="111"/>
      <c r="S7" s="112" t="s">
        <v>138</v>
      </c>
      <c r="T7" s="113" t="s">
        <v>139</v>
      </c>
      <c r="U7" s="112" t="s">
        <v>140</v>
      </c>
      <c r="V7" s="113" t="s">
        <v>139</v>
      </c>
      <c r="W7" s="112" t="s">
        <v>141</v>
      </c>
      <c r="X7" s="113" t="s">
        <v>139</v>
      </c>
      <c r="Y7" s="112" t="s">
        <v>142</v>
      </c>
      <c r="Z7" s="113" t="s">
        <v>139</v>
      </c>
      <c r="AA7" s="47" t="s">
        <v>143</v>
      </c>
      <c r="AB7" s="114" t="s">
        <v>139</v>
      </c>
      <c r="AC7" s="114" t="s">
        <v>144</v>
      </c>
      <c r="AD7" s="114" t="s">
        <v>139</v>
      </c>
      <c r="AE7" s="114" t="s">
        <v>145</v>
      </c>
      <c r="AF7" s="114" t="s">
        <v>139</v>
      </c>
      <c r="AG7" s="47" t="s">
        <v>146</v>
      </c>
      <c r="AH7" s="114" t="s">
        <v>139</v>
      </c>
      <c r="AI7" s="115"/>
      <c r="AJ7" s="46" t="s">
        <v>147</v>
      </c>
      <c r="AK7" s="46" t="s">
        <v>148</v>
      </c>
      <c r="AL7" s="46" t="s">
        <v>149</v>
      </c>
      <c r="AM7" s="46" t="s">
        <v>150</v>
      </c>
      <c r="AN7" s="110"/>
      <c r="AO7" s="45" t="s">
        <v>699</v>
      </c>
      <c r="AP7" s="116"/>
      <c r="AQ7" s="116"/>
      <c r="AR7" s="117" t="s">
        <v>151</v>
      </c>
      <c r="AS7" s="117" t="s">
        <v>152</v>
      </c>
      <c r="AT7" s="117" t="s">
        <v>108</v>
      </c>
      <c r="AU7" s="116"/>
      <c r="AV7" s="118" t="s">
        <v>71</v>
      </c>
      <c r="AW7" s="2"/>
    </row>
    <row r="8" spans="1:49" ht="409.5" customHeight="1" x14ac:dyDescent="0.25">
      <c r="A8" s="403" t="s">
        <v>700</v>
      </c>
      <c r="B8" s="34"/>
      <c r="C8" s="404">
        <v>1</v>
      </c>
      <c r="D8" s="119" t="s">
        <v>299</v>
      </c>
      <c r="E8" s="119" t="s">
        <v>341</v>
      </c>
      <c r="F8" s="120"/>
      <c r="G8" s="121">
        <v>3</v>
      </c>
      <c r="H8" s="121">
        <v>4</v>
      </c>
      <c r="I8" s="121">
        <v>4</v>
      </c>
      <c r="J8" s="121">
        <v>4</v>
      </c>
      <c r="K8" s="121">
        <v>3</v>
      </c>
      <c r="L8" s="121">
        <v>3</v>
      </c>
      <c r="M8" s="122"/>
      <c r="N8" s="123">
        <v>3.6</v>
      </c>
      <c r="O8" s="124"/>
      <c r="P8" s="125" t="s">
        <v>342</v>
      </c>
      <c r="Q8" s="126"/>
      <c r="R8" s="127"/>
      <c r="S8" s="128" t="s">
        <v>701</v>
      </c>
      <c r="T8" s="56">
        <v>2</v>
      </c>
      <c r="U8" s="129" t="s">
        <v>702</v>
      </c>
      <c r="V8" s="56">
        <v>2</v>
      </c>
      <c r="W8" s="129" t="s">
        <v>703</v>
      </c>
      <c r="X8" s="56">
        <v>2</v>
      </c>
      <c r="Y8" s="129" t="s">
        <v>704</v>
      </c>
      <c r="Z8" s="56">
        <v>2</v>
      </c>
      <c r="AA8" s="128" t="s">
        <v>705</v>
      </c>
      <c r="AB8" s="56">
        <v>4</v>
      </c>
      <c r="AC8" s="128" t="s">
        <v>706</v>
      </c>
      <c r="AD8" s="56">
        <v>4</v>
      </c>
      <c r="AE8" s="128" t="s">
        <v>707</v>
      </c>
      <c r="AF8" s="56">
        <v>3</v>
      </c>
      <c r="AG8" s="128" t="s">
        <v>708</v>
      </c>
      <c r="AH8" s="56">
        <v>4</v>
      </c>
      <c r="AI8" s="130"/>
      <c r="AJ8" s="131">
        <v>23</v>
      </c>
      <c r="AK8" s="131">
        <v>8</v>
      </c>
      <c r="AL8" s="131">
        <v>11</v>
      </c>
      <c r="AM8" s="131">
        <v>4</v>
      </c>
      <c r="AN8" s="132"/>
      <c r="AO8" s="133" t="s">
        <v>72</v>
      </c>
      <c r="AP8" s="127"/>
      <c r="AQ8" s="127"/>
      <c r="AR8" s="131">
        <v>19</v>
      </c>
      <c r="AS8" s="131">
        <v>19</v>
      </c>
      <c r="AT8" s="134">
        <v>2</v>
      </c>
      <c r="AU8" s="127"/>
      <c r="AV8" s="60" t="s">
        <v>72</v>
      </c>
      <c r="AW8" s="2"/>
    </row>
    <row r="9" spans="1:49" ht="409.5" customHeight="1" x14ac:dyDescent="0.25">
      <c r="A9" s="403" t="s">
        <v>667</v>
      </c>
      <c r="B9" s="34"/>
      <c r="C9" s="404">
        <v>2</v>
      </c>
      <c r="D9" s="119" t="s">
        <v>297</v>
      </c>
      <c r="E9" s="119" t="s">
        <v>397</v>
      </c>
      <c r="F9" s="120"/>
      <c r="G9" s="121">
        <v>3</v>
      </c>
      <c r="H9" s="121">
        <v>3</v>
      </c>
      <c r="I9" s="121">
        <v>3</v>
      </c>
      <c r="J9" s="121">
        <v>3</v>
      </c>
      <c r="K9" s="121">
        <v>4</v>
      </c>
      <c r="L9" s="121">
        <v>3</v>
      </c>
      <c r="M9" s="122"/>
      <c r="N9" s="123">
        <v>3.1</v>
      </c>
      <c r="O9" s="124"/>
      <c r="P9" s="125" t="s">
        <v>399</v>
      </c>
      <c r="Q9" s="126"/>
      <c r="R9" s="127"/>
      <c r="S9" s="128" t="s">
        <v>709</v>
      </c>
      <c r="T9" s="56">
        <v>4</v>
      </c>
      <c r="U9" s="128" t="s">
        <v>710</v>
      </c>
      <c r="V9" s="56">
        <v>2</v>
      </c>
      <c r="W9" s="128" t="s">
        <v>711</v>
      </c>
      <c r="X9" s="56">
        <v>1</v>
      </c>
      <c r="Y9" s="128" t="s">
        <v>712</v>
      </c>
      <c r="Z9" s="56">
        <v>2</v>
      </c>
      <c r="AA9" s="129" t="s">
        <v>713</v>
      </c>
      <c r="AB9" s="56">
        <v>2</v>
      </c>
      <c r="AC9" s="129" t="s">
        <v>714</v>
      </c>
      <c r="AD9" s="56">
        <v>2</v>
      </c>
      <c r="AE9" s="128" t="s">
        <v>715</v>
      </c>
      <c r="AF9" s="56">
        <v>2</v>
      </c>
      <c r="AG9" s="129" t="s">
        <v>716</v>
      </c>
      <c r="AH9" s="56">
        <v>4</v>
      </c>
      <c r="AI9" s="130"/>
      <c r="AJ9" s="131">
        <v>19</v>
      </c>
      <c r="AK9" s="131">
        <v>9</v>
      </c>
      <c r="AL9" s="131">
        <v>6</v>
      </c>
      <c r="AM9" s="131">
        <v>4</v>
      </c>
      <c r="AN9" s="132"/>
      <c r="AO9" s="133" t="s">
        <v>72</v>
      </c>
      <c r="AP9" s="127"/>
      <c r="AQ9" s="127"/>
      <c r="AR9" s="131">
        <v>15</v>
      </c>
      <c r="AS9" s="131">
        <v>15</v>
      </c>
      <c r="AT9" s="134">
        <v>9</v>
      </c>
      <c r="AU9" s="127"/>
      <c r="AV9" s="60" t="s">
        <v>73</v>
      </c>
      <c r="AW9" s="2"/>
    </row>
    <row r="10" spans="1:49" ht="409.5" customHeight="1" x14ac:dyDescent="0.25">
      <c r="A10" s="403" t="s">
        <v>639</v>
      </c>
      <c r="B10" s="34"/>
      <c r="C10" s="404">
        <v>3</v>
      </c>
      <c r="D10" s="119" t="s">
        <v>309</v>
      </c>
      <c r="E10" s="119" t="s">
        <v>369</v>
      </c>
      <c r="F10" s="120"/>
      <c r="G10" s="121">
        <v>3</v>
      </c>
      <c r="H10" s="121">
        <v>3</v>
      </c>
      <c r="I10" s="121">
        <v>3</v>
      </c>
      <c r="J10" s="121">
        <v>3</v>
      </c>
      <c r="K10" s="121">
        <v>3</v>
      </c>
      <c r="L10" s="121">
        <v>3</v>
      </c>
      <c r="M10" s="122"/>
      <c r="N10" s="123">
        <v>3</v>
      </c>
      <c r="O10" s="124"/>
      <c r="P10" s="125" t="s">
        <v>370</v>
      </c>
      <c r="Q10" s="126"/>
      <c r="R10" s="127"/>
      <c r="S10" s="128" t="s">
        <v>717</v>
      </c>
      <c r="T10" s="56">
        <v>2</v>
      </c>
      <c r="U10" s="128" t="s">
        <v>718</v>
      </c>
      <c r="V10" s="56">
        <v>2</v>
      </c>
      <c r="W10" s="128" t="s">
        <v>719</v>
      </c>
      <c r="X10" s="56">
        <v>2</v>
      </c>
      <c r="Y10" s="128" t="s">
        <v>720</v>
      </c>
      <c r="Z10" s="56">
        <v>2</v>
      </c>
      <c r="AA10" s="128" t="s">
        <v>721</v>
      </c>
      <c r="AB10" s="56">
        <v>2</v>
      </c>
      <c r="AC10" s="128" t="s">
        <v>722</v>
      </c>
      <c r="AD10" s="56">
        <v>3</v>
      </c>
      <c r="AE10" s="128" t="s">
        <v>723</v>
      </c>
      <c r="AF10" s="56">
        <v>3</v>
      </c>
      <c r="AG10" s="128" t="s">
        <v>724</v>
      </c>
      <c r="AH10" s="56">
        <v>3</v>
      </c>
      <c r="AI10" s="130"/>
      <c r="AJ10" s="131">
        <v>19</v>
      </c>
      <c r="AK10" s="131">
        <v>8</v>
      </c>
      <c r="AL10" s="131">
        <v>8</v>
      </c>
      <c r="AM10" s="131">
        <v>3</v>
      </c>
      <c r="AN10" s="132"/>
      <c r="AO10" s="133" t="s">
        <v>72</v>
      </c>
      <c r="AP10" s="127"/>
      <c r="AQ10" s="127"/>
      <c r="AR10" s="131">
        <v>16</v>
      </c>
      <c r="AS10" s="131">
        <v>16</v>
      </c>
      <c r="AT10" s="134">
        <v>7</v>
      </c>
      <c r="AU10" s="127"/>
      <c r="AV10" s="2"/>
      <c r="AW10" s="2"/>
    </row>
    <row r="11" spans="1:49" ht="409.5" customHeight="1" x14ac:dyDescent="0.25">
      <c r="A11" s="403" t="s">
        <v>664</v>
      </c>
      <c r="B11" s="34"/>
      <c r="C11" s="404">
        <v>4</v>
      </c>
      <c r="D11" s="119" t="s">
        <v>310</v>
      </c>
      <c r="E11" s="119" t="s">
        <v>343</v>
      </c>
      <c r="F11" s="120"/>
      <c r="G11" s="121">
        <v>2</v>
      </c>
      <c r="H11" s="121">
        <v>4</v>
      </c>
      <c r="I11" s="121">
        <v>3</v>
      </c>
      <c r="J11" s="121">
        <v>3</v>
      </c>
      <c r="K11" s="121">
        <v>3</v>
      </c>
      <c r="L11" s="121">
        <v>3</v>
      </c>
      <c r="M11" s="122"/>
      <c r="N11" s="123">
        <v>3</v>
      </c>
      <c r="O11" s="124"/>
      <c r="P11" s="125" t="s">
        <v>345</v>
      </c>
      <c r="Q11" s="126"/>
      <c r="R11" s="127"/>
      <c r="S11" s="128" t="s">
        <v>725</v>
      </c>
      <c r="T11" s="56">
        <v>1</v>
      </c>
      <c r="U11" s="128" t="s">
        <v>726</v>
      </c>
      <c r="V11" s="56">
        <v>2</v>
      </c>
      <c r="W11" s="128" t="s">
        <v>727</v>
      </c>
      <c r="X11" s="56">
        <v>3</v>
      </c>
      <c r="Y11" s="128" t="s">
        <v>728</v>
      </c>
      <c r="Z11" s="56">
        <v>2</v>
      </c>
      <c r="AA11" s="128" t="s">
        <v>729</v>
      </c>
      <c r="AB11" s="56">
        <v>2</v>
      </c>
      <c r="AC11" s="128" t="s">
        <v>730</v>
      </c>
      <c r="AD11" s="56">
        <v>2</v>
      </c>
      <c r="AE11" s="128" t="s">
        <v>731</v>
      </c>
      <c r="AF11" s="56">
        <v>2</v>
      </c>
      <c r="AG11" s="128" t="s">
        <v>732</v>
      </c>
      <c r="AH11" s="56">
        <v>3</v>
      </c>
      <c r="AI11" s="130"/>
      <c r="AJ11" s="131">
        <v>17</v>
      </c>
      <c r="AK11" s="131">
        <v>8</v>
      </c>
      <c r="AL11" s="131">
        <v>6</v>
      </c>
      <c r="AM11" s="131">
        <v>3</v>
      </c>
      <c r="AN11" s="132"/>
      <c r="AO11" s="133" t="s">
        <v>73</v>
      </c>
      <c r="AP11" s="127"/>
      <c r="AQ11" s="127"/>
      <c r="AR11" s="131">
        <v>14</v>
      </c>
      <c r="AS11" s="131" t="s">
        <v>695</v>
      </c>
      <c r="AT11" s="134" t="s">
        <v>733</v>
      </c>
      <c r="AU11" s="127"/>
      <c r="AV11" s="2"/>
      <c r="AW11" s="2"/>
    </row>
    <row r="12" spans="1:49" ht="409.5" customHeight="1" x14ac:dyDescent="0.25">
      <c r="A12" s="403" t="s">
        <v>670</v>
      </c>
      <c r="B12" s="34"/>
      <c r="C12" s="404">
        <v>5</v>
      </c>
      <c r="D12" s="119" t="s">
        <v>301</v>
      </c>
      <c r="E12" s="119" t="s">
        <v>327</v>
      </c>
      <c r="F12" s="120"/>
      <c r="G12" s="121">
        <v>3</v>
      </c>
      <c r="H12" s="121">
        <v>3</v>
      </c>
      <c r="I12" s="121">
        <v>3</v>
      </c>
      <c r="J12" s="121">
        <v>3</v>
      </c>
      <c r="K12" s="121">
        <v>3</v>
      </c>
      <c r="L12" s="121">
        <v>3</v>
      </c>
      <c r="M12" s="122"/>
      <c r="N12" s="123">
        <v>3</v>
      </c>
      <c r="O12" s="124"/>
      <c r="P12" s="125" t="s">
        <v>329</v>
      </c>
      <c r="Q12" s="126"/>
      <c r="R12" s="127"/>
      <c r="S12" s="128" t="s">
        <v>734</v>
      </c>
      <c r="T12" s="56">
        <v>2</v>
      </c>
      <c r="U12" s="128" t="s">
        <v>735</v>
      </c>
      <c r="V12" s="56">
        <v>2</v>
      </c>
      <c r="W12" s="128" t="s">
        <v>736</v>
      </c>
      <c r="X12" s="56">
        <v>2</v>
      </c>
      <c r="Y12" s="128" t="s">
        <v>737</v>
      </c>
      <c r="Z12" s="56">
        <v>2</v>
      </c>
      <c r="AA12" s="128" t="s">
        <v>738</v>
      </c>
      <c r="AB12" s="56">
        <v>2</v>
      </c>
      <c r="AC12" s="128" t="s">
        <v>739</v>
      </c>
      <c r="AD12" s="56">
        <v>2</v>
      </c>
      <c r="AE12" s="128" t="s">
        <v>740</v>
      </c>
      <c r="AF12" s="56">
        <v>2</v>
      </c>
      <c r="AG12" s="128" t="s">
        <v>741</v>
      </c>
      <c r="AH12" s="56">
        <v>3</v>
      </c>
      <c r="AI12" s="130"/>
      <c r="AJ12" s="131">
        <v>17</v>
      </c>
      <c r="AK12" s="131">
        <v>8</v>
      </c>
      <c r="AL12" s="131">
        <v>6</v>
      </c>
      <c r="AM12" s="131">
        <v>3</v>
      </c>
      <c r="AN12" s="132"/>
      <c r="AO12" s="133" t="s">
        <v>72</v>
      </c>
      <c r="AP12" s="127"/>
      <c r="AQ12" s="127"/>
      <c r="AR12" s="131">
        <v>14</v>
      </c>
      <c r="AS12" s="131">
        <v>14</v>
      </c>
      <c r="AT12" s="134">
        <v>10</v>
      </c>
      <c r="AU12" s="127"/>
      <c r="AV12" s="2"/>
      <c r="AW12" s="2"/>
    </row>
    <row r="13" spans="1:49" ht="409.5" customHeight="1" x14ac:dyDescent="0.25">
      <c r="A13" s="403" t="s">
        <v>660</v>
      </c>
      <c r="B13" s="34"/>
      <c r="C13" s="404">
        <v>6</v>
      </c>
      <c r="D13" s="119" t="s">
        <v>288</v>
      </c>
      <c r="E13" s="119" t="s">
        <v>349</v>
      </c>
      <c r="F13" s="120"/>
      <c r="G13" s="121">
        <v>3</v>
      </c>
      <c r="H13" s="121">
        <v>3</v>
      </c>
      <c r="I13" s="121">
        <v>3</v>
      </c>
      <c r="J13" s="121">
        <v>3</v>
      </c>
      <c r="K13" s="121">
        <v>2</v>
      </c>
      <c r="L13" s="121">
        <v>3</v>
      </c>
      <c r="M13" s="122"/>
      <c r="N13" s="123">
        <v>2.9</v>
      </c>
      <c r="O13" s="124"/>
      <c r="P13" s="125" t="s">
        <v>351</v>
      </c>
      <c r="Q13" s="126"/>
      <c r="R13" s="127"/>
      <c r="S13" s="128" t="s">
        <v>742</v>
      </c>
      <c r="T13" s="56">
        <v>3</v>
      </c>
      <c r="U13" s="128" t="s">
        <v>743</v>
      </c>
      <c r="V13" s="56">
        <v>2</v>
      </c>
      <c r="W13" s="128" t="s">
        <v>744</v>
      </c>
      <c r="X13" s="56">
        <v>2</v>
      </c>
      <c r="Y13" s="128" t="s">
        <v>745</v>
      </c>
      <c r="Z13" s="56">
        <v>2</v>
      </c>
      <c r="AA13" s="128" t="s">
        <v>746</v>
      </c>
      <c r="AB13" s="56">
        <v>2</v>
      </c>
      <c r="AC13" s="128" t="s">
        <v>747</v>
      </c>
      <c r="AD13" s="56">
        <v>2</v>
      </c>
      <c r="AE13" s="128" t="s">
        <v>748</v>
      </c>
      <c r="AF13" s="56">
        <v>3</v>
      </c>
      <c r="AG13" s="128" t="s">
        <v>749</v>
      </c>
      <c r="AH13" s="56">
        <v>2</v>
      </c>
      <c r="AI13" s="130"/>
      <c r="AJ13" s="131">
        <v>18</v>
      </c>
      <c r="AK13" s="131">
        <v>9</v>
      </c>
      <c r="AL13" s="131">
        <v>7</v>
      </c>
      <c r="AM13" s="131">
        <v>2</v>
      </c>
      <c r="AN13" s="132"/>
      <c r="AO13" s="133" t="s">
        <v>73</v>
      </c>
      <c r="AP13" s="127"/>
      <c r="AQ13" s="127"/>
      <c r="AR13" s="131">
        <v>16</v>
      </c>
      <c r="AS13" s="131" t="s">
        <v>695</v>
      </c>
      <c r="AT13" s="134" t="s">
        <v>733</v>
      </c>
      <c r="AU13" s="127"/>
      <c r="AV13" s="2"/>
      <c r="AW13" s="2"/>
    </row>
    <row r="14" spans="1:49" ht="409.5" customHeight="1" x14ac:dyDescent="0.25">
      <c r="A14" s="403" t="s">
        <v>643</v>
      </c>
      <c r="B14" s="34"/>
      <c r="C14" s="404">
        <v>7</v>
      </c>
      <c r="D14" s="119" t="s">
        <v>293</v>
      </c>
      <c r="E14" s="119" t="s">
        <v>394</v>
      </c>
      <c r="F14" s="120"/>
      <c r="G14" s="121">
        <v>3</v>
      </c>
      <c r="H14" s="121">
        <v>3</v>
      </c>
      <c r="I14" s="121">
        <v>2</v>
      </c>
      <c r="J14" s="121">
        <v>3</v>
      </c>
      <c r="K14" s="121">
        <v>3</v>
      </c>
      <c r="L14" s="121">
        <v>2</v>
      </c>
      <c r="M14" s="122"/>
      <c r="N14" s="123">
        <v>2.7</v>
      </c>
      <c r="O14" s="124"/>
      <c r="P14" s="125" t="s">
        <v>396</v>
      </c>
      <c r="Q14" s="126"/>
      <c r="R14" s="127"/>
      <c r="S14" s="128" t="s">
        <v>750</v>
      </c>
      <c r="T14" s="56">
        <v>3</v>
      </c>
      <c r="U14" s="128" t="s">
        <v>751</v>
      </c>
      <c r="V14" s="56">
        <v>3</v>
      </c>
      <c r="W14" s="128" t="s">
        <v>752</v>
      </c>
      <c r="X14" s="56">
        <v>1</v>
      </c>
      <c r="Y14" s="128" t="s">
        <v>753</v>
      </c>
      <c r="Z14" s="56">
        <v>2</v>
      </c>
      <c r="AA14" s="128" t="s">
        <v>754</v>
      </c>
      <c r="AB14" s="56">
        <v>3</v>
      </c>
      <c r="AC14" s="128" t="s">
        <v>755</v>
      </c>
      <c r="AD14" s="56">
        <v>3</v>
      </c>
      <c r="AE14" s="128" t="s">
        <v>756</v>
      </c>
      <c r="AF14" s="56">
        <v>2</v>
      </c>
      <c r="AG14" s="128" t="s">
        <v>757</v>
      </c>
      <c r="AH14" s="56">
        <v>3</v>
      </c>
      <c r="AI14" s="130"/>
      <c r="AJ14" s="131">
        <v>20</v>
      </c>
      <c r="AK14" s="131">
        <v>9</v>
      </c>
      <c r="AL14" s="131">
        <v>8</v>
      </c>
      <c r="AM14" s="131">
        <v>3</v>
      </c>
      <c r="AN14" s="132"/>
      <c r="AO14" s="133" t="s">
        <v>72</v>
      </c>
      <c r="AP14" s="127"/>
      <c r="AQ14" s="127"/>
      <c r="AR14" s="131">
        <v>17</v>
      </c>
      <c r="AS14" s="131">
        <v>17</v>
      </c>
      <c r="AT14" s="134">
        <v>4</v>
      </c>
      <c r="AU14" s="127"/>
      <c r="AV14" s="2"/>
      <c r="AW14" s="2"/>
    </row>
    <row r="15" spans="1:49" ht="409.5" customHeight="1" x14ac:dyDescent="0.25">
      <c r="A15" s="403" t="s">
        <v>657</v>
      </c>
      <c r="B15" s="34"/>
      <c r="C15" s="404">
        <v>8</v>
      </c>
      <c r="D15" s="119" t="s">
        <v>291</v>
      </c>
      <c r="E15" s="119" t="s">
        <v>386</v>
      </c>
      <c r="F15" s="120"/>
      <c r="G15" s="121">
        <v>3</v>
      </c>
      <c r="H15" s="121">
        <v>2</v>
      </c>
      <c r="I15" s="121">
        <v>2</v>
      </c>
      <c r="J15" s="121">
        <v>3</v>
      </c>
      <c r="K15" s="121">
        <v>3</v>
      </c>
      <c r="L15" s="121">
        <v>3</v>
      </c>
      <c r="M15" s="122"/>
      <c r="N15" s="123">
        <v>2.6</v>
      </c>
      <c r="O15" s="124"/>
      <c r="P15" s="125" t="s">
        <v>388</v>
      </c>
      <c r="Q15" s="126"/>
      <c r="R15" s="127"/>
      <c r="S15" s="128" t="s">
        <v>758</v>
      </c>
      <c r="T15" s="56">
        <v>3</v>
      </c>
      <c r="U15" s="128" t="s">
        <v>759</v>
      </c>
      <c r="V15" s="56">
        <v>3</v>
      </c>
      <c r="W15" s="128" t="s">
        <v>760</v>
      </c>
      <c r="X15" s="56">
        <v>1</v>
      </c>
      <c r="Y15" s="128" t="s">
        <v>761</v>
      </c>
      <c r="Z15" s="56">
        <v>2</v>
      </c>
      <c r="AA15" s="128" t="s">
        <v>762</v>
      </c>
      <c r="AB15" s="56">
        <v>1</v>
      </c>
      <c r="AC15" s="128" t="s">
        <v>763</v>
      </c>
      <c r="AD15" s="56">
        <v>2</v>
      </c>
      <c r="AE15" s="128" t="s">
        <v>764</v>
      </c>
      <c r="AF15" s="56">
        <v>1</v>
      </c>
      <c r="AG15" s="128" t="s">
        <v>765</v>
      </c>
      <c r="AH15" s="56">
        <v>3</v>
      </c>
      <c r="AI15" s="130"/>
      <c r="AJ15" s="131">
        <v>16</v>
      </c>
      <c r="AK15" s="131">
        <v>9</v>
      </c>
      <c r="AL15" s="131">
        <v>4</v>
      </c>
      <c r="AM15" s="131">
        <v>3</v>
      </c>
      <c r="AN15" s="132"/>
      <c r="AO15" s="133" t="s">
        <v>73</v>
      </c>
      <c r="AP15" s="127"/>
      <c r="AQ15" s="127"/>
      <c r="AR15" s="131">
        <v>13</v>
      </c>
      <c r="AS15" s="131" t="s">
        <v>695</v>
      </c>
      <c r="AT15" s="134" t="s">
        <v>733</v>
      </c>
      <c r="AU15" s="127"/>
      <c r="AV15" s="2"/>
      <c r="AW15" s="2"/>
    </row>
    <row r="16" spans="1:49" ht="409.5" customHeight="1" x14ac:dyDescent="0.25">
      <c r="A16" s="403" t="s">
        <v>632</v>
      </c>
      <c r="B16" s="34"/>
      <c r="C16" s="404">
        <v>9</v>
      </c>
      <c r="D16" s="119" t="s">
        <v>295</v>
      </c>
      <c r="E16" s="119" t="s">
        <v>360</v>
      </c>
      <c r="F16" s="120"/>
      <c r="G16" s="121">
        <v>3</v>
      </c>
      <c r="H16" s="121">
        <v>2</v>
      </c>
      <c r="I16" s="121">
        <v>2</v>
      </c>
      <c r="J16" s="121">
        <v>3</v>
      </c>
      <c r="K16" s="121">
        <v>3</v>
      </c>
      <c r="L16" s="121">
        <v>2</v>
      </c>
      <c r="M16" s="122"/>
      <c r="N16" s="123">
        <v>2.5</v>
      </c>
      <c r="O16" s="124"/>
      <c r="P16" s="125" t="s">
        <v>361</v>
      </c>
      <c r="Q16" s="126"/>
      <c r="R16" s="127"/>
      <c r="S16" s="128" t="s">
        <v>766</v>
      </c>
      <c r="T16" s="56">
        <v>2</v>
      </c>
      <c r="U16" s="128" t="s">
        <v>767</v>
      </c>
      <c r="V16" s="56">
        <v>2</v>
      </c>
      <c r="W16" s="128" t="s">
        <v>768</v>
      </c>
      <c r="X16" s="56">
        <v>1</v>
      </c>
      <c r="Y16" s="128" t="s">
        <v>769</v>
      </c>
      <c r="Z16" s="56">
        <v>1</v>
      </c>
      <c r="AA16" s="128" t="s">
        <v>770</v>
      </c>
      <c r="AB16" s="56">
        <v>4</v>
      </c>
      <c r="AC16" s="128" t="s">
        <v>771</v>
      </c>
      <c r="AD16" s="56">
        <v>1</v>
      </c>
      <c r="AE16" s="128" t="s">
        <v>772</v>
      </c>
      <c r="AF16" s="56">
        <v>2</v>
      </c>
      <c r="AG16" s="128" t="s">
        <v>773</v>
      </c>
      <c r="AH16" s="56">
        <v>3</v>
      </c>
      <c r="AI16" s="130"/>
      <c r="AJ16" s="131">
        <v>16</v>
      </c>
      <c r="AK16" s="131">
        <v>6</v>
      </c>
      <c r="AL16" s="131">
        <v>7</v>
      </c>
      <c r="AM16" s="131">
        <v>3</v>
      </c>
      <c r="AN16" s="132"/>
      <c r="AO16" s="133" t="s">
        <v>73</v>
      </c>
      <c r="AP16" s="127"/>
      <c r="AQ16" s="127"/>
      <c r="AR16" s="131">
        <v>13</v>
      </c>
      <c r="AS16" s="131" t="s">
        <v>695</v>
      </c>
      <c r="AT16" s="134" t="s">
        <v>733</v>
      </c>
      <c r="AU16" s="127"/>
      <c r="AV16" s="2"/>
      <c r="AW16" s="2"/>
    </row>
    <row r="17" spans="1:49" ht="409.5" customHeight="1" x14ac:dyDescent="0.25">
      <c r="A17" s="403" t="s">
        <v>690</v>
      </c>
      <c r="B17" s="34"/>
      <c r="C17" s="404">
        <v>10</v>
      </c>
      <c r="D17" s="119" t="s">
        <v>296</v>
      </c>
      <c r="E17" s="119" t="s">
        <v>323</v>
      </c>
      <c r="F17" s="120"/>
      <c r="G17" s="121">
        <v>3</v>
      </c>
      <c r="H17" s="121">
        <v>2</v>
      </c>
      <c r="I17" s="121">
        <v>2</v>
      </c>
      <c r="J17" s="121">
        <v>2</v>
      </c>
      <c r="K17" s="121">
        <v>2</v>
      </c>
      <c r="L17" s="121">
        <v>3</v>
      </c>
      <c r="M17" s="122"/>
      <c r="N17" s="123">
        <v>2.2999999999999998</v>
      </c>
      <c r="O17" s="124"/>
      <c r="P17" s="125" t="s">
        <v>325</v>
      </c>
      <c r="Q17" s="126"/>
      <c r="R17" s="127"/>
      <c r="S17" s="128" t="s">
        <v>774</v>
      </c>
      <c r="T17" s="56">
        <v>3</v>
      </c>
      <c r="U17" s="128" t="s">
        <v>775</v>
      </c>
      <c r="V17" s="56">
        <v>2</v>
      </c>
      <c r="W17" s="128" t="s">
        <v>776</v>
      </c>
      <c r="X17" s="56">
        <v>1</v>
      </c>
      <c r="Y17" s="128" t="s">
        <v>777</v>
      </c>
      <c r="Z17" s="56">
        <v>1</v>
      </c>
      <c r="AA17" s="128" t="s">
        <v>778</v>
      </c>
      <c r="AB17" s="56">
        <v>3</v>
      </c>
      <c r="AC17" s="128" t="s">
        <v>779</v>
      </c>
      <c r="AD17" s="56">
        <v>3</v>
      </c>
      <c r="AE17" s="128" t="s">
        <v>780</v>
      </c>
      <c r="AF17" s="56">
        <v>1</v>
      </c>
      <c r="AG17" s="128" t="s">
        <v>781</v>
      </c>
      <c r="AH17" s="56">
        <v>3</v>
      </c>
      <c r="AI17" s="130"/>
      <c r="AJ17" s="131">
        <v>17</v>
      </c>
      <c r="AK17" s="131">
        <v>7</v>
      </c>
      <c r="AL17" s="131">
        <v>7</v>
      </c>
      <c r="AM17" s="131">
        <v>3</v>
      </c>
      <c r="AN17" s="132"/>
      <c r="AO17" s="133" t="s">
        <v>73</v>
      </c>
      <c r="AP17" s="127"/>
      <c r="AQ17" s="127"/>
      <c r="AR17" s="131">
        <v>14</v>
      </c>
      <c r="AS17" s="131" t="s">
        <v>695</v>
      </c>
      <c r="AT17" s="134" t="s">
        <v>733</v>
      </c>
      <c r="AU17" s="127"/>
      <c r="AV17" s="2"/>
      <c r="AW17" s="2"/>
    </row>
    <row r="18" spans="1:49" ht="409.5" customHeight="1" x14ac:dyDescent="0.25">
      <c r="A18" s="403" t="s">
        <v>616</v>
      </c>
      <c r="B18" s="34"/>
      <c r="C18" s="404">
        <v>11</v>
      </c>
      <c r="D18" s="119" t="s">
        <v>283</v>
      </c>
      <c r="E18" s="119" t="s">
        <v>332</v>
      </c>
      <c r="F18" s="120"/>
      <c r="G18" s="121">
        <v>1</v>
      </c>
      <c r="H18" s="121">
        <v>3</v>
      </c>
      <c r="I18" s="121">
        <v>2</v>
      </c>
      <c r="J18" s="121">
        <v>2</v>
      </c>
      <c r="K18" s="121">
        <v>3</v>
      </c>
      <c r="L18" s="121">
        <v>2</v>
      </c>
      <c r="M18" s="122"/>
      <c r="N18" s="123">
        <v>2.1</v>
      </c>
      <c r="O18" s="124"/>
      <c r="P18" s="125" t="s">
        <v>333</v>
      </c>
      <c r="Q18" s="126"/>
      <c r="R18" s="127"/>
      <c r="S18" s="128" t="s">
        <v>782</v>
      </c>
      <c r="T18" s="56">
        <v>4</v>
      </c>
      <c r="U18" s="128" t="s">
        <v>783</v>
      </c>
      <c r="V18" s="56">
        <v>4</v>
      </c>
      <c r="W18" s="128" t="s">
        <v>784</v>
      </c>
      <c r="X18" s="56">
        <v>3</v>
      </c>
      <c r="Y18" s="128" t="s">
        <v>785</v>
      </c>
      <c r="Z18" s="56">
        <v>2</v>
      </c>
      <c r="AA18" s="128" t="s">
        <v>786</v>
      </c>
      <c r="AB18" s="56">
        <v>3</v>
      </c>
      <c r="AC18" s="128" t="s">
        <v>787</v>
      </c>
      <c r="AD18" s="56">
        <v>2</v>
      </c>
      <c r="AE18" s="128" t="s">
        <v>788</v>
      </c>
      <c r="AF18" s="56">
        <v>2</v>
      </c>
      <c r="AG18" s="128" t="s">
        <v>789</v>
      </c>
      <c r="AH18" s="56">
        <v>2</v>
      </c>
      <c r="AI18" s="130"/>
      <c r="AJ18" s="131">
        <v>22</v>
      </c>
      <c r="AK18" s="131">
        <v>13</v>
      </c>
      <c r="AL18" s="131">
        <v>7</v>
      </c>
      <c r="AM18" s="131">
        <v>2</v>
      </c>
      <c r="AN18" s="132"/>
      <c r="AO18" s="133" t="s">
        <v>72</v>
      </c>
      <c r="AP18" s="127"/>
      <c r="AQ18" s="127"/>
      <c r="AR18" s="131">
        <v>20</v>
      </c>
      <c r="AS18" s="131">
        <v>20</v>
      </c>
      <c r="AT18" s="134">
        <v>1</v>
      </c>
      <c r="AU18" s="127"/>
      <c r="AV18" s="2"/>
      <c r="AW18" s="2"/>
    </row>
    <row r="19" spans="1:49" ht="409.5" customHeight="1" x14ac:dyDescent="0.25">
      <c r="A19" s="403" t="s">
        <v>628</v>
      </c>
      <c r="B19" s="34"/>
      <c r="C19" s="404">
        <v>12</v>
      </c>
      <c r="D19" s="119" t="s">
        <v>286</v>
      </c>
      <c r="E19" s="119" t="s">
        <v>346</v>
      </c>
      <c r="F19" s="120"/>
      <c r="G19" s="121">
        <v>2</v>
      </c>
      <c r="H19" s="121">
        <v>2</v>
      </c>
      <c r="I19" s="121">
        <v>2</v>
      </c>
      <c r="J19" s="121">
        <v>2</v>
      </c>
      <c r="K19" s="121">
        <v>2</v>
      </c>
      <c r="L19" s="121">
        <v>2</v>
      </c>
      <c r="M19" s="122"/>
      <c r="N19" s="123">
        <v>2</v>
      </c>
      <c r="O19" s="124"/>
      <c r="P19" s="125" t="s">
        <v>347</v>
      </c>
      <c r="Q19" s="126"/>
      <c r="R19" s="127"/>
      <c r="S19" s="128" t="s">
        <v>790</v>
      </c>
      <c r="T19" s="56">
        <v>4</v>
      </c>
      <c r="U19" s="128" t="s">
        <v>791</v>
      </c>
      <c r="V19" s="56">
        <v>2</v>
      </c>
      <c r="W19" s="128" t="s">
        <v>792</v>
      </c>
      <c r="X19" s="56">
        <v>3</v>
      </c>
      <c r="Y19" s="128" t="s">
        <v>793</v>
      </c>
      <c r="Z19" s="56">
        <v>2</v>
      </c>
      <c r="AA19" s="128" t="s">
        <v>794</v>
      </c>
      <c r="AB19" s="56">
        <v>2</v>
      </c>
      <c r="AC19" s="128" t="s">
        <v>795</v>
      </c>
      <c r="AD19" s="56">
        <v>4</v>
      </c>
      <c r="AE19" s="128" t="s">
        <v>796</v>
      </c>
      <c r="AF19" s="56">
        <v>2</v>
      </c>
      <c r="AG19" s="128" t="s">
        <v>797</v>
      </c>
      <c r="AH19" s="56">
        <v>4</v>
      </c>
      <c r="AI19" s="130"/>
      <c r="AJ19" s="131">
        <v>23</v>
      </c>
      <c r="AK19" s="131">
        <v>11</v>
      </c>
      <c r="AL19" s="131">
        <v>8</v>
      </c>
      <c r="AM19" s="131">
        <v>4</v>
      </c>
      <c r="AN19" s="132"/>
      <c r="AO19" s="133" t="s">
        <v>72</v>
      </c>
      <c r="AP19" s="127"/>
      <c r="AQ19" s="127"/>
      <c r="AR19" s="131">
        <v>19</v>
      </c>
      <c r="AS19" s="131">
        <v>19</v>
      </c>
      <c r="AT19" s="134">
        <v>3</v>
      </c>
      <c r="AU19" s="127"/>
      <c r="AV19" s="2"/>
      <c r="AW19" s="2"/>
    </row>
    <row r="20" spans="1:49" ht="409.5" customHeight="1" x14ac:dyDescent="0.25">
      <c r="A20" s="403" t="s">
        <v>798</v>
      </c>
      <c r="B20" s="34"/>
      <c r="C20" s="404">
        <v>13</v>
      </c>
      <c r="D20" s="119" t="s">
        <v>302</v>
      </c>
      <c r="E20" s="119" t="s">
        <v>355</v>
      </c>
      <c r="F20" s="120"/>
      <c r="G20" s="121">
        <v>2</v>
      </c>
      <c r="H20" s="121">
        <v>2</v>
      </c>
      <c r="I20" s="121">
        <v>2</v>
      </c>
      <c r="J20" s="121">
        <v>2</v>
      </c>
      <c r="K20" s="121">
        <v>2</v>
      </c>
      <c r="L20" s="121">
        <v>2</v>
      </c>
      <c r="M20" s="122"/>
      <c r="N20" s="123">
        <v>2</v>
      </c>
      <c r="O20" s="124"/>
      <c r="P20" s="125" t="s">
        <v>357</v>
      </c>
      <c r="Q20" s="126"/>
      <c r="R20" s="127"/>
      <c r="S20" s="128" t="s">
        <v>799</v>
      </c>
      <c r="T20" s="56">
        <v>3</v>
      </c>
      <c r="U20" s="128" t="s">
        <v>800</v>
      </c>
      <c r="V20" s="56">
        <v>2</v>
      </c>
      <c r="W20" s="128" t="s">
        <v>801</v>
      </c>
      <c r="X20" s="56">
        <v>3</v>
      </c>
      <c r="Y20" s="128" t="s">
        <v>802</v>
      </c>
      <c r="Z20" s="56">
        <v>2</v>
      </c>
      <c r="AA20" s="128" t="s">
        <v>803</v>
      </c>
      <c r="AB20" s="56">
        <v>2</v>
      </c>
      <c r="AC20" s="128" t="s">
        <v>804</v>
      </c>
      <c r="AD20" s="56">
        <v>3</v>
      </c>
      <c r="AE20" s="128" t="s">
        <v>805</v>
      </c>
      <c r="AF20" s="56">
        <v>2</v>
      </c>
      <c r="AG20" s="128" t="s">
        <v>806</v>
      </c>
      <c r="AH20" s="56">
        <v>2</v>
      </c>
      <c r="AI20" s="130"/>
      <c r="AJ20" s="131">
        <v>19</v>
      </c>
      <c r="AK20" s="131">
        <v>10</v>
      </c>
      <c r="AL20" s="131">
        <v>7</v>
      </c>
      <c r="AM20" s="131">
        <v>2</v>
      </c>
      <c r="AN20" s="132"/>
      <c r="AO20" s="133" t="s">
        <v>73</v>
      </c>
      <c r="AP20" s="127"/>
      <c r="AQ20" s="127"/>
      <c r="AR20" s="131">
        <v>17</v>
      </c>
      <c r="AS20" s="131" t="s">
        <v>695</v>
      </c>
      <c r="AT20" s="134" t="s">
        <v>733</v>
      </c>
      <c r="AU20" s="127"/>
      <c r="AV20" s="2"/>
      <c r="AW20" s="2"/>
    </row>
    <row r="21" spans="1:49" ht="409.5" customHeight="1" x14ac:dyDescent="0.25">
      <c r="A21" s="403" t="s">
        <v>620</v>
      </c>
      <c r="B21" s="34"/>
      <c r="C21" s="404">
        <v>14</v>
      </c>
      <c r="D21" s="119" t="s">
        <v>285</v>
      </c>
      <c r="E21" s="119" t="s">
        <v>372</v>
      </c>
      <c r="F21" s="120"/>
      <c r="G21" s="121">
        <v>1</v>
      </c>
      <c r="H21" s="121">
        <v>2</v>
      </c>
      <c r="I21" s="121">
        <v>2</v>
      </c>
      <c r="J21" s="121">
        <v>2</v>
      </c>
      <c r="K21" s="121">
        <v>3</v>
      </c>
      <c r="L21" s="121">
        <v>2</v>
      </c>
      <c r="M21" s="122"/>
      <c r="N21" s="123">
        <v>1.9</v>
      </c>
      <c r="O21" s="124"/>
      <c r="P21" s="125" t="s">
        <v>374</v>
      </c>
      <c r="Q21" s="126"/>
      <c r="R21" s="127"/>
      <c r="S21" s="128" t="s">
        <v>807</v>
      </c>
      <c r="T21" s="56">
        <v>3</v>
      </c>
      <c r="U21" s="128" t="s">
        <v>808</v>
      </c>
      <c r="V21" s="56">
        <v>3</v>
      </c>
      <c r="W21" s="128" t="s">
        <v>809</v>
      </c>
      <c r="X21" s="56">
        <v>3</v>
      </c>
      <c r="Y21" s="128" t="s">
        <v>810</v>
      </c>
      <c r="Z21" s="56">
        <v>2</v>
      </c>
      <c r="AA21" s="128" t="s">
        <v>811</v>
      </c>
      <c r="AB21" s="56">
        <v>1</v>
      </c>
      <c r="AC21" s="128" t="s">
        <v>812</v>
      </c>
      <c r="AD21" s="56">
        <v>3</v>
      </c>
      <c r="AE21" s="128" t="s">
        <v>813</v>
      </c>
      <c r="AF21" s="56">
        <v>2</v>
      </c>
      <c r="AG21" s="128" t="s">
        <v>814</v>
      </c>
      <c r="AH21" s="56">
        <v>3</v>
      </c>
      <c r="AI21" s="130"/>
      <c r="AJ21" s="131">
        <v>20</v>
      </c>
      <c r="AK21" s="131">
        <v>11</v>
      </c>
      <c r="AL21" s="131">
        <v>6</v>
      </c>
      <c r="AM21" s="131">
        <v>3</v>
      </c>
      <c r="AN21" s="132"/>
      <c r="AO21" s="133" t="s">
        <v>72</v>
      </c>
      <c r="AP21" s="127"/>
      <c r="AQ21" s="127"/>
      <c r="AR21" s="131">
        <v>17</v>
      </c>
      <c r="AS21" s="131">
        <v>17</v>
      </c>
      <c r="AT21" s="134">
        <v>5</v>
      </c>
      <c r="AU21" s="127"/>
      <c r="AV21" s="2"/>
      <c r="AW21" s="2"/>
    </row>
    <row r="22" spans="1:49" ht="409.5" customHeight="1" x14ac:dyDescent="0.25">
      <c r="A22" s="403" t="s">
        <v>624</v>
      </c>
      <c r="B22" s="34"/>
      <c r="C22" s="404">
        <v>15</v>
      </c>
      <c r="D22" s="119" t="s">
        <v>294</v>
      </c>
      <c r="E22" s="119" t="s">
        <v>365</v>
      </c>
      <c r="F22" s="120"/>
      <c r="G22" s="121">
        <v>2</v>
      </c>
      <c r="H22" s="121">
        <v>1</v>
      </c>
      <c r="I22" s="121">
        <v>3</v>
      </c>
      <c r="J22" s="121">
        <v>2</v>
      </c>
      <c r="K22" s="121">
        <v>1</v>
      </c>
      <c r="L22" s="121">
        <v>2</v>
      </c>
      <c r="M22" s="122"/>
      <c r="N22" s="123">
        <v>1.9</v>
      </c>
      <c r="O22" s="124"/>
      <c r="P22" s="125" t="s">
        <v>367</v>
      </c>
      <c r="Q22" s="126"/>
      <c r="R22" s="127"/>
      <c r="S22" s="128" t="s">
        <v>815</v>
      </c>
      <c r="T22" s="56">
        <v>2</v>
      </c>
      <c r="U22" s="128" t="s">
        <v>816</v>
      </c>
      <c r="V22" s="56">
        <v>2</v>
      </c>
      <c r="W22" s="128" t="s">
        <v>817</v>
      </c>
      <c r="X22" s="56">
        <v>1</v>
      </c>
      <c r="Y22" s="128" t="s">
        <v>818</v>
      </c>
      <c r="Z22" s="56">
        <v>1</v>
      </c>
      <c r="AA22" s="128" t="s">
        <v>819</v>
      </c>
      <c r="AB22" s="56">
        <v>4</v>
      </c>
      <c r="AC22" s="128" t="s">
        <v>820</v>
      </c>
      <c r="AD22" s="56">
        <v>3</v>
      </c>
      <c r="AE22" s="128" t="s">
        <v>821</v>
      </c>
      <c r="AF22" s="56">
        <v>3</v>
      </c>
      <c r="AG22" s="128" t="s">
        <v>822</v>
      </c>
      <c r="AH22" s="56">
        <v>3</v>
      </c>
      <c r="AI22" s="130"/>
      <c r="AJ22" s="131">
        <v>19</v>
      </c>
      <c r="AK22" s="131">
        <v>6</v>
      </c>
      <c r="AL22" s="131">
        <v>10</v>
      </c>
      <c r="AM22" s="131">
        <v>3</v>
      </c>
      <c r="AN22" s="132"/>
      <c r="AO22" s="133" t="s">
        <v>72</v>
      </c>
      <c r="AP22" s="127"/>
      <c r="AQ22" s="127"/>
      <c r="AR22" s="131">
        <v>16</v>
      </c>
      <c r="AS22" s="131">
        <v>16</v>
      </c>
      <c r="AT22" s="134">
        <v>8</v>
      </c>
      <c r="AU22" s="127"/>
      <c r="AV22" s="2"/>
      <c r="AW22" s="2"/>
    </row>
    <row r="23" spans="1:49" ht="409.5" customHeight="1" x14ac:dyDescent="0.25">
      <c r="A23" s="403" t="s">
        <v>683</v>
      </c>
      <c r="B23" s="34"/>
      <c r="C23" s="404">
        <v>16</v>
      </c>
      <c r="D23" s="119" t="s">
        <v>311</v>
      </c>
      <c r="E23" s="119" t="s">
        <v>352</v>
      </c>
      <c r="F23" s="120"/>
      <c r="G23" s="121">
        <v>1</v>
      </c>
      <c r="H23" s="121">
        <v>1</v>
      </c>
      <c r="I23" s="121">
        <v>2</v>
      </c>
      <c r="J23" s="121">
        <v>2</v>
      </c>
      <c r="K23" s="121">
        <v>1</v>
      </c>
      <c r="L23" s="121">
        <v>1</v>
      </c>
      <c r="M23" s="122"/>
      <c r="N23" s="123">
        <v>1.4</v>
      </c>
      <c r="O23" s="124"/>
      <c r="P23" s="125" t="s">
        <v>353</v>
      </c>
      <c r="Q23" s="126"/>
      <c r="R23" s="127"/>
      <c r="S23" s="128" t="s">
        <v>823</v>
      </c>
      <c r="T23" s="56">
        <v>3</v>
      </c>
      <c r="U23" s="128" t="s">
        <v>824</v>
      </c>
      <c r="V23" s="56">
        <v>2</v>
      </c>
      <c r="W23" s="128" t="s">
        <v>825</v>
      </c>
      <c r="X23" s="56">
        <v>1</v>
      </c>
      <c r="Y23" s="128" t="s">
        <v>826</v>
      </c>
      <c r="Z23" s="56">
        <v>1</v>
      </c>
      <c r="AA23" s="128" t="s">
        <v>827</v>
      </c>
      <c r="AB23" s="56">
        <v>1</v>
      </c>
      <c r="AC23" s="128" t="s">
        <v>828</v>
      </c>
      <c r="AD23" s="56">
        <v>3</v>
      </c>
      <c r="AE23" s="128" t="s">
        <v>829</v>
      </c>
      <c r="AF23" s="56">
        <v>1</v>
      </c>
      <c r="AG23" s="128" t="s">
        <v>830</v>
      </c>
      <c r="AH23" s="56">
        <v>3</v>
      </c>
      <c r="AI23" s="130"/>
      <c r="AJ23" s="131">
        <v>15</v>
      </c>
      <c r="AK23" s="131">
        <v>7</v>
      </c>
      <c r="AL23" s="131">
        <v>5</v>
      </c>
      <c r="AM23" s="131">
        <v>3</v>
      </c>
      <c r="AN23" s="132"/>
      <c r="AO23" s="133" t="s">
        <v>73</v>
      </c>
      <c r="AP23" s="127"/>
      <c r="AQ23" s="127"/>
      <c r="AR23" s="131">
        <v>12</v>
      </c>
      <c r="AS23" s="131" t="s">
        <v>695</v>
      </c>
      <c r="AT23" s="134" t="s">
        <v>733</v>
      </c>
      <c r="AU23" s="127"/>
      <c r="AV23" s="2"/>
      <c r="AW23" s="2"/>
    </row>
    <row r="24" spans="1:49" ht="409.5" customHeight="1" x14ac:dyDescent="0.25">
      <c r="A24" s="403" t="s">
        <v>636</v>
      </c>
      <c r="B24" s="34"/>
      <c r="C24" s="404">
        <v>17</v>
      </c>
      <c r="D24" s="119" t="s">
        <v>287</v>
      </c>
      <c r="E24" s="119" t="s">
        <v>336</v>
      </c>
      <c r="F24" s="120"/>
      <c r="G24" s="121">
        <v>1</v>
      </c>
      <c r="H24" s="121">
        <v>1</v>
      </c>
      <c r="I24" s="121">
        <v>1</v>
      </c>
      <c r="J24" s="121">
        <v>1</v>
      </c>
      <c r="K24" s="121">
        <v>1</v>
      </c>
      <c r="L24" s="121">
        <v>1</v>
      </c>
      <c r="M24" s="122"/>
      <c r="N24" s="123">
        <v>1</v>
      </c>
      <c r="O24" s="124"/>
      <c r="P24" s="125" t="s">
        <v>338</v>
      </c>
      <c r="Q24" s="126"/>
      <c r="R24" s="127"/>
      <c r="S24" s="128" t="s">
        <v>831</v>
      </c>
      <c r="T24" s="56">
        <v>4</v>
      </c>
      <c r="U24" s="128" t="s">
        <v>832</v>
      </c>
      <c r="V24" s="56">
        <v>4</v>
      </c>
      <c r="W24" s="128" t="s">
        <v>833</v>
      </c>
      <c r="X24" s="56">
        <v>3</v>
      </c>
      <c r="Y24" s="128" t="s">
        <v>834</v>
      </c>
      <c r="Z24" s="56">
        <v>2</v>
      </c>
      <c r="AA24" s="128" t="s">
        <v>835</v>
      </c>
      <c r="AB24" s="56">
        <v>1</v>
      </c>
      <c r="AC24" s="128" t="s">
        <v>836</v>
      </c>
      <c r="AD24" s="56">
        <v>2</v>
      </c>
      <c r="AE24" s="128" t="s">
        <v>837</v>
      </c>
      <c r="AF24" s="56">
        <v>1</v>
      </c>
      <c r="AG24" s="128" t="s">
        <v>838</v>
      </c>
      <c r="AH24" s="56">
        <v>1</v>
      </c>
      <c r="AI24" s="130"/>
      <c r="AJ24" s="131">
        <v>18</v>
      </c>
      <c r="AK24" s="131">
        <v>13</v>
      </c>
      <c r="AL24" s="131">
        <v>4</v>
      </c>
      <c r="AM24" s="131">
        <v>1</v>
      </c>
      <c r="AN24" s="132"/>
      <c r="AO24" s="133" t="s">
        <v>72</v>
      </c>
      <c r="AP24" s="127"/>
      <c r="AQ24" s="127"/>
      <c r="AR24" s="131">
        <v>17</v>
      </c>
      <c r="AS24" s="131">
        <v>17</v>
      </c>
      <c r="AT24" s="134">
        <v>6</v>
      </c>
      <c r="AU24" s="127"/>
      <c r="AV24" s="2"/>
      <c r="AW24" s="2"/>
    </row>
    <row r="25" spans="1:49" ht="409.5" customHeight="1" x14ac:dyDescent="0.25">
      <c r="A25" s="403" t="s">
        <v>695</v>
      </c>
      <c r="B25" s="34"/>
      <c r="C25" s="404">
        <v>18</v>
      </c>
      <c r="D25" s="119" t="s">
        <v>695</v>
      </c>
      <c r="E25" s="119" t="s">
        <v>695</v>
      </c>
      <c r="F25" s="120"/>
      <c r="G25" s="121" t="s">
        <v>695</v>
      </c>
      <c r="H25" s="121" t="s">
        <v>695</v>
      </c>
      <c r="I25" s="121" t="s">
        <v>695</v>
      </c>
      <c r="J25" s="121" t="s">
        <v>695</v>
      </c>
      <c r="K25" s="121" t="s">
        <v>695</v>
      </c>
      <c r="L25" s="121" t="s">
        <v>695</v>
      </c>
      <c r="M25" s="122"/>
      <c r="N25" s="123" t="s">
        <v>695</v>
      </c>
      <c r="O25" s="124"/>
      <c r="P25" s="125" t="s">
        <v>695</v>
      </c>
      <c r="Q25" s="126"/>
      <c r="R25" s="127"/>
      <c r="S25" s="128"/>
      <c r="T25" s="56"/>
      <c r="U25" s="128"/>
      <c r="V25" s="56"/>
      <c r="W25" s="128"/>
      <c r="X25" s="56"/>
      <c r="Y25" s="128"/>
      <c r="Z25" s="56"/>
      <c r="AA25" s="128"/>
      <c r="AB25" s="56"/>
      <c r="AC25" s="128"/>
      <c r="AD25" s="56"/>
      <c r="AE25" s="128"/>
      <c r="AF25" s="56"/>
      <c r="AG25" s="128"/>
      <c r="AH25" s="56"/>
      <c r="AI25" s="130"/>
      <c r="AJ25" s="131" t="s">
        <v>695</v>
      </c>
      <c r="AK25" s="131" t="s">
        <v>695</v>
      </c>
      <c r="AL25" s="131" t="s">
        <v>695</v>
      </c>
      <c r="AM25" s="131" t="s">
        <v>695</v>
      </c>
      <c r="AN25" s="132"/>
      <c r="AO25" s="133" t="s">
        <v>73</v>
      </c>
      <c r="AP25" s="127"/>
      <c r="AQ25" s="127"/>
      <c r="AR25" s="131">
        <v>0</v>
      </c>
      <c r="AS25" s="131" t="s">
        <v>695</v>
      </c>
      <c r="AT25" s="134" t="s">
        <v>733</v>
      </c>
      <c r="AU25" s="127"/>
      <c r="AV25" s="2"/>
      <c r="AW25" s="2"/>
    </row>
    <row r="26" spans="1:49" ht="409.5" customHeight="1" x14ac:dyDescent="0.25">
      <c r="A26" s="403" t="s">
        <v>695</v>
      </c>
      <c r="B26" s="34"/>
      <c r="C26" s="404">
        <v>19</v>
      </c>
      <c r="D26" s="119" t="s">
        <v>695</v>
      </c>
      <c r="E26" s="119" t="s">
        <v>695</v>
      </c>
      <c r="F26" s="120"/>
      <c r="G26" s="121" t="s">
        <v>695</v>
      </c>
      <c r="H26" s="121" t="s">
        <v>695</v>
      </c>
      <c r="I26" s="121" t="s">
        <v>695</v>
      </c>
      <c r="J26" s="121" t="s">
        <v>695</v>
      </c>
      <c r="K26" s="121" t="s">
        <v>695</v>
      </c>
      <c r="L26" s="121" t="s">
        <v>695</v>
      </c>
      <c r="M26" s="122"/>
      <c r="N26" s="123" t="s">
        <v>695</v>
      </c>
      <c r="O26" s="124"/>
      <c r="P26" s="125" t="s">
        <v>695</v>
      </c>
      <c r="Q26" s="126"/>
      <c r="R26" s="127"/>
      <c r="S26" s="128"/>
      <c r="T26" s="56"/>
      <c r="U26" s="128"/>
      <c r="V26" s="56"/>
      <c r="W26" s="128"/>
      <c r="X26" s="56"/>
      <c r="Y26" s="128"/>
      <c r="Z26" s="56"/>
      <c r="AA26" s="128"/>
      <c r="AB26" s="56"/>
      <c r="AC26" s="128"/>
      <c r="AD26" s="56"/>
      <c r="AE26" s="128"/>
      <c r="AF26" s="56"/>
      <c r="AG26" s="128"/>
      <c r="AH26" s="56"/>
      <c r="AI26" s="130"/>
      <c r="AJ26" s="131" t="s">
        <v>695</v>
      </c>
      <c r="AK26" s="131" t="s">
        <v>695</v>
      </c>
      <c r="AL26" s="131" t="s">
        <v>695</v>
      </c>
      <c r="AM26" s="131" t="s">
        <v>695</v>
      </c>
      <c r="AN26" s="132"/>
      <c r="AO26" s="133" t="s">
        <v>73</v>
      </c>
      <c r="AP26" s="127"/>
      <c r="AQ26" s="127"/>
      <c r="AR26" s="131">
        <v>0</v>
      </c>
      <c r="AS26" s="131" t="s">
        <v>695</v>
      </c>
      <c r="AT26" s="134" t="s">
        <v>733</v>
      </c>
      <c r="AU26" s="127"/>
      <c r="AV26" s="2"/>
      <c r="AW26" s="2"/>
    </row>
    <row r="27" spans="1:49" ht="409.5" customHeight="1" x14ac:dyDescent="0.25">
      <c r="A27" s="403" t="s">
        <v>695</v>
      </c>
      <c r="B27" s="34"/>
      <c r="C27" s="404">
        <v>20</v>
      </c>
      <c r="D27" s="119" t="s">
        <v>695</v>
      </c>
      <c r="E27" s="119" t="s">
        <v>695</v>
      </c>
      <c r="F27" s="120"/>
      <c r="G27" s="121" t="s">
        <v>695</v>
      </c>
      <c r="H27" s="121" t="s">
        <v>695</v>
      </c>
      <c r="I27" s="121" t="s">
        <v>695</v>
      </c>
      <c r="J27" s="121" t="s">
        <v>695</v>
      </c>
      <c r="K27" s="121" t="s">
        <v>695</v>
      </c>
      <c r="L27" s="121" t="s">
        <v>695</v>
      </c>
      <c r="M27" s="122"/>
      <c r="N27" s="123" t="s">
        <v>695</v>
      </c>
      <c r="O27" s="124"/>
      <c r="P27" s="125" t="s">
        <v>695</v>
      </c>
      <c r="Q27" s="126"/>
      <c r="R27" s="127"/>
      <c r="S27" s="129"/>
      <c r="T27" s="56"/>
      <c r="U27" s="129"/>
      <c r="V27" s="56"/>
      <c r="W27" s="129"/>
      <c r="X27" s="56"/>
      <c r="Y27" s="129"/>
      <c r="Z27" s="56"/>
      <c r="AA27" s="129"/>
      <c r="AB27" s="56"/>
      <c r="AC27" s="129"/>
      <c r="AD27" s="56"/>
      <c r="AE27" s="129"/>
      <c r="AF27" s="56"/>
      <c r="AG27" s="129"/>
      <c r="AH27" s="56"/>
      <c r="AI27" s="130"/>
      <c r="AJ27" s="131" t="s">
        <v>695</v>
      </c>
      <c r="AK27" s="131" t="s">
        <v>695</v>
      </c>
      <c r="AL27" s="131" t="s">
        <v>695</v>
      </c>
      <c r="AM27" s="131" t="s">
        <v>695</v>
      </c>
      <c r="AN27" s="132"/>
      <c r="AO27" s="133" t="s">
        <v>73</v>
      </c>
      <c r="AP27" s="127"/>
      <c r="AQ27" s="127"/>
      <c r="AR27" s="131">
        <v>0</v>
      </c>
      <c r="AS27" s="131" t="s">
        <v>695</v>
      </c>
      <c r="AT27" s="134" t="s">
        <v>733</v>
      </c>
      <c r="AU27" s="127"/>
      <c r="AV27" s="2"/>
      <c r="AW27" s="2"/>
    </row>
    <row r="28" spans="1:49" ht="409.5" customHeight="1" x14ac:dyDescent="0.25">
      <c r="A28" s="403" t="s">
        <v>695</v>
      </c>
      <c r="B28" s="34"/>
      <c r="C28" s="404">
        <v>21</v>
      </c>
      <c r="D28" s="119" t="s">
        <v>695</v>
      </c>
      <c r="E28" s="119" t="s">
        <v>695</v>
      </c>
      <c r="F28" s="120"/>
      <c r="G28" s="121" t="s">
        <v>695</v>
      </c>
      <c r="H28" s="121" t="s">
        <v>695</v>
      </c>
      <c r="I28" s="121" t="s">
        <v>695</v>
      </c>
      <c r="J28" s="121" t="s">
        <v>695</v>
      </c>
      <c r="K28" s="121" t="s">
        <v>695</v>
      </c>
      <c r="L28" s="121" t="s">
        <v>695</v>
      </c>
      <c r="M28" s="122"/>
      <c r="N28" s="123" t="s">
        <v>695</v>
      </c>
      <c r="O28" s="124"/>
      <c r="P28" s="125" t="s">
        <v>695</v>
      </c>
      <c r="Q28" s="126"/>
      <c r="R28" s="127"/>
      <c r="S28" s="129"/>
      <c r="T28" s="56"/>
      <c r="U28" s="129"/>
      <c r="V28" s="56"/>
      <c r="W28" s="129"/>
      <c r="X28" s="56"/>
      <c r="Y28" s="129"/>
      <c r="Z28" s="56"/>
      <c r="AA28" s="129"/>
      <c r="AB28" s="56"/>
      <c r="AC28" s="129"/>
      <c r="AD28" s="56"/>
      <c r="AE28" s="129"/>
      <c r="AF28" s="56"/>
      <c r="AG28" s="129"/>
      <c r="AH28" s="56"/>
      <c r="AI28" s="130"/>
      <c r="AJ28" s="131" t="s">
        <v>695</v>
      </c>
      <c r="AK28" s="131" t="s">
        <v>695</v>
      </c>
      <c r="AL28" s="131" t="s">
        <v>695</v>
      </c>
      <c r="AM28" s="131" t="s">
        <v>695</v>
      </c>
      <c r="AN28" s="132"/>
      <c r="AO28" s="133" t="s">
        <v>73</v>
      </c>
      <c r="AP28" s="127"/>
      <c r="AQ28" s="127"/>
      <c r="AR28" s="131">
        <v>0</v>
      </c>
      <c r="AS28" s="131" t="s">
        <v>695</v>
      </c>
      <c r="AT28" s="134" t="s">
        <v>733</v>
      </c>
      <c r="AU28" s="127"/>
      <c r="AV28" s="2"/>
      <c r="AW28" s="2"/>
    </row>
    <row r="29" spans="1:49" ht="409.5" customHeight="1" x14ac:dyDescent="0.25">
      <c r="A29" s="403" t="s">
        <v>695</v>
      </c>
      <c r="B29" s="34"/>
      <c r="C29" s="404">
        <v>22</v>
      </c>
      <c r="D29" s="119" t="s">
        <v>695</v>
      </c>
      <c r="E29" s="119" t="s">
        <v>695</v>
      </c>
      <c r="F29" s="120"/>
      <c r="G29" s="121" t="s">
        <v>695</v>
      </c>
      <c r="H29" s="121" t="s">
        <v>695</v>
      </c>
      <c r="I29" s="121" t="s">
        <v>695</v>
      </c>
      <c r="J29" s="121" t="s">
        <v>695</v>
      </c>
      <c r="K29" s="121" t="s">
        <v>695</v>
      </c>
      <c r="L29" s="121" t="s">
        <v>695</v>
      </c>
      <c r="M29" s="122"/>
      <c r="N29" s="123" t="s">
        <v>695</v>
      </c>
      <c r="O29" s="124"/>
      <c r="P29" s="125" t="s">
        <v>695</v>
      </c>
      <c r="Q29" s="126"/>
      <c r="R29" s="127"/>
      <c r="S29" s="129"/>
      <c r="T29" s="56"/>
      <c r="U29" s="129"/>
      <c r="V29" s="56"/>
      <c r="W29" s="129"/>
      <c r="X29" s="56"/>
      <c r="Y29" s="129"/>
      <c r="Z29" s="56"/>
      <c r="AA29" s="129"/>
      <c r="AB29" s="56"/>
      <c r="AC29" s="129"/>
      <c r="AD29" s="56"/>
      <c r="AE29" s="129"/>
      <c r="AF29" s="56"/>
      <c r="AG29" s="129"/>
      <c r="AH29" s="56"/>
      <c r="AI29" s="130"/>
      <c r="AJ29" s="131" t="s">
        <v>695</v>
      </c>
      <c r="AK29" s="131" t="s">
        <v>695</v>
      </c>
      <c r="AL29" s="131" t="s">
        <v>695</v>
      </c>
      <c r="AM29" s="131" t="s">
        <v>695</v>
      </c>
      <c r="AN29" s="132"/>
      <c r="AO29" s="133" t="s">
        <v>73</v>
      </c>
      <c r="AP29" s="127"/>
      <c r="AQ29" s="127"/>
      <c r="AR29" s="131">
        <v>0</v>
      </c>
      <c r="AS29" s="131" t="s">
        <v>695</v>
      </c>
      <c r="AT29" s="134" t="s">
        <v>733</v>
      </c>
      <c r="AU29" s="127"/>
      <c r="AV29" s="2"/>
      <c r="AW29" s="2"/>
    </row>
    <row r="30" spans="1:49" ht="409.5" customHeight="1" x14ac:dyDescent="0.25">
      <c r="A30" s="403" t="s">
        <v>695</v>
      </c>
      <c r="B30" s="34"/>
      <c r="C30" s="404">
        <v>23</v>
      </c>
      <c r="D30" s="119" t="s">
        <v>695</v>
      </c>
      <c r="E30" s="119" t="s">
        <v>695</v>
      </c>
      <c r="F30" s="120"/>
      <c r="G30" s="121" t="s">
        <v>695</v>
      </c>
      <c r="H30" s="121" t="s">
        <v>695</v>
      </c>
      <c r="I30" s="121" t="s">
        <v>695</v>
      </c>
      <c r="J30" s="121" t="s">
        <v>695</v>
      </c>
      <c r="K30" s="121" t="s">
        <v>695</v>
      </c>
      <c r="L30" s="121" t="s">
        <v>695</v>
      </c>
      <c r="M30" s="122"/>
      <c r="N30" s="123" t="s">
        <v>695</v>
      </c>
      <c r="O30" s="124"/>
      <c r="P30" s="125" t="s">
        <v>695</v>
      </c>
      <c r="Q30" s="126"/>
      <c r="R30" s="127"/>
      <c r="S30" s="129"/>
      <c r="T30" s="56"/>
      <c r="U30" s="129"/>
      <c r="V30" s="56"/>
      <c r="W30" s="129"/>
      <c r="X30" s="56"/>
      <c r="Y30" s="129"/>
      <c r="Z30" s="56"/>
      <c r="AA30" s="129"/>
      <c r="AB30" s="56"/>
      <c r="AC30" s="129"/>
      <c r="AD30" s="56"/>
      <c r="AE30" s="129"/>
      <c r="AF30" s="56"/>
      <c r="AG30" s="129"/>
      <c r="AH30" s="56"/>
      <c r="AI30" s="130"/>
      <c r="AJ30" s="131" t="s">
        <v>695</v>
      </c>
      <c r="AK30" s="131" t="s">
        <v>695</v>
      </c>
      <c r="AL30" s="131" t="s">
        <v>695</v>
      </c>
      <c r="AM30" s="131" t="s">
        <v>695</v>
      </c>
      <c r="AN30" s="132"/>
      <c r="AO30" s="133" t="s">
        <v>73</v>
      </c>
      <c r="AP30" s="127"/>
      <c r="AQ30" s="127"/>
      <c r="AR30" s="131">
        <v>0</v>
      </c>
      <c r="AS30" s="131" t="s">
        <v>695</v>
      </c>
      <c r="AT30" s="134" t="s">
        <v>733</v>
      </c>
      <c r="AU30" s="127"/>
      <c r="AV30" s="2"/>
      <c r="AW30" s="2"/>
    </row>
    <row r="31" spans="1:49" ht="409.5" customHeight="1" x14ac:dyDescent="0.25">
      <c r="A31" s="403" t="s">
        <v>695</v>
      </c>
      <c r="B31" s="34"/>
      <c r="C31" s="404">
        <v>24</v>
      </c>
      <c r="D31" s="119" t="s">
        <v>695</v>
      </c>
      <c r="E31" s="119" t="s">
        <v>695</v>
      </c>
      <c r="F31" s="120"/>
      <c r="G31" s="121" t="s">
        <v>695</v>
      </c>
      <c r="H31" s="121" t="s">
        <v>695</v>
      </c>
      <c r="I31" s="121" t="s">
        <v>695</v>
      </c>
      <c r="J31" s="121" t="s">
        <v>695</v>
      </c>
      <c r="K31" s="121" t="s">
        <v>695</v>
      </c>
      <c r="L31" s="121" t="s">
        <v>695</v>
      </c>
      <c r="M31" s="122"/>
      <c r="N31" s="123" t="s">
        <v>695</v>
      </c>
      <c r="O31" s="124"/>
      <c r="P31" s="125" t="s">
        <v>695</v>
      </c>
      <c r="Q31" s="126"/>
      <c r="R31" s="127"/>
      <c r="S31" s="129"/>
      <c r="T31" s="56"/>
      <c r="U31" s="129"/>
      <c r="V31" s="56"/>
      <c r="W31" s="129"/>
      <c r="X31" s="56"/>
      <c r="Y31" s="129"/>
      <c r="Z31" s="56"/>
      <c r="AA31" s="129"/>
      <c r="AB31" s="56"/>
      <c r="AC31" s="129"/>
      <c r="AD31" s="56"/>
      <c r="AE31" s="129"/>
      <c r="AF31" s="56"/>
      <c r="AG31" s="129"/>
      <c r="AH31" s="56"/>
      <c r="AI31" s="130"/>
      <c r="AJ31" s="131" t="s">
        <v>695</v>
      </c>
      <c r="AK31" s="131" t="s">
        <v>695</v>
      </c>
      <c r="AL31" s="131" t="s">
        <v>695</v>
      </c>
      <c r="AM31" s="131" t="s">
        <v>695</v>
      </c>
      <c r="AN31" s="132"/>
      <c r="AO31" s="133" t="s">
        <v>73</v>
      </c>
      <c r="AP31" s="127"/>
      <c r="AQ31" s="127"/>
      <c r="AR31" s="131">
        <v>0</v>
      </c>
      <c r="AS31" s="131" t="s">
        <v>695</v>
      </c>
      <c r="AT31" s="134" t="s">
        <v>733</v>
      </c>
      <c r="AU31" s="127"/>
      <c r="AV31" s="2"/>
      <c r="AW31" s="2"/>
    </row>
    <row r="32" spans="1:49" ht="409.5" customHeight="1" x14ac:dyDescent="0.25">
      <c r="A32" s="403" t="s">
        <v>695</v>
      </c>
      <c r="B32" s="34"/>
      <c r="C32" s="404">
        <v>25</v>
      </c>
      <c r="D32" s="119" t="s">
        <v>695</v>
      </c>
      <c r="E32" s="119" t="s">
        <v>695</v>
      </c>
      <c r="F32" s="120"/>
      <c r="G32" s="121" t="s">
        <v>695</v>
      </c>
      <c r="H32" s="121" t="s">
        <v>695</v>
      </c>
      <c r="I32" s="121" t="s">
        <v>695</v>
      </c>
      <c r="J32" s="121" t="s">
        <v>695</v>
      </c>
      <c r="K32" s="121" t="s">
        <v>695</v>
      </c>
      <c r="L32" s="121" t="s">
        <v>695</v>
      </c>
      <c r="M32" s="122"/>
      <c r="N32" s="123" t="s">
        <v>695</v>
      </c>
      <c r="O32" s="124"/>
      <c r="P32" s="125" t="s">
        <v>695</v>
      </c>
      <c r="Q32" s="126"/>
      <c r="R32" s="127"/>
      <c r="S32" s="129"/>
      <c r="T32" s="56"/>
      <c r="U32" s="129"/>
      <c r="V32" s="56"/>
      <c r="W32" s="129"/>
      <c r="X32" s="56"/>
      <c r="Y32" s="129"/>
      <c r="Z32" s="56"/>
      <c r="AA32" s="135"/>
      <c r="AB32" s="56"/>
      <c r="AC32" s="129"/>
      <c r="AD32" s="56"/>
      <c r="AE32" s="129"/>
      <c r="AF32" s="56"/>
      <c r="AG32" s="135"/>
      <c r="AH32" s="56"/>
      <c r="AI32" s="130"/>
      <c r="AJ32" s="131" t="s">
        <v>695</v>
      </c>
      <c r="AK32" s="131" t="s">
        <v>695</v>
      </c>
      <c r="AL32" s="131" t="s">
        <v>695</v>
      </c>
      <c r="AM32" s="131" t="s">
        <v>695</v>
      </c>
      <c r="AN32" s="132"/>
      <c r="AO32" s="133" t="s">
        <v>73</v>
      </c>
      <c r="AP32" s="127"/>
      <c r="AQ32" s="127"/>
      <c r="AR32" s="131">
        <v>0</v>
      </c>
      <c r="AS32" s="131" t="s">
        <v>695</v>
      </c>
      <c r="AT32" s="134" t="s">
        <v>733</v>
      </c>
      <c r="AU32" s="127"/>
      <c r="AV32" s="2"/>
      <c r="AW32" s="2"/>
    </row>
    <row r="33" spans="1:49" ht="409.5" customHeight="1" x14ac:dyDescent="0.25">
      <c r="A33" s="403" t="s">
        <v>695</v>
      </c>
      <c r="B33" s="34"/>
      <c r="C33" s="404">
        <v>26</v>
      </c>
      <c r="D33" s="119" t="s">
        <v>695</v>
      </c>
      <c r="E33" s="119" t="s">
        <v>695</v>
      </c>
      <c r="F33" s="120"/>
      <c r="G33" s="121" t="s">
        <v>695</v>
      </c>
      <c r="H33" s="121" t="s">
        <v>695</v>
      </c>
      <c r="I33" s="121" t="s">
        <v>695</v>
      </c>
      <c r="J33" s="121" t="s">
        <v>695</v>
      </c>
      <c r="K33" s="121" t="s">
        <v>695</v>
      </c>
      <c r="L33" s="121" t="s">
        <v>695</v>
      </c>
      <c r="M33" s="122"/>
      <c r="N33" s="123" t="s">
        <v>695</v>
      </c>
      <c r="O33" s="124"/>
      <c r="P33" s="125" t="s">
        <v>695</v>
      </c>
      <c r="Q33" s="126"/>
      <c r="R33" s="127"/>
      <c r="S33" s="129"/>
      <c r="T33" s="56"/>
      <c r="U33" s="129"/>
      <c r="V33" s="56"/>
      <c r="W33" s="129"/>
      <c r="X33" s="56"/>
      <c r="Y33" s="129"/>
      <c r="Z33" s="56"/>
      <c r="AA33" s="135"/>
      <c r="AB33" s="56"/>
      <c r="AC33" s="129"/>
      <c r="AD33" s="56"/>
      <c r="AE33" s="129"/>
      <c r="AF33" s="56"/>
      <c r="AG33" s="135"/>
      <c r="AH33" s="56"/>
      <c r="AI33" s="130"/>
      <c r="AJ33" s="131" t="s">
        <v>695</v>
      </c>
      <c r="AK33" s="131" t="s">
        <v>695</v>
      </c>
      <c r="AL33" s="131" t="s">
        <v>695</v>
      </c>
      <c r="AM33" s="131" t="s">
        <v>695</v>
      </c>
      <c r="AN33" s="2"/>
      <c r="AO33" s="133" t="s">
        <v>73</v>
      </c>
      <c r="AP33" s="2"/>
      <c r="AQ33" s="2"/>
      <c r="AR33" s="131">
        <v>0</v>
      </c>
      <c r="AS33" s="131" t="s">
        <v>695</v>
      </c>
      <c r="AT33" s="134" t="s">
        <v>733</v>
      </c>
      <c r="AU33" s="2"/>
      <c r="AV33" s="2"/>
      <c r="AW33" s="2"/>
    </row>
    <row r="34" spans="1:49" ht="409.5" customHeight="1" x14ac:dyDescent="0.25">
      <c r="A34" s="403" t="s">
        <v>695</v>
      </c>
      <c r="B34" s="34"/>
      <c r="C34" s="404">
        <v>27</v>
      </c>
      <c r="D34" s="119" t="s">
        <v>695</v>
      </c>
      <c r="E34" s="119" t="s">
        <v>695</v>
      </c>
      <c r="F34" s="120"/>
      <c r="G34" s="121" t="s">
        <v>695</v>
      </c>
      <c r="H34" s="121" t="s">
        <v>695</v>
      </c>
      <c r="I34" s="121" t="s">
        <v>695</v>
      </c>
      <c r="J34" s="121" t="s">
        <v>695</v>
      </c>
      <c r="K34" s="121" t="s">
        <v>695</v>
      </c>
      <c r="L34" s="121" t="s">
        <v>695</v>
      </c>
      <c r="M34" s="122"/>
      <c r="N34" s="123" t="s">
        <v>695</v>
      </c>
      <c r="O34" s="124"/>
      <c r="P34" s="125" t="s">
        <v>695</v>
      </c>
      <c r="Q34" s="126"/>
      <c r="R34" s="127"/>
      <c r="S34" s="129"/>
      <c r="T34" s="56"/>
      <c r="U34" s="129"/>
      <c r="V34" s="56"/>
      <c r="W34" s="129"/>
      <c r="X34" s="56"/>
      <c r="Y34" s="129"/>
      <c r="Z34" s="56"/>
      <c r="AA34" s="135"/>
      <c r="AB34" s="56"/>
      <c r="AC34" s="129"/>
      <c r="AD34" s="56"/>
      <c r="AE34" s="129"/>
      <c r="AF34" s="56"/>
      <c r="AG34" s="135"/>
      <c r="AH34" s="56"/>
      <c r="AI34" s="130"/>
      <c r="AJ34" s="131" t="s">
        <v>695</v>
      </c>
      <c r="AK34" s="131" t="s">
        <v>695</v>
      </c>
      <c r="AL34" s="131" t="s">
        <v>695</v>
      </c>
      <c r="AM34" s="131" t="s">
        <v>695</v>
      </c>
      <c r="AN34" s="2"/>
      <c r="AO34" s="133" t="s">
        <v>73</v>
      </c>
      <c r="AP34" s="2"/>
      <c r="AQ34" s="2"/>
      <c r="AR34" s="131">
        <v>0</v>
      </c>
      <c r="AS34" s="131" t="s">
        <v>695</v>
      </c>
      <c r="AT34" s="134" t="s">
        <v>733</v>
      </c>
      <c r="AU34" s="2"/>
      <c r="AV34" s="2"/>
      <c r="AW34" s="2"/>
    </row>
    <row r="35" spans="1:49" ht="409.5" customHeight="1" x14ac:dyDescent="0.25">
      <c r="A35" s="403" t="s">
        <v>695</v>
      </c>
      <c r="B35" s="34"/>
      <c r="C35" s="404">
        <v>28</v>
      </c>
      <c r="D35" s="119" t="s">
        <v>695</v>
      </c>
      <c r="E35" s="119" t="s">
        <v>695</v>
      </c>
      <c r="F35" s="120"/>
      <c r="G35" s="121" t="s">
        <v>695</v>
      </c>
      <c r="H35" s="121" t="s">
        <v>695</v>
      </c>
      <c r="I35" s="121" t="s">
        <v>695</v>
      </c>
      <c r="J35" s="121" t="s">
        <v>695</v>
      </c>
      <c r="K35" s="121" t="s">
        <v>695</v>
      </c>
      <c r="L35" s="121" t="s">
        <v>695</v>
      </c>
      <c r="M35" s="122"/>
      <c r="N35" s="123" t="s">
        <v>695</v>
      </c>
      <c r="O35" s="124"/>
      <c r="P35" s="125" t="s">
        <v>695</v>
      </c>
      <c r="Q35" s="126"/>
      <c r="R35" s="127"/>
      <c r="S35" s="129"/>
      <c r="T35" s="56"/>
      <c r="U35" s="129"/>
      <c r="V35" s="56"/>
      <c r="W35" s="129"/>
      <c r="X35" s="56"/>
      <c r="Y35" s="129"/>
      <c r="Z35" s="56"/>
      <c r="AA35" s="135"/>
      <c r="AB35" s="56"/>
      <c r="AC35" s="129"/>
      <c r="AD35" s="56"/>
      <c r="AE35" s="129"/>
      <c r="AF35" s="56"/>
      <c r="AG35" s="135"/>
      <c r="AH35" s="56"/>
      <c r="AI35" s="130"/>
      <c r="AJ35" s="131" t="s">
        <v>695</v>
      </c>
      <c r="AK35" s="131" t="s">
        <v>695</v>
      </c>
      <c r="AL35" s="131" t="s">
        <v>695</v>
      </c>
      <c r="AM35" s="131" t="s">
        <v>695</v>
      </c>
      <c r="AN35" s="2"/>
      <c r="AO35" s="133" t="s">
        <v>73</v>
      </c>
      <c r="AP35" s="2"/>
      <c r="AQ35" s="2"/>
      <c r="AR35" s="131">
        <v>0</v>
      </c>
      <c r="AS35" s="131" t="s">
        <v>695</v>
      </c>
      <c r="AT35" s="134" t="s">
        <v>733</v>
      </c>
      <c r="AU35" s="2"/>
      <c r="AV35" s="2"/>
      <c r="AW35" s="2"/>
    </row>
    <row r="36" spans="1:49" ht="409.5" customHeight="1" x14ac:dyDescent="0.25">
      <c r="A36" s="403" t="s">
        <v>695</v>
      </c>
      <c r="B36" s="34"/>
      <c r="C36" s="404">
        <v>29</v>
      </c>
      <c r="D36" s="119" t="s">
        <v>695</v>
      </c>
      <c r="E36" s="119" t="s">
        <v>695</v>
      </c>
      <c r="F36" s="120"/>
      <c r="G36" s="121" t="s">
        <v>695</v>
      </c>
      <c r="H36" s="121" t="s">
        <v>695</v>
      </c>
      <c r="I36" s="121" t="s">
        <v>695</v>
      </c>
      <c r="J36" s="121" t="s">
        <v>695</v>
      </c>
      <c r="K36" s="121" t="s">
        <v>695</v>
      </c>
      <c r="L36" s="121" t="s">
        <v>695</v>
      </c>
      <c r="M36" s="122"/>
      <c r="N36" s="123" t="s">
        <v>695</v>
      </c>
      <c r="O36" s="124"/>
      <c r="P36" s="125" t="s">
        <v>695</v>
      </c>
      <c r="Q36" s="126"/>
      <c r="R36" s="127"/>
      <c r="S36" s="129"/>
      <c r="T36" s="56"/>
      <c r="U36" s="129"/>
      <c r="V36" s="56"/>
      <c r="W36" s="129"/>
      <c r="X36" s="56"/>
      <c r="Y36" s="129"/>
      <c r="Z36" s="56"/>
      <c r="AA36" s="135"/>
      <c r="AB36" s="56"/>
      <c r="AC36" s="129"/>
      <c r="AD36" s="56"/>
      <c r="AE36" s="129"/>
      <c r="AF36" s="56"/>
      <c r="AG36" s="135"/>
      <c r="AH36" s="56"/>
      <c r="AI36" s="130"/>
      <c r="AJ36" s="131" t="s">
        <v>695</v>
      </c>
      <c r="AK36" s="131" t="s">
        <v>695</v>
      </c>
      <c r="AL36" s="131" t="s">
        <v>695</v>
      </c>
      <c r="AM36" s="131" t="s">
        <v>695</v>
      </c>
      <c r="AN36" s="2"/>
      <c r="AO36" s="133" t="s">
        <v>73</v>
      </c>
      <c r="AP36" s="2"/>
      <c r="AQ36" s="2"/>
      <c r="AR36" s="131">
        <v>0</v>
      </c>
      <c r="AS36" s="131" t="s">
        <v>695</v>
      </c>
      <c r="AT36" s="134" t="s">
        <v>733</v>
      </c>
      <c r="AU36" s="2"/>
      <c r="AV36" s="2"/>
      <c r="AW36" s="2"/>
    </row>
    <row r="37" spans="1:49" ht="409.5" customHeight="1" x14ac:dyDescent="0.25">
      <c r="A37" s="403" t="s">
        <v>695</v>
      </c>
      <c r="B37" s="34"/>
      <c r="C37" s="404">
        <v>30</v>
      </c>
      <c r="D37" s="119" t="s">
        <v>695</v>
      </c>
      <c r="E37" s="119" t="s">
        <v>695</v>
      </c>
      <c r="F37" s="120"/>
      <c r="G37" s="121" t="s">
        <v>695</v>
      </c>
      <c r="H37" s="121" t="s">
        <v>695</v>
      </c>
      <c r="I37" s="121" t="s">
        <v>695</v>
      </c>
      <c r="J37" s="121" t="s">
        <v>695</v>
      </c>
      <c r="K37" s="121" t="s">
        <v>695</v>
      </c>
      <c r="L37" s="121" t="s">
        <v>695</v>
      </c>
      <c r="M37" s="122"/>
      <c r="N37" s="123" t="s">
        <v>695</v>
      </c>
      <c r="O37" s="124"/>
      <c r="P37" s="125" t="s">
        <v>695</v>
      </c>
      <c r="Q37" s="126"/>
      <c r="R37" s="127"/>
      <c r="S37" s="129"/>
      <c r="T37" s="56"/>
      <c r="U37" s="129"/>
      <c r="V37" s="56"/>
      <c r="W37" s="129"/>
      <c r="X37" s="56"/>
      <c r="Y37" s="129"/>
      <c r="Z37" s="56"/>
      <c r="AA37" s="135"/>
      <c r="AB37" s="56"/>
      <c r="AC37" s="129"/>
      <c r="AD37" s="56"/>
      <c r="AE37" s="129"/>
      <c r="AF37" s="56"/>
      <c r="AG37" s="135"/>
      <c r="AH37" s="56"/>
      <c r="AI37" s="130"/>
      <c r="AJ37" s="131" t="s">
        <v>695</v>
      </c>
      <c r="AK37" s="131" t="s">
        <v>695</v>
      </c>
      <c r="AL37" s="131" t="s">
        <v>695</v>
      </c>
      <c r="AM37" s="131" t="s">
        <v>695</v>
      </c>
      <c r="AN37" s="2"/>
      <c r="AO37" s="133" t="s">
        <v>73</v>
      </c>
      <c r="AP37" s="2"/>
      <c r="AQ37" s="2"/>
      <c r="AR37" s="131">
        <v>0</v>
      </c>
      <c r="AS37" s="131" t="s">
        <v>695</v>
      </c>
      <c r="AT37" s="134" t="s">
        <v>733</v>
      </c>
      <c r="AU37" s="2"/>
      <c r="AV37" s="2"/>
      <c r="AW37" s="2"/>
    </row>
    <row r="38" spans="1:49" ht="14.25" customHeight="1" x14ac:dyDescent="0.2">
      <c r="A38" s="34"/>
      <c r="B38" s="34"/>
      <c r="C38" s="34"/>
      <c r="D38" s="2"/>
      <c r="E38" s="2"/>
      <c r="F38" s="2"/>
      <c r="G38" s="2"/>
      <c r="H38" s="2"/>
      <c r="I38" s="2"/>
      <c r="J38" s="2"/>
      <c r="K38" s="2"/>
      <c r="L38" s="2"/>
      <c r="M38" s="2"/>
      <c r="N38" s="2"/>
      <c r="O38" s="2"/>
      <c r="P38" s="2"/>
      <c r="Q38" s="2"/>
      <c r="R38" s="2"/>
      <c r="S38" s="2"/>
      <c r="T38" s="2"/>
      <c r="U38" s="2"/>
      <c r="V38" s="2"/>
      <c r="W38" s="2"/>
      <c r="X38" s="2"/>
      <c r="Y38" s="2"/>
      <c r="Z38" s="2"/>
      <c r="AA38" s="2"/>
      <c r="AB38" s="2"/>
      <c r="AC38" s="86"/>
      <c r="AD38" s="2"/>
      <c r="AE38" s="86"/>
      <c r="AF38" s="2"/>
      <c r="AG38" s="2"/>
      <c r="AH38" s="2"/>
      <c r="AI38" s="2"/>
      <c r="AJ38" s="2"/>
      <c r="AK38" s="2"/>
      <c r="AL38" s="2"/>
      <c r="AM38" s="2"/>
      <c r="AN38" s="2"/>
      <c r="AO38" s="2"/>
      <c r="AP38" s="2"/>
      <c r="AQ38" s="2"/>
      <c r="AR38" s="2"/>
      <c r="AS38" s="2"/>
      <c r="AT38" s="2"/>
      <c r="AU38" s="2"/>
      <c r="AV38" s="2"/>
      <c r="AW38" s="2"/>
    </row>
    <row r="39" spans="1:49" ht="14.25" customHeight="1" x14ac:dyDescent="0.2">
      <c r="A39" s="34"/>
      <c r="B39" s="34"/>
      <c r="C39" s="34"/>
      <c r="D39" s="2"/>
      <c r="E39" s="2"/>
      <c r="F39" s="2"/>
      <c r="G39" s="2"/>
      <c r="H39" s="2"/>
      <c r="I39" s="2"/>
      <c r="J39" s="2"/>
      <c r="K39" s="2"/>
      <c r="L39" s="2"/>
      <c r="M39" s="2"/>
      <c r="N39" s="2"/>
      <c r="O39" s="2"/>
      <c r="P39" s="2"/>
      <c r="Q39" s="2"/>
      <c r="R39" s="2"/>
      <c r="S39" s="2"/>
      <c r="T39" s="2"/>
      <c r="U39" s="2"/>
      <c r="V39" s="2"/>
      <c r="W39" s="2"/>
      <c r="X39" s="2"/>
      <c r="Y39" s="2"/>
      <c r="Z39" s="2"/>
      <c r="AA39" s="2"/>
      <c r="AB39" s="2"/>
      <c r="AC39" s="86"/>
      <c r="AD39" s="2"/>
      <c r="AE39" s="86"/>
      <c r="AF39" s="2"/>
      <c r="AG39" s="2"/>
      <c r="AH39" s="2"/>
      <c r="AI39" s="2"/>
      <c r="AJ39" s="2"/>
      <c r="AK39" s="2"/>
      <c r="AL39" s="2"/>
      <c r="AM39" s="2"/>
      <c r="AN39" s="2"/>
      <c r="AO39" s="2"/>
      <c r="AP39" s="2"/>
      <c r="AQ39" s="2"/>
      <c r="AR39" s="2"/>
      <c r="AS39" s="2"/>
      <c r="AT39" s="2"/>
      <c r="AU39" s="2"/>
      <c r="AV39" s="2"/>
      <c r="AW39" s="2"/>
    </row>
    <row r="40" spans="1:49" ht="14.25" customHeight="1" x14ac:dyDescent="0.2">
      <c r="A40" s="34"/>
      <c r="B40" s="34"/>
      <c r="C40" s="34"/>
      <c r="D40" s="2"/>
      <c r="E40" s="2"/>
      <c r="F40" s="2"/>
      <c r="G40" s="2"/>
      <c r="H40" s="2"/>
      <c r="I40" s="2"/>
      <c r="J40" s="2"/>
      <c r="K40" s="2"/>
      <c r="L40" s="2"/>
      <c r="M40" s="2"/>
      <c r="N40" s="2"/>
      <c r="O40" s="2"/>
      <c r="P40" s="2"/>
      <c r="Q40" s="2"/>
      <c r="R40" s="2"/>
      <c r="S40" s="2"/>
      <c r="T40" s="2"/>
      <c r="U40" s="2"/>
      <c r="V40" s="2"/>
      <c r="W40" s="2"/>
      <c r="X40" s="2"/>
      <c r="Y40" s="2"/>
      <c r="Z40" s="2"/>
      <c r="AA40" s="2"/>
      <c r="AB40" s="2"/>
      <c r="AC40" s="86"/>
      <c r="AD40" s="2"/>
      <c r="AE40" s="86"/>
      <c r="AF40" s="2"/>
      <c r="AG40" s="2"/>
      <c r="AH40" s="2"/>
      <c r="AI40" s="2"/>
      <c r="AJ40" s="2"/>
      <c r="AK40" s="2"/>
      <c r="AL40" s="2"/>
      <c r="AM40" s="2"/>
      <c r="AN40" s="2"/>
      <c r="AO40" s="2"/>
      <c r="AP40" s="2"/>
      <c r="AQ40" s="2"/>
      <c r="AR40" s="2"/>
      <c r="AS40" s="2"/>
      <c r="AT40" s="2"/>
      <c r="AU40" s="2"/>
      <c r="AV40" s="2"/>
      <c r="AW40" s="2"/>
    </row>
    <row r="41" spans="1:49" ht="14.25" customHeight="1" x14ac:dyDescent="0.2">
      <c r="A41" s="34"/>
      <c r="B41" s="34"/>
      <c r="C41" s="34"/>
      <c r="D41" s="2"/>
      <c r="E41" s="2"/>
      <c r="F41" s="2"/>
      <c r="G41" s="2"/>
      <c r="H41" s="2"/>
      <c r="I41" s="2"/>
      <c r="J41" s="2"/>
      <c r="K41" s="2"/>
      <c r="L41" s="2"/>
      <c r="M41" s="2"/>
      <c r="N41" s="2"/>
      <c r="O41" s="2"/>
      <c r="P41" s="2"/>
      <c r="Q41" s="2"/>
      <c r="R41" s="2"/>
      <c r="S41" s="2"/>
      <c r="T41" s="2"/>
      <c r="U41" s="2"/>
      <c r="V41" s="2"/>
      <c r="W41" s="2"/>
      <c r="X41" s="2"/>
      <c r="Y41" s="2"/>
      <c r="Z41" s="2"/>
      <c r="AA41" s="2"/>
      <c r="AB41" s="2"/>
      <c r="AC41" s="86"/>
      <c r="AD41" s="2"/>
      <c r="AE41" s="86"/>
      <c r="AF41" s="2"/>
      <c r="AG41" s="2"/>
      <c r="AH41" s="2"/>
      <c r="AI41" s="2"/>
      <c r="AJ41" s="2"/>
      <c r="AK41" s="2"/>
      <c r="AL41" s="2"/>
      <c r="AM41" s="2"/>
      <c r="AN41" s="2"/>
      <c r="AO41" s="2"/>
      <c r="AP41" s="2"/>
      <c r="AQ41" s="2"/>
      <c r="AR41" s="2"/>
      <c r="AS41" s="2"/>
      <c r="AT41" s="2"/>
      <c r="AU41" s="2"/>
      <c r="AV41" s="2"/>
      <c r="AW41" s="2"/>
    </row>
    <row r="42" spans="1:49" ht="14.25" customHeight="1" x14ac:dyDescent="0.2">
      <c r="A42" s="34"/>
      <c r="B42" s="34"/>
      <c r="C42" s="34"/>
      <c r="D42" s="2"/>
      <c r="E42" s="2"/>
      <c r="F42" s="2"/>
      <c r="G42" s="2"/>
      <c r="H42" s="2"/>
      <c r="I42" s="2"/>
      <c r="J42" s="2"/>
      <c r="K42" s="2"/>
      <c r="L42" s="2"/>
      <c r="M42" s="2"/>
      <c r="N42" s="2"/>
      <c r="O42" s="2"/>
      <c r="P42" s="2"/>
      <c r="Q42" s="2"/>
      <c r="R42" s="2"/>
      <c r="S42" s="2"/>
      <c r="T42" s="2"/>
      <c r="U42" s="2"/>
      <c r="V42" s="2"/>
      <c r="W42" s="2"/>
      <c r="X42" s="2"/>
      <c r="Y42" s="2"/>
      <c r="Z42" s="2"/>
      <c r="AA42" s="2"/>
      <c r="AB42" s="2"/>
      <c r="AC42" s="86"/>
      <c r="AD42" s="2"/>
      <c r="AE42" s="86"/>
      <c r="AF42" s="2"/>
      <c r="AG42" s="2"/>
      <c r="AH42" s="2"/>
      <c r="AI42" s="2"/>
      <c r="AJ42" s="2"/>
      <c r="AK42" s="2"/>
      <c r="AL42" s="2"/>
      <c r="AM42" s="2"/>
      <c r="AN42" s="2"/>
      <c r="AO42" s="2"/>
      <c r="AP42" s="2"/>
      <c r="AQ42" s="2"/>
      <c r="AR42" s="2"/>
      <c r="AS42" s="2"/>
      <c r="AT42" s="2"/>
      <c r="AU42" s="2"/>
      <c r="AV42" s="2"/>
      <c r="AW42" s="2"/>
    </row>
    <row r="43" spans="1:49" ht="14.25" customHeight="1" x14ac:dyDescent="0.2">
      <c r="A43" s="34"/>
      <c r="B43" s="34"/>
      <c r="C43" s="34"/>
      <c r="D43" s="2"/>
      <c r="E43" s="2"/>
      <c r="F43" s="2"/>
      <c r="G43" s="2"/>
      <c r="H43" s="2"/>
      <c r="I43" s="2"/>
      <c r="J43" s="2"/>
      <c r="K43" s="2"/>
      <c r="L43" s="2"/>
      <c r="M43" s="2"/>
      <c r="N43" s="2"/>
      <c r="O43" s="2"/>
      <c r="P43" s="2"/>
      <c r="Q43" s="2"/>
      <c r="R43" s="2"/>
      <c r="S43" s="2"/>
      <c r="T43" s="2"/>
      <c r="U43" s="2"/>
      <c r="V43" s="2"/>
      <c r="W43" s="2"/>
      <c r="X43" s="2"/>
      <c r="Y43" s="2"/>
      <c r="Z43" s="2"/>
      <c r="AA43" s="2"/>
      <c r="AB43" s="2"/>
      <c r="AC43" s="86"/>
      <c r="AD43" s="2"/>
      <c r="AE43" s="86"/>
      <c r="AF43" s="2"/>
      <c r="AG43" s="2"/>
      <c r="AH43" s="2"/>
      <c r="AI43" s="2"/>
      <c r="AJ43" s="2"/>
      <c r="AK43" s="2"/>
      <c r="AL43" s="2"/>
      <c r="AM43" s="2"/>
      <c r="AN43" s="2"/>
      <c r="AO43" s="2"/>
      <c r="AP43" s="2"/>
      <c r="AQ43" s="2"/>
      <c r="AR43" s="2"/>
      <c r="AS43" s="2"/>
      <c r="AT43" s="2"/>
      <c r="AU43" s="2"/>
      <c r="AV43" s="2"/>
      <c r="AW43" s="2"/>
    </row>
    <row r="44" spans="1:49" ht="14.25" customHeight="1" x14ac:dyDescent="0.2">
      <c r="A44" s="34"/>
      <c r="B44" s="34"/>
      <c r="C44" s="34"/>
      <c r="D44" s="2"/>
      <c r="E44" s="2"/>
      <c r="F44" s="2"/>
      <c r="G44" s="2"/>
      <c r="H44" s="2"/>
      <c r="I44" s="2"/>
      <c r="J44" s="2"/>
      <c r="K44" s="2"/>
      <c r="L44" s="2"/>
      <c r="M44" s="2"/>
      <c r="N44" s="2"/>
      <c r="O44" s="2"/>
      <c r="P44" s="2"/>
      <c r="Q44" s="2"/>
      <c r="R44" s="2"/>
      <c r="S44" s="2"/>
      <c r="T44" s="2"/>
      <c r="U44" s="2"/>
      <c r="V44" s="2"/>
      <c r="W44" s="2"/>
      <c r="X44" s="2"/>
      <c r="Y44" s="2"/>
      <c r="Z44" s="2"/>
      <c r="AA44" s="2"/>
      <c r="AB44" s="2"/>
      <c r="AC44" s="86"/>
      <c r="AD44" s="2"/>
      <c r="AE44" s="86"/>
      <c r="AF44" s="2"/>
      <c r="AG44" s="2"/>
      <c r="AH44" s="2"/>
      <c r="AI44" s="2"/>
      <c r="AJ44" s="2"/>
      <c r="AK44" s="2"/>
      <c r="AL44" s="2"/>
      <c r="AM44" s="2"/>
      <c r="AN44" s="2"/>
      <c r="AO44" s="2"/>
      <c r="AP44" s="2"/>
      <c r="AQ44" s="2"/>
      <c r="AR44" s="2"/>
      <c r="AS44" s="2"/>
      <c r="AT44" s="2"/>
      <c r="AU44" s="2"/>
      <c r="AV44" s="2"/>
      <c r="AW44" s="2"/>
    </row>
    <row r="45" spans="1:49" ht="14.25" customHeight="1" x14ac:dyDescent="0.2">
      <c r="A45" s="34"/>
      <c r="B45" s="34"/>
      <c r="C45" s="34"/>
      <c r="D45" s="2"/>
      <c r="E45" s="2"/>
      <c r="F45" s="2"/>
      <c r="G45" s="2"/>
      <c r="H45" s="2"/>
      <c r="I45" s="2"/>
      <c r="J45" s="2"/>
      <c r="K45" s="2"/>
      <c r="L45" s="2"/>
      <c r="M45" s="2"/>
      <c r="N45" s="2"/>
      <c r="O45" s="2"/>
      <c r="P45" s="2"/>
      <c r="Q45" s="2"/>
      <c r="R45" s="2"/>
      <c r="S45" s="2"/>
      <c r="T45" s="2"/>
      <c r="U45" s="2"/>
      <c r="V45" s="2"/>
      <c r="W45" s="2"/>
      <c r="X45" s="2"/>
      <c r="Y45" s="2"/>
      <c r="Z45" s="2"/>
      <c r="AA45" s="2"/>
      <c r="AB45" s="2"/>
      <c r="AC45" s="86"/>
      <c r="AD45" s="2"/>
      <c r="AE45" s="86"/>
      <c r="AF45" s="2"/>
      <c r="AG45" s="2"/>
      <c r="AH45" s="2"/>
      <c r="AI45" s="2"/>
      <c r="AJ45" s="2"/>
      <c r="AK45" s="2"/>
      <c r="AL45" s="2"/>
      <c r="AM45" s="2"/>
      <c r="AN45" s="2"/>
      <c r="AO45" s="2"/>
      <c r="AP45" s="2"/>
      <c r="AQ45" s="2"/>
      <c r="AR45" s="2"/>
      <c r="AS45" s="2"/>
      <c r="AT45" s="2"/>
      <c r="AU45" s="2"/>
      <c r="AV45" s="2"/>
      <c r="AW45" s="2"/>
    </row>
    <row r="46" spans="1:49" ht="14.25" customHeight="1" x14ac:dyDescent="0.2">
      <c r="A46" s="34"/>
      <c r="B46" s="34"/>
      <c r="C46" s="34"/>
      <c r="D46" s="2"/>
      <c r="E46" s="2"/>
      <c r="F46" s="2"/>
      <c r="G46" s="2"/>
      <c r="H46" s="2"/>
      <c r="I46" s="2"/>
      <c r="J46" s="2"/>
      <c r="K46" s="2"/>
      <c r="L46" s="2"/>
      <c r="M46" s="2"/>
      <c r="N46" s="2"/>
      <c r="O46" s="2"/>
      <c r="P46" s="2"/>
      <c r="Q46" s="2"/>
      <c r="R46" s="2"/>
      <c r="S46" s="2"/>
      <c r="T46" s="2"/>
      <c r="U46" s="2"/>
      <c r="V46" s="2"/>
      <c r="W46" s="2"/>
      <c r="X46" s="2"/>
      <c r="Y46" s="2"/>
      <c r="Z46" s="2"/>
      <c r="AA46" s="2"/>
      <c r="AB46" s="2"/>
      <c r="AC46" s="86"/>
      <c r="AD46" s="2"/>
      <c r="AE46" s="86"/>
      <c r="AF46" s="2"/>
      <c r="AG46" s="2"/>
      <c r="AH46" s="2"/>
      <c r="AI46" s="2"/>
      <c r="AJ46" s="2"/>
      <c r="AK46" s="2"/>
      <c r="AL46" s="2"/>
      <c r="AM46" s="2"/>
      <c r="AN46" s="2"/>
      <c r="AO46" s="2"/>
      <c r="AP46" s="2"/>
      <c r="AQ46" s="2"/>
      <c r="AR46" s="2"/>
      <c r="AS46" s="2"/>
      <c r="AT46" s="2"/>
      <c r="AU46" s="2"/>
      <c r="AV46" s="2"/>
      <c r="AW46" s="2"/>
    </row>
    <row r="47" spans="1:49" ht="14.25" customHeight="1" x14ac:dyDescent="0.2">
      <c r="A47" s="34"/>
      <c r="B47" s="34"/>
      <c r="C47" s="34"/>
      <c r="D47" s="2"/>
      <c r="E47" s="2"/>
      <c r="F47" s="2"/>
      <c r="G47" s="2"/>
      <c r="H47" s="2"/>
      <c r="I47" s="2"/>
      <c r="J47" s="2"/>
      <c r="K47" s="2"/>
      <c r="L47" s="2"/>
      <c r="M47" s="2"/>
      <c r="N47" s="2"/>
      <c r="O47" s="2"/>
      <c r="P47" s="2"/>
      <c r="Q47" s="2"/>
      <c r="R47" s="2"/>
      <c r="S47" s="2"/>
      <c r="T47" s="2"/>
      <c r="U47" s="2"/>
      <c r="V47" s="2"/>
      <c r="W47" s="2"/>
      <c r="X47" s="2"/>
      <c r="Y47" s="2"/>
      <c r="Z47" s="2"/>
      <c r="AA47" s="2"/>
      <c r="AB47" s="2"/>
      <c r="AC47" s="86"/>
      <c r="AD47" s="2"/>
      <c r="AE47" s="86"/>
      <c r="AF47" s="2"/>
      <c r="AG47" s="2"/>
      <c r="AH47" s="2"/>
      <c r="AI47" s="2"/>
      <c r="AJ47" s="2"/>
      <c r="AK47" s="2"/>
      <c r="AL47" s="2"/>
      <c r="AM47" s="2"/>
      <c r="AN47" s="2"/>
      <c r="AO47" s="2"/>
      <c r="AP47" s="2"/>
      <c r="AQ47" s="2"/>
      <c r="AR47" s="2"/>
      <c r="AS47" s="2"/>
      <c r="AT47" s="2"/>
      <c r="AU47" s="2"/>
      <c r="AV47" s="2"/>
      <c r="AW47" s="2"/>
    </row>
    <row r="48" spans="1:49" ht="14.25" customHeight="1" x14ac:dyDescent="0.2">
      <c r="A48" s="34"/>
      <c r="B48" s="34"/>
      <c r="C48" s="34"/>
      <c r="D48" s="2"/>
      <c r="E48" s="2"/>
      <c r="F48" s="2"/>
      <c r="G48" s="2"/>
      <c r="H48" s="2"/>
      <c r="I48" s="2"/>
      <c r="J48" s="2"/>
      <c r="K48" s="2"/>
      <c r="L48" s="2"/>
      <c r="M48" s="2"/>
      <c r="N48" s="2"/>
      <c r="O48" s="2"/>
      <c r="P48" s="2"/>
      <c r="Q48" s="2"/>
      <c r="R48" s="2"/>
      <c r="S48" s="2"/>
      <c r="T48" s="2"/>
      <c r="U48" s="2"/>
      <c r="V48" s="2"/>
      <c r="W48" s="2"/>
      <c r="X48" s="2"/>
      <c r="Y48" s="2"/>
      <c r="Z48" s="2"/>
      <c r="AA48" s="2"/>
      <c r="AB48" s="2"/>
      <c r="AC48" s="86"/>
      <c r="AD48" s="2"/>
      <c r="AE48" s="86"/>
      <c r="AF48" s="2"/>
      <c r="AG48" s="2"/>
      <c r="AH48" s="2"/>
      <c r="AI48" s="2"/>
      <c r="AJ48" s="2"/>
      <c r="AK48" s="2"/>
      <c r="AL48" s="2"/>
      <c r="AM48" s="2"/>
      <c r="AN48" s="2"/>
      <c r="AO48" s="2"/>
      <c r="AP48" s="2"/>
      <c r="AQ48" s="2"/>
      <c r="AR48" s="2"/>
      <c r="AS48" s="2"/>
      <c r="AT48" s="2"/>
      <c r="AU48" s="2"/>
      <c r="AV48" s="2"/>
      <c r="AW48" s="2"/>
    </row>
    <row r="49" spans="1:49" ht="14.25" customHeight="1" x14ac:dyDescent="0.2">
      <c r="A49" s="34"/>
      <c r="B49" s="34"/>
      <c r="C49" s="34"/>
      <c r="D49" s="2"/>
      <c r="E49" s="2"/>
      <c r="F49" s="2"/>
      <c r="G49" s="2"/>
      <c r="H49" s="2"/>
      <c r="I49" s="2"/>
      <c r="J49" s="2"/>
      <c r="K49" s="2"/>
      <c r="L49" s="2"/>
      <c r="M49" s="2"/>
      <c r="N49" s="2"/>
      <c r="O49" s="2"/>
      <c r="P49" s="2"/>
      <c r="Q49" s="2"/>
      <c r="R49" s="2"/>
      <c r="S49" s="2"/>
      <c r="T49" s="2"/>
      <c r="U49" s="2"/>
      <c r="V49" s="2"/>
      <c r="W49" s="2"/>
      <c r="X49" s="2"/>
      <c r="Y49" s="2"/>
      <c r="Z49" s="2"/>
      <c r="AA49" s="2"/>
      <c r="AB49" s="2"/>
      <c r="AC49" s="86"/>
      <c r="AD49" s="2"/>
      <c r="AE49" s="86"/>
      <c r="AF49" s="2"/>
      <c r="AG49" s="2"/>
      <c r="AH49" s="2"/>
      <c r="AI49" s="2"/>
      <c r="AJ49" s="2"/>
      <c r="AK49" s="2"/>
      <c r="AL49" s="2"/>
      <c r="AM49" s="2"/>
      <c r="AN49" s="2"/>
      <c r="AO49" s="2"/>
      <c r="AP49" s="2"/>
      <c r="AQ49" s="2"/>
      <c r="AR49" s="2"/>
      <c r="AS49" s="2"/>
      <c r="AT49" s="2"/>
      <c r="AU49" s="2"/>
      <c r="AV49" s="2"/>
      <c r="AW49" s="2"/>
    </row>
    <row r="50" spans="1:49" ht="14.25" customHeight="1" x14ac:dyDescent="0.2">
      <c r="A50" s="34"/>
      <c r="B50" s="34"/>
      <c r="C50" s="34"/>
      <c r="D50" s="2"/>
      <c r="E50" s="2"/>
      <c r="F50" s="2"/>
      <c r="G50" s="2"/>
      <c r="H50" s="2"/>
      <c r="I50" s="2"/>
      <c r="J50" s="2"/>
      <c r="K50" s="2"/>
      <c r="L50" s="2"/>
      <c r="M50" s="2"/>
      <c r="N50" s="2"/>
      <c r="O50" s="2"/>
      <c r="P50" s="2"/>
      <c r="Q50" s="2"/>
      <c r="R50" s="2"/>
      <c r="S50" s="2"/>
      <c r="T50" s="2"/>
      <c r="U50" s="2"/>
      <c r="V50" s="2"/>
      <c r="W50" s="2"/>
      <c r="X50" s="2"/>
      <c r="Y50" s="2"/>
      <c r="Z50" s="2"/>
      <c r="AA50" s="2"/>
      <c r="AB50" s="2"/>
      <c r="AC50" s="86"/>
      <c r="AD50" s="2"/>
      <c r="AE50" s="86"/>
      <c r="AF50" s="2"/>
      <c r="AG50" s="2"/>
      <c r="AH50" s="2"/>
      <c r="AI50" s="2"/>
      <c r="AJ50" s="2"/>
      <c r="AK50" s="2"/>
      <c r="AL50" s="2"/>
      <c r="AM50" s="2"/>
      <c r="AN50" s="2"/>
      <c r="AO50" s="2"/>
      <c r="AP50" s="2"/>
      <c r="AQ50" s="2"/>
      <c r="AR50" s="2"/>
      <c r="AS50" s="2"/>
      <c r="AT50" s="2"/>
      <c r="AU50" s="2"/>
      <c r="AV50" s="2"/>
      <c r="AW50" s="2"/>
    </row>
    <row r="51" spans="1:49" ht="14.25" customHeight="1" x14ac:dyDescent="0.2">
      <c r="A51" s="34"/>
      <c r="B51" s="34"/>
      <c r="C51" s="34"/>
      <c r="D51" s="2"/>
      <c r="E51" s="2"/>
      <c r="F51" s="2"/>
      <c r="G51" s="2"/>
      <c r="H51" s="2"/>
      <c r="I51" s="2"/>
      <c r="J51" s="2"/>
      <c r="K51" s="2"/>
      <c r="L51" s="2"/>
      <c r="M51" s="2"/>
      <c r="N51" s="2"/>
      <c r="O51" s="2"/>
      <c r="P51" s="2"/>
      <c r="Q51" s="2"/>
      <c r="R51" s="2"/>
      <c r="S51" s="2"/>
      <c r="T51" s="2"/>
      <c r="U51" s="2"/>
      <c r="V51" s="2"/>
      <c r="W51" s="2"/>
      <c r="X51" s="2"/>
      <c r="Y51" s="2"/>
      <c r="Z51" s="2"/>
      <c r="AA51" s="2"/>
      <c r="AB51" s="2"/>
      <c r="AC51" s="86"/>
      <c r="AD51" s="2"/>
      <c r="AE51" s="86"/>
      <c r="AF51" s="2"/>
      <c r="AG51" s="2"/>
      <c r="AH51" s="2"/>
      <c r="AI51" s="2"/>
      <c r="AJ51" s="2"/>
      <c r="AK51" s="2"/>
      <c r="AL51" s="2"/>
      <c r="AM51" s="2"/>
      <c r="AN51" s="2"/>
      <c r="AO51" s="2"/>
      <c r="AP51" s="2"/>
      <c r="AQ51" s="2"/>
      <c r="AR51" s="2"/>
      <c r="AS51" s="2"/>
      <c r="AT51" s="2"/>
      <c r="AU51" s="2"/>
      <c r="AV51" s="2"/>
      <c r="AW51" s="2"/>
    </row>
    <row r="52" spans="1:49" ht="14.25" customHeight="1" x14ac:dyDescent="0.2">
      <c r="A52" s="34"/>
      <c r="B52" s="34"/>
      <c r="C52" s="34"/>
      <c r="D52" s="2"/>
      <c r="E52" s="2"/>
      <c r="F52" s="2"/>
      <c r="G52" s="2"/>
      <c r="H52" s="2"/>
      <c r="I52" s="2"/>
      <c r="J52" s="2"/>
      <c r="K52" s="2"/>
      <c r="L52" s="2"/>
      <c r="M52" s="2"/>
      <c r="N52" s="2"/>
      <c r="O52" s="2"/>
      <c r="P52" s="2"/>
      <c r="Q52" s="2"/>
      <c r="R52" s="2"/>
      <c r="S52" s="2"/>
      <c r="T52" s="2"/>
      <c r="U52" s="2"/>
      <c r="V52" s="2"/>
      <c r="W52" s="2"/>
      <c r="X52" s="2"/>
      <c r="Y52" s="2"/>
      <c r="Z52" s="2"/>
      <c r="AA52" s="2"/>
      <c r="AB52" s="2"/>
      <c r="AC52" s="86"/>
      <c r="AD52" s="2"/>
      <c r="AE52" s="86"/>
      <c r="AF52" s="2"/>
      <c r="AG52" s="2"/>
      <c r="AH52" s="2"/>
      <c r="AI52" s="2"/>
      <c r="AJ52" s="2"/>
      <c r="AK52" s="2"/>
      <c r="AL52" s="2"/>
      <c r="AM52" s="2"/>
      <c r="AN52" s="2"/>
      <c r="AO52" s="2"/>
      <c r="AP52" s="2"/>
      <c r="AQ52" s="2"/>
      <c r="AR52" s="2"/>
      <c r="AS52" s="2"/>
      <c r="AT52" s="2"/>
      <c r="AU52" s="2"/>
      <c r="AV52" s="2"/>
      <c r="AW52" s="2"/>
    </row>
    <row r="53" spans="1:49" ht="14.25" customHeight="1" x14ac:dyDescent="0.2">
      <c r="A53" s="34"/>
      <c r="B53" s="34"/>
      <c r="C53" s="34"/>
      <c r="D53" s="2"/>
      <c r="E53" s="2"/>
      <c r="F53" s="2"/>
      <c r="G53" s="2"/>
      <c r="H53" s="2"/>
      <c r="I53" s="2"/>
      <c r="J53" s="2"/>
      <c r="K53" s="2"/>
      <c r="L53" s="2"/>
      <c r="M53" s="2"/>
      <c r="N53" s="2"/>
      <c r="O53" s="2"/>
      <c r="P53" s="2"/>
      <c r="Q53" s="2"/>
      <c r="R53" s="2"/>
      <c r="S53" s="2"/>
      <c r="T53" s="2"/>
      <c r="U53" s="2"/>
      <c r="V53" s="2"/>
      <c r="W53" s="2"/>
      <c r="X53" s="2"/>
      <c r="Y53" s="2"/>
      <c r="Z53" s="2"/>
      <c r="AA53" s="2"/>
      <c r="AB53" s="2"/>
      <c r="AC53" s="86"/>
      <c r="AD53" s="2"/>
      <c r="AE53" s="86"/>
      <c r="AF53" s="2"/>
      <c r="AG53" s="2"/>
      <c r="AH53" s="2"/>
      <c r="AI53" s="2"/>
      <c r="AJ53" s="2"/>
      <c r="AK53" s="2"/>
      <c r="AL53" s="2"/>
      <c r="AM53" s="2"/>
      <c r="AN53" s="2"/>
      <c r="AO53" s="2"/>
      <c r="AP53" s="2"/>
      <c r="AQ53" s="2"/>
      <c r="AR53" s="2"/>
      <c r="AS53" s="2"/>
      <c r="AT53" s="2"/>
      <c r="AU53" s="2"/>
      <c r="AV53" s="2"/>
      <c r="AW53" s="2"/>
    </row>
    <row r="54" spans="1:49" ht="14.25" customHeight="1" x14ac:dyDescent="0.2">
      <c r="A54" s="34"/>
      <c r="B54" s="34"/>
      <c r="C54" s="34"/>
      <c r="D54" s="2"/>
      <c r="E54" s="2"/>
      <c r="F54" s="2"/>
      <c r="G54" s="2"/>
      <c r="H54" s="2"/>
      <c r="I54" s="2"/>
      <c r="J54" s="2"/>
      <c r="K54" s="2"/>
      <c r="L54" s="2"/>
      <c r="M54" s="2"/>
      <c r="N54" s="2"/>
      <c r="O54" s="2"/>
      <c r="P54" s="2"/>
      <c r="Q54" s="2"/>
      <c r="R54" s="2"/>
      <c r="S54" s="2"/>
      <c r="T54" s="2"/>
      <c r="U54" s="2"/>
      <c r="V54" s="2"/>
      <c r="W54" s="2"/>
      <c r="X54" s="2"/>
      <c r="Y54" s="2"/>
      <c r="Z54" s="2"/>
      <c r="AA54" s="2"/>
      <c r="AB54" s="2"/>
      <c r="AC54" s="86"/>
      <c r="AD54" s="2"/>
      <c r="AE54" s="86"/>
      <c r="AF54" s="2"/>
      <c r="AG54" s="2"/>
      <c r="AH54" s="2"/>
      <c r="AI54" s="2"/>
      <c r="AJ54" s="2"/>
      <c r="AK54" s="2"/>
      <c r="AL54" s="2"/>
      <c r="AM54" s="2"/>
      <c r="AN54" s="2"/>
      <c r="AO54" s="2"/>
      <c r="AP54" s="2"/>
      <c r="AQ54" s="2"/>
      <c r="AR54" s="2"/>
      <c r="AS54" s="2"/>
      <c r="AT54" s="2"/>
      <c r="AU54" s="2"/>
      <c r="AV54" s="2"/>
      <c r="AW54" s="2"/>
    </row>
    <row r="55" spans="1:49" ht="14.25" customHeight="1" x14ac:dyDescent="0.2">
      <c r="A55" s="34"/>
      <c r="B55" s="34"/>
      <c r="C55" s="34"/>
      <c r="D55" s="2"/>
      <c r="E55" s="2"/>
      <c r="F55" s="2"/>
      <c r="G55" s="2"/>
      <c r="H55" s="2"/>
      <c r="I55" s="2"/>
      <c r="J55" s="2"/>
      <c r="K55" s="2"/>
      <c r="L55" s="2"/>
      <c r="M55" s="2"/>
      <c r="N55" s="2"/>
      <c r="O55" s="2"/>
      <c r="P55" s="2"/>
      <c r="Q55" s="2"/>
      <c r="R55" s="2"/>
      <c r="S55" s="2"/>
      <c r="T55" s="2"/>
      <c r="U55" s="2"/>
      <c r="V55" s="2"/>
      <c r="W55" s="2"/>
      <c r="X55" s="2"/>
      <c r="Y55" s="2"/>
      <c r="Z55" s="2"/>
      <c r="AA55" s="2"/>
      <c r="AB55" s="2"/>
      <c r="AC55" s="86"/>
      <c r="AD55" s="2"/>
      <c r="AE55" s="86"/>
      <c r="AF55" s="2"/>
      <c r="AG55" s="2"/>
      <c r="AH55" s="2"/>
      <c r="AI55" s="2"/>
      <c r="AJ55" s="2"/>
      <c r="AK55" s="2"/>
      <c r="AL55" s="2"/>
      <c r="AM55" s="2"/>
      <c r="AN55" s="2"/>
      <c r="AO55" s="2"/>
      <c r="AP55" s="2"/>
      <c r="AQ55" s="2"/>
      <c r="AR55" s="2"/>
      <c r="AS55" s="2"/>
      <c r="AT55" s="2"/>
      <c r="AU55" s="2"/>
      <c r="AV55" s="2"/>
      <c r="AW55" s="2"/>
    </row>
    <row r="56" spans="1:49" ht="14.25" customHeight="1" x14ac:dyDescent="0.2">
      <c r="A56" s="34"/>
      <c r="B56" s="34"/>
      <c r="C56" s="34"/>
      <c r="D56" s="2"/>
      <c r="E56" s="2"/>
      <c r="F56" s="2"/>
      <c r="G56" s="2"/>
      <c r="H56" s="2"/>
      <c r="I56" s="2"/>
      <c r="J56" s="2"/>
      <c r="K56" s="2"/>
      <c r="L56" s="2"/>
      <c r="M56" s="2"/>
      <c r="N56" s="2"/>
      <c r="O56" s="2"/>
      <c r="P56" s="2"/>
      <c r="Q56" s="2"/>
      <c r="R56" s="2"/>
      <c r="S56" s="2"/>
      <c r="T56" s="2"/>
      <c r="U56" s="2"/>
      <c r="V56" s="2"/>
      <c r="W56" s="2"/>
      <c r="X56" s="2"/>
      <c r="Y56" s="2"/>
      <c r="Z56" s="2"/>
      <c r="AA56" s="2"/>
      <c r="AB56" s="2"/>
      <c r="AC56" s="86"/>
      <c r="AD56" s="2"/>
      <c r="AE56" s="86"/>
      <c r="AF56" s="2"/>
      <c r="AG56" s="2"/>
      <c r="AH56" s="2"/>
      <c r="AI56" s="2"/>
      <c r="AJ56" s="2"/>
      <c r="AK56" s="2"/>
      <c r="AL56" s="2"/>
      <c r="AM56" s="2"/>
      <c r="AN56" s="2"/>
      <c r="AO56" s="2"/>
      <c r="AP56" s="2"/>
      <c r="AQ56" s="2"/>
      <c r="AR56" s="2"/>
      <c r="AS56" s="2"/>
      <c r="AT56" s="2"/>
      <c r="AU56" s="2"/>
      <c r="AV56" s="2"/>
      <c r="AW56" s="2"/>
    </row>
    <row r="57" spans="1:49" ht="14.25" customHeight="1" x14ac:dyDescent="0.2">
      <c r="A57" s="34"/>
      <c r="B57" s="34"/>
      <c r="C57" s="34"/>
      <c r="D57" s="2"/>
      <c r="E57" s="2"/>
      <c r="F57" s="2"/>
      <c r="G57" s="2"/>
      <c r="H57" s="2"/>
      <c r="I57" s="2"/>
      <c r="J57" s="2"/>
      <c r="K57" s="2"/>
      <c r="L57" s="2"/>
      <c r="M57" s="2"/>
      <c r="N57" s="2"/>
      <c r="O57" s="2"/>
      <c r="P57" s="2"/>
      <c r="Q57" s="2"/>
      <c r="R57" s="2"/>
      <c r="S57" s="2"/>
      <c r="T57" s="2"/>
      <c r="U57" s="2"/>
      <c r="V57" s="2"/>
      <c r="W57" s="2"/>
      <c r="X57" s="2"/>
      <c r="Y57" s="2"/>
      <c r="Z57" s="2"/>
      <c r="AA57" s="2"/>
      <c r="AB57" s="2"/>
      <c r="AC57" s="86"/>
      <c r="AD57" s="2"/>
      <c r="AE57" s="86"/>
      <c r="AF57" s="2"/>
      <c r="AG57" s="2"/>
      <c r="AH57" s="2"/>
      <c r="AI57" s="2"/>
      <c r="AJ57" s="2"/>
      <c r="AK57" s="2"/>
      <c r="AL57" s="2"/>
      <c r="AM57" s="2"/>
      <c r="AN57" s="2"/>
      <c r="AO57" s="2"/>
      <c r="AP57" s="2"/>
      <c r="AQ57" s="2"/>
      <c r="AR57" s="2"/>
      <c r="AS57" s="2"/>
      <c r="AT57" s="2"/>
      <c r="AU57" s="2"/>
      <c r="AV57" s="2"/>
      <c r="AW57" s="2"/>
    </row>
    <row r="58" spans="1:49" ht="14.25" customHeight="1" x14ac:dyDescent="0.2">
      <c r="A58" s="34"/>
      <c r="B58" s="34"/>
      <c r="C58" s="34"/>
      <c r="D58" s="2"/>
      <c r="E58" s="2"/>
      <c r="F58" s="2"/>
      <c r="G58" s="2"/>
      <c r="H58" s="2"/>
      <c r="I58" s="2"/>
      <c r="J58" s="2"/>
      <c r="K58" s="2"/>
      <c r="L58" s="2"/>
      <c r="M58" s="2"/>
      <c r="N58" s="2"/>
      <c r="O58" s="2"/>
      <c r="P58" s="2"/>
      <c r="Q58" s="2"/>
      <c r="R58" s="2"/>
      <c r="S58" s="2"/>
      <c r="T58" s="2"/>
      <c r="U58" s="2"/>
      <c r="V58" s="2"/>
      <c r="W58" s="2"/>
      <c r="X58" s="2"/>
      <c r="Y58" s="2"/>
      <c r="Z58" s="2"/>
      <c r="AA58" s="2"/>
      <c r="AB58" s="2"/>
      <c r="AC58" s="86"/>
      <c r="AD58" s="2"/>
      <c r="AE58" s="86"/>
      <c r="AF58" s="2"/>
      <c r="AG58" s="2"/>
      <c r="AH58" s="2"/>
      <c r="AI58" s="2"/>
      <c r="AJ58" s="2"/>
      <c r="AK58" s="2"/>
      <c r="AL58" s="2"/>
      <c r="AM58" s="2"/>
      <c r="AN58" s="2"/>
      <c r="AO58" s="2"/>
      <c r="AP58" s="2"/>
      <c r="AQ58" s="2"/>
      <c r="AR58" s="2"/>
      <c r="AS58" s="2"/>
      <c r="AT58" s="2"/>
      <c r="AU58" s="2"/>
      <c r="AV58" s="2"/>
      <c r="AW58" s="2"/>
    </row>
    <row r="59" spans="1:49" ht="14.25" customHeight="1" x14ac:dyDescent="0.2">
      <c r="A59" s="34"/>
      <c r="B59" s="34"/>
      <c r="C59" s="34"/>
      <c r="D59" s="2"/>
      <c r="E59" s="2"/>
      <c r="F59" s="2"/>
      <c r="G59" s="2"/>
      <c r="H59" s="2"/>
      <c r="I59" s="2"/>
      <c r="J59" s="2"/>
      <c r="K59" s="2"/>
      <c r="L59" s="2"/>
      <c r="M59" s="2"/>
      <c r="N59" s="2"/>
      <c r="O59" s="2"/>
      <c r="P59" s="2"/>
      <c r="Q59" s="2"/>
      <c r="R59" s="2"/>
      <c r="S59" s="2"/>
      <c r="T59" s="2"/>
      <c r="U59" s="2"/>
      <c r="V59" s="2"/>
      <c r="W59" s="2"/>
      <c r="X59" s="2"/>
      <c r="Y59" s="2"/>
      <c r="Z59" s="2"/>
      <c r="AA59" s="2"/>
      <c r="AB59" s="2"/>
      <c r="AC59" s="86"/>
      <c r="AD59" s="2"/>
      <c r="AE59" s="86"/>
      <c r="AF59" s="2"/>
      <c r="AG59" s="2"/>
      <c r="AH59" s="2"/>
      <c r="AI59" s="2"/>
      <c r="AJ59" s="2"/>
      <c r="AK59" s="2"/>
      <c r="AL59" s="2"/>
      <c r="AM59" s="2"/>
      <c r="AN59" s="2"/>
      <c r="AO59" s="2"/>
      <c r="AP59" s="2"/>
      <c r="AQ59" s="2"/>
      <c r="AR59" s="2"/>
      <c r="AS59" s="2"/>
      <c r="AT59" s="2"/>
      <c r="AU59" s="2"/>
      <c r="AV59" s="2"/>
      <c r="AW59" s="2"/>
    </row>
    <row r="60" spans="1:49" ht="14.25" customHeight="1" x14ac:dyDescent="0.2">
      <c r="A60" s="34"/>
      <c r="B60" s="34"/>
      <c r="C60" s="34"/>
      <c r="D60" s="2"/>
      <c r="E60" s="2"/>
      <c r="F60" s="2"/>
      <c r="G60" s="2"/>
      <c r="H60" s="2"/>
      <c r="I60" s="2"/>
      <c r="J60" s="2"/>
      <c r="K60" s="2"/>
      <c r="L60" s="2"/>
      <c r="M60" s="2"/>
      <c r="N60" s="2"/>
      <c r="O60" s="2"/>
      <c r="P60" s="2"/>
      <c r="Q60" s="2"/>
      <c r="R60" s="2"/>
      <c r="S60" s="2"/>
      <c r="T60" s="2"/>
      <c r="U60" s="2"/>
      <c r="V60" s="2"/>
      <c r="W60" s="2"/>
      <c r="X60" s="2"/>
      <c r="Y60" s="2"/>
      <c r="Z60" s="2"/>
      <c r="AA60" s="2"/>
      <c r="AB60" s="2"/>
      <c r="AC60" s="86"/>
      <c r="AD60" s="2"/>
      <c r="AE60" s="86"/>
      <c r="AF60" s="2"/>
      <c r="AG60" s="2"/>
      <c r="AH60" s="2"/>
      <c r="AI60" s="2"/>
      <c r="AJ60" s="2"/>
      <c r="AK60" s="2"/>
      <c r="AL60" s="2"/>
      <c r="AM60" s="2"/>
      <c r="AN60" s="2"/>
      <c r="AO60" s="2"/>
      <c r="AP60" s="2"/>
      <c r="AQ60" s="2"/>
      <c r="AR60" s="2"/>
      <c r="AS60" s="2"/>
      <c r="AT60" s="2"/>
      <c r="AU60" s="2"/>
      <c r="AV60" s="2"/>
      <c r="AW60" s="2"/>
    </row>
    <row r="61" spans="1:49" ht="14.25" customHeight="1" x14ac:dyDescent="0.2">
      <c r="A61" s="34"/>
      <c r="B61" s="34"/>
      <c r="C61" s="34"/>
      <c r="D61" s="2"/>
      <c r="E61" s="2"/>
      <c r="F61" s="2"/>
      <c r="G61" s="2"/>
      <c r="H61" s="2"/>
      <c r="I61" s="2"/>
      <c r="J61" s="2"/>
      <c r="K61" s="2"/>
      <c r="L61" s="2"/>
      <c r="M61" s="2"/>
      <c r="N61" s="2"/>
      <c r="O61" s="2"/>
      <c r="P61" s="2"/>
      <c r="Q61" s="2"/>
      <c r="R61" s="2"/>
      <c r="S61" s="2"/>
      <c r="T61" s="2"/>
      <c r="U61" s="2"/>
      <c r="V61" s="2"/>
      <c r="W61" s="2"/>
      <c r="X61" s="2"/>
      <c r="Y61" s="2"/>
      <c r="Z61" s="2"/>
      <c r="AA61" s="2"/>
      <c r="AB61" s="2"/>
      <c r="AC61" s="86"/>
      <c r="AD61" s="2"/>
      <c r="AE61" s="86"/>
      <c r="AF61" s="2"/>
      <c r="AG61" s="2"/>
      <c r="AH61" s="2"/>
      <c r="AI61" s="2"/>
      <c r="AJ61" s="2"/>
      <c r="AK61" s="2"/>
      <c r="AL61" s="2"/>
      <c r="AM61" s="2"/>
      <c r="AN61" s="2"/>
      <c r="AO61" s="2"/>
      <c r="AP61" s="2"/>
      <c r="AQ61" s="2"/>
      <c r="AR61" s="2"/>
      <c r="AS61" s="2"/>
      <c r="AT61" s="2"/>
      <c r="AU61" s="2"/>
      <c r="AV61" s="2"/>
      <c r="AW61" s="2"/>
    </row>
    <row r="62" spans="1:49" ht="14.25" customHeight="1" x14ac:dyDescent="0.2">
      <c r="A62" s="34"/>
      <c r="B62" s="34"/>
      <c r="C62" s="34"/>
      <c r="D62" s="2"/>
      <c r="E62" s="2"/>
      <c r="F62" s="2"/>
      <c r="G62" s="2"/>
      <c r="H62" s="2"/>
      <c r="I62" s="2"/>
      <c r="J62" s="2"/>
      <c r="K62" s="2"/>
      <c r="L62" s="2"/>
      <c r="M62" s="2"/>
      <c r="N62" s="2"/>
      <c r="O62" s="2"/>
      <c r="P62" s="2"/>
      <c r="Q62" s="2"/>
      <c r="R62" s="2"/>
      <c r="S62" s="2"/>
      <c r="T62" s="2"/>
      <c r="U62" s="2"/>
      <c r="V62" s="2"/>
      <c r="W62" s="2"/>
      <c r="X62" s="2"/>
      <c r="Y62" s="2"/>
      <c r="Z62" s="2"/>
      <c r="AA62" s="2"/>
      <c r="AB62" s="2"/>
      <c r="AC62" s="86"/>
      <c r="AD62" s="2"/>
      <c r="AE62" s="86"/>
      <c r="AF62" s="2"/>
      <c r="AG62" s="2"/>
      <c r="AH62" s="2"/>
      <c r="AI62" s="2"/>
      <c r="AJ62" s="2"/>
      <c r="AK62" s="2"/>
      <c r="AL62" s="2"/>
      <c r="AM62" s="2"/>
      <c r="AN62" s="2"/>
      <c r="AO62" s="2"/>
      <c r="AP62" s="2"/>
      <c r="AQ62" s="2"/>
      <c r="AR62" s="2"/>
      <c r="AS62" s="2"/>
      <c r="AT62" s="2"/>
      <c r="AU62" s="2"/>
      <c r="AV62" s="2"/>
      <c r="AW62" s="2"/>
    </row>
    <row r="63" spans="1:49" ht="14.25" customHeight="1" x14ac:dyDescent="0.2">
      <c r="A63" s="34"/>
      <c r="B63" s="34"/>
      <c r="C63" s="34"/>
      <c r="D63" s="2"/>
      <c r="E63" s="2"/>
      <c r="F63" s="2"/>
      <c r="G63" s="2"/>
      <c r="H63" s="2"/>
      <c r="I63" s="2"/>
      <c r="J63" s="2"/>
      <c r="K63" s="2"/>
      <c r="L63" s="2"/>
      <c r="M63" s="2"/>
      <c r="N63" s="2"/>
      <c r="O63" s="2"/>
      <c r="P63" s="2"/>
      <c r="Q63" s="2"/>
      <c r="R63" s="2"/>
      <c r="S63" s="2"/>
      <c r="T63" s="2"/>
      <c r="U63" s="2"/>
      <c r="V63" s="2"/>
      <c r="W63" s="2"/>
      <c r="X63" s="2"/>
      <c r="Y63" s="2"/>
      <c r="Z63" s="2"/>
      <c r="AA63" s="2"/>
      <c r="AB63" s="2"/>
      <c r="AC63" s="86"/>
      <c r="AD63" s="2"/>
      <c r="AE63" s="86"/>
      <c r="AF63" s="2"/>
      <c r="AG63" s="2"/>
      <c r="AH63" s="2"/>
      <c r="AI63" s="2"/>
      <c r="AJ63" s="2"/>
      <c r="AK63" s="2"/>
      <c r="AL63" s="2"/>
      <c r="AM63" s="2"/>
      <c r="AN63" s="2"/>
      <c r="AO63" s="2"/>
      <c r="AP63" s="2"/>
      <c r="AQ63" s="2"/>
      <c r="AR63" s="2"/>
      <c r="AS63" s="2"/>
      <c r="AT63" s="2"/>
      <c r="AU63" s="2"/>
      <c r="AV63" s="2"/>
      <c r="AW63" s="2"/>
    </row>
    <row r="64" spans="1:49" ht="14.25" customHeight="1" x14ac:dyDescent="0.2">
      <c r="A64" s="34"/>
      <c r="B64" s="34"/>
      <c r="C64" s="34"/>
      <c r="D64" s="2"/>
      <c r="E64" s="2"/>
      <c r="F64" s="2"/>
      <c r="G64" s="2"/>
      <c r="H64" s="2"/>
      <c r="I64" s="2"/>
      <c r="J64" s="2"/>
      <c r="K64" s="2"/>
      <c r="L64" s="2"/>
      <c r="M64" s="2"/>
      <c r="N64" s="2"/>
      <c r="O64" s="2"/>
      <c r="P64" s="2"/>
      <c r="Q64" s="2"/>
      <c r="R64" s="2"/>
      <c r="S64" s="2"/>
      <c r="T64" s="2"/>
      <c r="U64" s="2"/>
      <c r="V64" s="2"/>
      <c r="W64" s="2"/>
      <c r="X64" s="2"/>
      <c r="Y64" s="2"/>
      <c r="Z64" s="2"/>
      <c r="AA64" s="2"/>
      <c r="AB64" s="2"/>
      <c r="AC64" s="86"/>
      <c r="AD64" s="2"/>
      <c r="AE64" s="86"/>
      <c r="AF64" s="2"/>
      <c r="AG64" s="2"/>
      <c r="AH64" s="2"/>
      <c r="AI64" s="2"/>
      <c r="AJ64" s="2"/>
      <c r="AK64" s="2"/>
      <c r="AL64" s="2"/>
      <c r="AM64" s="2"/>
      <c r="AN64" s="2"/>
      <c r="AO64" s="2"/>
      <c r="AP64" s="2"/>
      <c r="AQ64" s="2"/>
      <c r="AR64" s="2"/>
      <c r="AS64" s="2"/>
      <c r="AT64" s="2"/>
      <c r="AU64" s="2"/>
      <c r="AV64" s="2"/>
      <c r="AW64" s="2"/>
    </row>
    <row r="65" spans="1:49" ht="14.25" customHeight="1" x14ac:dyDescent="0.2">
      <c r="A65" s="34"/>
      <c r="B65" s="34"/>
      <c r="C65" s="34"/>
      <c r="D65" s="2"/>
      <c r="E65" s="2"/>
      <c r="F65" s="2"/>
      <c r="G65" s="2"/>
      <c r="H65" s="2"/>
      <c r="I65" s="2"/>
      <c r="J65" s="2"/>
      <c r="K65" s="2"/>
      <c r="L65" s="2"/>
      <c r="M65" s="2"/>
      <c r="N65" s="2"/>
      <c r="O65" s="2"/>
      <c r="P65" s="2"/>
      <c r="Q65" s="2"/>
      <c r="R65" s="2"/>
      <c r="S65" s="2"/>
      <c r="T65" s="2"/>
      <c r="U65" s="2"/>
      <c r="V65" s="2"/>
      <c r="W65" s="2"/>
      <c r="X65" s="2"/>
      <c r="Y65" s="2"/>
      <c r="Z65" s="2"/>
      <c r="AA65" s="2"/>
      <c r="AB65" s="2"/>
      <c r="AC65" s="86"/>
      <c r="AD65" s="2"/>
      <c r="AE65" s="86"/>
      <c r="AF65" s="2"/>
      <c r="AG65" s="2"/>
      <c r="AH65" s="2"/>
      <c r="AI65" s="2"/>
      <c r="AJ65" s="2"/>
      <c r="AK65" s="2"/>
      <c r="AL65" s="2"/>
      <c r="AM65" s="2"/>
      <c r="AN65" s="2"/>
      <c r="AO65" s="2"/>
      <c r="AP65" s="2"/>
      <c r="AQ65" s="2"/>
      <c r="AR65" s="2"/>
      <c r="AS65" s="2"/>
      <c r="AT65" s="2"/>
      <c r="AU65" s="2"/>
      <c r="AV65" s="2"/>
      <c r="AW65" s="2"/>
    </row>
    <row r="66" spans="1:49" ht="14.25" customHeight="1" x14ac:dyDescent="0.2">
      <c r="A66" s="34"/>
      <c r="B66" s="34"/>
      <c r="C66" s="34"/>
      <c r="D66" s="2"/>
      <c r="E66" s="2"/>
      <c r="F66" s="2"/>
      <c r="G66" s="2"/>
      <c r="H66" s="2"/>
      <c r="I66" s="2"/>
      <c r="J66" s="2"/>
      <c r="K66" s="2"/>
      <c r="L66" s="2"/>
      <c r="M66" s="2"/>
      <c r="N66" s="2"/>
      <c r="O66" s="2"/>
      <c r="P66" s="2"/>
      <c r="Q66" s="2"/>
      <c r="R66" s="2"/>
      <c r="S66" s="2"/>
      <c r="T66" s="2"/>
      <c r="U66" s="2"/>
      <c r="V66" s="2"/>
      <c r="W66" s="2"/>
      <c r="X66" s="2"/>
      <c r="Y66" s="2"/>
      <c r="Z66" s="2"/>
      <c r="AA66" s="2"/>
      <c r="AB66" s="2"/>
      <c r="AC66" s="86"/>
      <c r="AD66" s="2"/>
      <c r="AE66" s="86"/>
      <c r="AF66" s="2"/>
      <c r="AG66" s="2"/>
      <c r="AH66" s="2"/>
      <c r="AI66" s="2"/>
      <c r="AJ66" s="2"/>
      <c r="AK66" s="2"/>
      <c r="AL66" s="2"/>
      <c r="AM66" s="2"/>
      <c r="AN66" s="2"/>
      <c r="AO66" s="2"/>
      <c r="AP66" s="2"/>
      <c r="AQ66" s="2"/>
      <c r="AR66" s="2"/>
      <c r="AS66" s="2"/>
      <c r="AT66" s="2"/>
      <c r="AU66" s="2"/>
      <c r="AV66" s="2"/>
      <c r="AW66" s="2"/>
    </row>
    <row r="67" spans="1:49" ht="14.25" customHeight="1" x14ac:dyDescent="0.2">
      <c r="A67" s="34"/>
      <c r="B67" s="34"/>
      <c r="C67" s="34"/>
      <c r="D67" s="2"/>
      <c r="E67" s="2"/>
      <c r="F67" s="2"/>
      <c r="G67" s="2"/>
      <c r="H67" s="2"/>
      <c r="I67" s="2"/>
      <c r="J67" s="2"/>
      <c r="K67" s="2"/>
      <c r="L67" s="2"/>
      <c r="M67" s="2"/>
      <c r="N67" s="2"/>
      <c r="O67" s="2"/>
      <c r="P67" s="2"/>
      <c r="Q67" s="2"/>
      <c r="R67" s="2"/>
      <c r="S67" s="2"/>
      <c r="T67" s="2"/>
      <c r="U67" s="2"/>
      <c r="V67" s="2"/>
      <c r="W67" s="2"/>
      <c r="X67" s="2"/>
      <c r="Y67" s="2"/>
      <c r="Z67" s="2"/>
      <c r="AA67" s="2"/>
      <c r="AB67" s="2"/>
      <c r="AC67" s="86"/>
      <c r="AD67" s="2"/>
      <c r="AE67" s="86"/>
      <c r="AF67" s="2"/>
      <c r="AG67" s="2"/>
      <c r="AH67" s="2"/>
      <c r="AI67" s="2"/>
      <c r="AJ67" s="2"/>
      <c r="AK67" s="2"/>
      <c r="AL67" s="2"/>
      <c r="AM67" s="2"/>
      <c r="AN67" s="2"/>
      <c r="AO67" s="2"/>
      <c r="AP67" s="2"/>
      <c r="AQ67" s="2"/>
      <c r="AR67" s="2"/>
      <c r="AS67" s="2"/>
      <c r="AT67" s="2"/>
      <c r="AU67" s="2"/>
      <c r="AV67" s="2"/>
      <c r="AW67" s="2"/>
    </row>
    <row r="68" spans="1:49" ht="14.25" customHeight="1" x14ac:dyDescent="0.2">
      <c r="A68" s="34"/>
      <c r="B68" s="34"/>
      <c r="C68" s="34"/>
      <c r="D68" s="2"/>
      <c r="E68" s="2"/>
      <c r="F68" s="2"/>
      <c r="G68" s="2"/>
      <c r="H68" s="2"/>
      <c r="I68" s="2"/>
      <c r="J68" s="2"/>
      <c r="K68" s="2"/>
      <c r="L68" s="2"/>
      <c r="M68" s="2"/>
      <c r="N68" s="2"/>
      <c r="O68" s="2"/>
      <c r="P68" s="2"/>
      <c r="Q68" s="2"/>
      <c r="R68" s="2"/>
      <c r="S68" s="2"/>
      <c r="T68" s="2"/>
      <c r="U68" s="2"/>
      <c r="V68" s="2"/>
      <c r="W68" s="2"/>
      <c r="X68" s="2"/>
      <c r="Y68" s="2"/>
      <c r="Z68" s="2"/>
      <c r="AA68" s="2"/>
      <c r="AB68" s="2"/>
      <c r="AC68" s="86"/>
      <c r="AD68" s="2"/>
      <c r="AE68" s="86"/>
      <c r="AF68" s="2"/>
      <c r="AG68" s="2"/>
      <c r="AH68" s="2"/>
      <c r="AI68" s="2"/>
      <c r="AJ68" s="2"/>
      <c r="AK68" s="2"/>
      <c r="AL68" s="2"/>
      <c r="AM68" s="2"/>
      <c r="AN68" s="2"/>
      <c r="AO68" s="2"/>
      <c r="AP68" s="2"/>
      <c r="AQ68" s="2"/>
      <c r="AR68" s="2"/>
      <c r="AS68" s="2"/>
      <c r="AT68" s="2"/>
      <c r="AU68" s="2"/>
      <c r="AV68" s="2"/>
      <c r="AW68" s="2"/>
    </row>
    <row r="69" spans="1:49" ht="14.25" customHeight="1" x14ac:dyDescent="0.2">
      <c r="A69" s="34"/>
      <c r="B69" s="34"/>
      <c r="C69" s="34"/>
      <c r="D69" s="2"/>
      <c r="E69" s="2"/>
      <c r="F69" s="2"/>
      <c r="G69" s="2"/>
      <c r="H69" s="2"/>
      <c r="I69" s="2"/>
      <c r="J69" s="2"/>
      <c r="K69" s="2"/>
      <c r="L69" s="2"/>
      <c r="M69" s="2"/>
      <c r="N69" s="2"/>
      <c r="O69" s="2"/>
      <c r="P69" s="2"/>
      <c r="Q69" s="2"/>
      <c r="R69" s="2"/>
      <c r="S69" s="2"/>
      <c r="T69" s="2"/>
      <c r="U69" s="2"/>
      <c r="V69" s="2"/>
      <c r="W69" s="2"/>
      <c r="X69" s="2"/>
      <c r="Y69" s="2"/>
      <c r="Z69" s="2"/>
      <c r="AA69" s="2"/>
      <c r="AB69" s="2"/>
      <c r="AC69" s="86"/>
      <c r="AD69" s="2"/>
      <c r="AE69" s="86"/>
      <c r="AF69" s="2"/>
      <c r="AG69" s="2"/>
      <c r="AH69" s="2"/>
      <c r="AI69" s="2"/>
      <c r="AJ69" s="2"/>
      <c r="AK69" s="2"/>
      <c r="AL69" s="2"/>
      <c r="AM69" s="2"/>
      <c r="AN69" s="2"/>
      <c r="AO69" s="2"/>
      <c r="AP69" s="2"/>
      <c r="AQ69" s="2"/>
      <c r="AR69" s="2"/>
      <c r="AS69" s="2"/>
      <c r="AT69" s="2"/>
      <c r="AU69" s="2"/>
      <c r="AV69" s="2"/>
      <c r="AW69" s="2"/>
    </row>
    <row r="70" spans="1:49" ht="14.25" customHeight="1" x14ac:dyDescent="0.2">
      <c r="A70" s="34"/>
      <c r="B70" s="34"/>
      <c r="C70" s="34"/>
      <c r="D70" s="2"/>
      <c r="E70" s="2"/>
      <c r="F70" s="2"/>
      <c r="G70" s="2"/>
      <c r="H70" s="2"/>
      <c r="I70" s="2"/>
      <c r="J70" s="2"/>
      <c r="K70" s="2"/>
      <c r="L70" s="2"/>
      <c r="M70" s="2"/>
      <c r="N70" s="2"/>
      <c r="O70" s="2"/>
      <c r="P70" s="2"/>
      <c r="Q70" s="2"/>
      <c r="R70" s="2"/>
      <c r="S70" s="2"/>
      <c r="T70" s="2"/>
      <c r="U70" s="2"/>
      <c r="V70" s="2"/>
      <c r="W70" s="2"/>
      <c r="X70" s="2"/>
      <c r="Y70" s="2"/>
      <c r="Z70" s="2"/>
      <c r="AA70" s="2"/>
      <c r="AB70" s="2"/>
      <c r="AC70" s="86"/>
      <c r="AD70" s="2"/>
      <c r="AE70" s="86"/>
      <c r="AF70" s="2"/>
      <c r="AG70" s="2"/>
      <c r="AH70" s="2"/>
      <c r="AI70" s="2"/>
      <c r="AJ70" s="2"/>
      <c r="AK70" s="2"/>
      <c r="AL70" s="2"/>
      <c r="AM70" s="2"/>
      <c r="AN70" s="2"/>
      <c r="AO70" s="2"/>
      <c r="AP70" s="2"/>
      <c r="AQ70" s="2"/>
      <c r="AR70" s="2"/>
      <c r="AS70" s="2"/>
      <c r="AT70" s="2"/>
      <c r="AU70" s="2"/>
      <c r="AV70" s="2"/>
      <c r="AW70" s="2"/>
    </row>
    <row r="71" spans="1:49" ht="14.25" customHeight="1" x14ac:dyDescent="0.2">
      <c r="A71" s="34"/>
      <c r="B71" s="34"/>
      <c r="C71" s="34"/>
      <c r="D71" s="2"/>
      <c r="E71" s="2"/>
      <c r="F71" s="2"/>
      <c r="G71" s="2"/>
      <c r="H71" s="2"/>
      <c r="I71" s="2"/>
      <c r="J71" s="2"/>
      <c r="K71" s="2"/>
      <c r="L71" s="2"/>
      <c r="M71" s="2"/>
      <c r="N71" s="2"/>
      <c r="O71" s="2"/>
      <c r="P71" s="2"/>
      <c r="Q71" s="2"/>
      <c r="R71" s="2"/>
      <c r="S71" s="2"/>
      <c r="T71" s="2"/>
      <c r="U71" s="2"/>
      <c r="V71" s="2"/>
      <c r="W71" s="2"/>
      <c r="X71" s="2"/>
      <c r="Y71" s="2"/>
      <c r="Z71" s="2"/>
      <c r="AA71" s="2"/>
      <c r="AB71" s="2"/>
      <c r="AC71" s="86"/>
      <c r="AD71" s="2"/>
      <c r="AE71" s="86"/>
      <c r="AF71" s="2"/>
      <c r="AG71" s="2"/>
      <c r="AH71" s="2"/>
      <c r="AI71" s="2"/>
      <c r="AJ71" s="2"/>
      <c r="AK71" s="2"/>
      <c r="AL71" s="2"/>
      <c r="AM71" s="2"/>
      <c r="AN71" s="2"/>
      <c r="AO71" s="2"/>
      <c r="AP71" s="2"/>
      <c r="AQ71" s="2"/>
      <c r="AR71" s="2"/>
      <c r="AS71" s="2"/>
      <c r="AT71" s="2"/>
      <c r="AU71" s="2"/>
      <c r="AV71" s="2"/>
      <c r="AW71" s="2"/>
    </row>
    <row r="72" spans="1:49" ht="14.25" customHeight="1" x14ac:dyDescent="0.2">
      <c r="A72" s="34"/>
      <c r="B72" s="34"/>
      <c r="C72" s="34"/>
      <c r="D72" s="2"/>
      <c r="E72" s="2"/>
      <c r="F72" s="2"/>
      <c r="G72" s="2"/>
      <c r="H72" s="2"/>
      <c r="I72" s="2"/>
      <c r="J72" s="2"/>
      <c r="K72" s="2"/>
      <c r="L72" s="2"/>
      <c r="M72" s="2"/>
      <c r="N72" s="2"/>
      <c r="O72" s="2"/>
      <c r="P72" s="2"/>
      <c r="Q72" s="2"/>
      <c r="R72" s="2"/>
      <c r="S72" s="2"/>
      <c r="T72" s="2"/>
      <c r="U72" s="2"/>
      <c r="V72" s="2"/>
      <c r="W72" s="2"/>
      <c r="X72" s="2"/>
      <c r="Y72" s="2"/>
      <c r="Z72" s="2"/>
      <c r="AA72" s="2"/>
      <c r="AB72" s="2"/>
      <c r="AC72" s="86"/>
      <c r="AD72" s="2"/>
      <c r="AE72" s="86"/>
      <c r="AF72" s="2"/>
      <c r="AG72" s="2"/>
      <c r="AH72" s="2"/>
      <c r="AI72" s="2"/>
      <c r="AJ72" s="2"/>
      <c r="AK72" s="2"/>
      <c r="AL72" s="2"/>
      <c r="AM72" s="2"/>
      <c r="AN72" s="2"/>
      <c r="AO72" s="2"/>
      <c r="AP72" s="2"/>
      <c r="AQ72" s="2"/>
      <c r="AR72" s="2"/>
      <c r="AS72" s="2"/>
      <c r="AT72" s="2"/>
      <c r="AU72" s="2"/>
      <c r="AV72" s="2"/>
      <c r="AW72" s="2"/>
    </row>
    <row r="73" spans="1:49" ht="14.25" customHeight="1" x14ac:dyDescent="0.2">
      <c r="A73" s="34"/>
      <c r="B73" s="34"/>
      <c r="C73" s="34"/>
      <c r="D73" s="2"/>
      <c r="E73" s="2"/>
      <c r="F73" s="2"/>
      <c r="G73" s="2"/>
      <c r="H73" s="2"/>
      <c r="I73" s="2"/>
      <c r="J73" s="2"/>
      <c r="K73" s="2"/>
      <c r="L73" s="2"/>
      <c r="M73" s="2"/>
      <c r="N73" s="2"/>
      <c r="O73" s="2"/>
      <c r="P73" s="2"/>
      <c r="Q73" s="2"/>
      <c r="R73" s="2"/>
      <c r="S73" s="2"/>
      <c r="T73" s="2"/>
      <c r="U73" s="2"/>
      <c r="V73" s="2"/>
      <c r="W73" s="2"/>
      <c r="X73" s="2"/>
      <c r="Y73" s="2"/>
      <c r="Z73" s="2"/>
      <c r="AA73" s="2"/>
      <c r="AB73" s="2"/>
      <c r="AC73" s="86"/>
      <c r="AD73" s="2"/>
      <c r="AE73" s="86"/>
      <c r="AF73" s="2"/>
      <c r="AG73" s="2"/>
      <c r="AH73" s="2"/>
      <c r="AI73" s="2"/>
      <c r="AJ73" s="2"/>
      <c r="AK73" s="2"/>
      <c r="AL73" s="2"/>
      <c r="AM73" s="2"/>
      <c r="AN73" s="2"/>
      <c r="AO73" s="2"/>
      <c r="AP73" s="2"/>
      <c r="AQ73" s="2"/>
      <c r="AR73" s="2"/>
      <c r="AS73" s="2"/>
      <c r="AT73" s="2"/>
      <c r="AU73" s="2"/>
      <c r="AV73" s="2"/>
      <c r="AW73" s="2"/>
    </row>
    <row r="74" spans="1:49" ht="14.25" customHeight="1" x14ac:dyDescent="0.2">
      <c r="A74" s="34"/>
      <c r="B74" s="34"/>
      <c r="C74" s="34"/>
      <c r="D74" s="2"/>
      <c r="E74" s="2"/>
      <c r="F74" s="2"/>
      <c r="G74" s="2"/>
      <c r="H74" s="2"/>
      <c r="I74" s="2"/>
      <c r="J74" s="2"/>
      <c r="K74" s="2"/>
      <c r="L74" s="2"/>
      <c r="M74" s="2"/>
      <c r="N74" s="2"/>
      <c r="O74" s="2"/>
      <c r="P74" s="2"/>
      <c r="Q74" s="2"/>
      <c r="R74" s="2"/>
      <c r="S74" s="2"/>
      <c r="T74" s="2"/>
      <c r="U74" s="2"/>
      <c r="V74" s="2"/>
      <c r="W74" s="2"/>
      <c r="X74" s="2"/>
      <c r="Y74" s="2"/>
      <c r="Z74" s="2"/>
      <c r="AA74" s="2"/>
      <c r="AB74" s="2"/>
      <c r="AC74" s="86"/>
      <c r="AD74" s="2"/>
      <c r="AE74" s="86"/>
      <c r="AF74" s="2"/>
      <c r="AG74" s="2"/>
      <c r="AH74" s="2"/>
      <c r="AI74" s="2"/>
      <c r="AJ74" s="2"/>
      <c r="AK74" s="2"/>
      <c r="AL74" s="2"/>
      <c r="AM74" s="2"/>
      <c r="AN74" s="2"/>
      <c r="AO74" s="2"/>
      <c r="AP74" s="2"/>
      <c r="AQ74" s="2"/>
      <c r="AR74" s="2"/>
      <c r="AS74" s="2"/>
      <c r="AT74" s="2"/>
      <c r="AU74" s="2"/>
      <c r="AV74" s="2"/>
      <c r="AW74" s="2"/>
    </row>
    <row r="75" spans="1:49" ht="14.25" customHeight="1" x14ac:dyDescent="0.2">
      <c r="A75" s="34"/>
      <c r="B75" s="34"/>
      <c r="C75" s="34"/>
      <c r="D75" s="2"/>
      <c r="E75" s="2"/>
      <c r="F75" s="2"/>
      <c r="G75" s="2"/>
      <c r="H75" s="2"/>
      <c r="I75" s="2"/>
      <c r="J75" s="2"/>
      <c r="K75" s="2"/>
      <c r="L75" s="2"/>
      <c r="M75" s="2"/>
      <c r="N75" s="2"/>
      <c r="O75" s="2"/>
      <c r="P75" s="2"/>
      <c r="Q75" s="2"/>
      <c r="R75" s="2"/>
      <c r="S75" s="2"/>
      <c r="T75" s="2"/>
      <c r="U75" s="2"/>
      <c r="V75" s="2"/>
      <c r="W75" s="2"/>
      <c r="X75" s="2"/>
      <c r="Y75" s="2"/>
      <c r="Z75" s="2"/>
      <c r="AA75" s="2"/>
      <c r="AB75" s="2"/>
      <c r="AC75" s="86"/>
      <c r="AD75" s="2"/>
      <c r="AE75" s="86"/>
      <c r="AF75" s="2"/>
      <c r="AG75" s="2"/>
      <c r="AH75" s="2"/>
      <c r="AI75" s="2"/>
      <c r="AJ75" s="2"/>
      <c r="AK75" s="2"/>
      <c r="AL75" s="2"/>
      <c r="AM75" s="2"/>
      <c r="AN75" s="2"/>
      <c r="AO75" s="2"/>
      <c r="AP75" s="2"/>
      <c r="AQ75" s="2"/>
      <c r="AR75" s="2"/>
      <c r="AS75" s="2"/>
      <c r="AT75" s="2"/>
      <c r="AU75" s="2"/>
      <c r="AV75" s="2"/>
      <c r="AW75" s="2"/>
    </row>
    <row r="76" spans="1:49" ht="14.25" customHeight="1" x14ac:dyDescent="0.2">
      <c r="A76" s="34"/>
      <c r="B76" s="34"/>
      <c r="C76" s="34"/>
      <c r="D76" s="2"/>
      <c r="E76" s="2"/>
      <c r="F76" s="2"/>
      <c r="G76" s="2"/>
      <c r="H76" s="2"/>
      <c r="I76" s="2"/>
      <c r="J76" s="2"/>
      <c r="K76" s="2"/>
      <c r="L76" s="2"/>
      <c r="M76" s="2"/>
      <c r="N76" s="2"/>
      <c r="O76" s="2"/>
      <c r="P76" s="2"/>
      <c r="Q76" s="2"/>
      <c r="R76" s="2"/>
      <c r="S76" s="2"/>
      <c r="T76" s="2"/>
      <c r="U76" s="2"/>
      <c r="V76" s="2"/>
      <c r="W76" s="2"/>
      <c r="X76" s="2"/>
      <c r="Y76" s="2"/>
      <c r="Z76" s="2"/>
      <c r="AA76" s="2"/>
      <c r="AB76" s="2"/>
      <c r="AC76" s="86"/>
      <c r="AD76" s="2"/>
      <c r="AE76" s="86"/>
      <c r="AF76" s="2"/>
      <c r="AG76" s="2"/>
      <c r="AH76" s="2"/>
      <c r="AI76" s="2"/>
      <c r="AJ76" s="2"/>
      <c r="AK76" s="2"/>
      <c r="AL76" s="2"/>
      <c r="AM76" s="2"/>
      <c r="AN76" s="2"/>
      <c r="AO76" s="2"/>
      <c r="AP76" s="2"/>
      <c r="AQ76" s="2"/>
      <c r="AR76" s="2"/>
      <c r="AS76" s="2"/>
      <c r="AT76" s="2"/>
      <c r="AU76" s="2"/>
      <c r="AV76" s="2"/>
      <c r="AW76" s="2"/>
    </row>
    <row r="77" spans="1:49" ht="14.25" customHeight="1" x14ac:dyDescent="0.2">
      <c r="A77" s="34"/>
      <c r="B77" s="34"/>
      <c r="C77" s="34"/>
      <c r="D77" s="2"/>
      <c r="E77" s="2"/>
      <c r="F77" s="2"/>
      <c r="G77" s="2"/>
      <c r="H77" s="2"/>
      <c r="I77" s="2"/>
      <c r="J77" s="2"/>
      <c r="K77" s="2"/>
      <c r="L77" s="2"/>
      <c r="M77" s="2"/>
      <c r="N77" s="2"/>
      <c r="O77" s="2"/>
      <c r="P77" s="2"/>
      <c r="Q77" s="2"/>
      <c r="R77" s="2"/>
      <c r="S77" s="2"/>
      <c r="T77" s="2"/>
      <c r="U77" s="2"/>
      <c r="V77" s="2"/>
      <c r="W77" s="2"/>
      <c r="X77" s="2"/>
      <c r="Y77" s="2"/>
      <c r="Z77" s="2"/>
      <c r="AA77" s="2"/>
      <c r="AB77" s="2"/>
      <c r="AC77" s="86"/>
      <c r="AD77" s="2"/>
      <c r="AE77" s="86"/>
      <c r="AF77" s="2"/>
      <c r="AG77" s="2"/>
      <c r="AH77" s="2"/>
      <c r="AI77" s="2"/>
      <c r="AJ77" s="2"/>
      <c r="AK77" s="2"/>
      <c r="AL77" s="2"/>
      <c r="AM77" s="2"/>
      <c r="AN77" s="2"/>
      <c r="AO77" s="2"/>
      <c r="AP77" s="2"/>
      <c r="AQ77" s="2"/>
      <c r="AR77" s="2"/>
      <c r="AS77" s="2"/>
      <c r="AT77" s="2"/>
      <c r="AU77" s="2"/>
      <c r="AV77" s="2"/>
      <c r="AW77" s="2"/>
    </row>
    <row r="78" spans="1:49" ht="14.25" customHeight="1" x14ac:dyDescent="0.2">
      <c r="A78" s="34"/>
      <c r="B78" s="34"/>
      <c r="C78" s="34"/>
      <c r="D78" s="2"/>
      <c r="E78" s="2"/>
      <c r="F78" s="2"/>
      <c r="G78" s="2"/>
      <c r="H78" s="2"/>
      <c r="I78" s="2"/>
      <c r="J78" s="2"/>
      <c r="K78" s="2"/>
      <c r="L78" s="2"/>
      <c r="M78" s="2"/>
      <c r="N78" s="2"/>
      <c r="O78" s="2"/>
      <c r="P78" s="2"/>
      <c r="Q78" s="2"/>
      <c r="R78" s="2"/>
      <c r="S78" s="2"/>
      <c r="T78" s="2"/>
      <c r="U78" s="2"/>
      <c r="V78" s="2"/>
      <c r="W78" s="2"/>
      <c r="X78" s="2"/>
      <c r="Y78" s="2"/>
      <c r="Z78" s="2"/>
      <c r="AA78" s="2"/>
      <c r="AB78" s="2"/>
      <c r="AC78" s="86"/>
      <c r="AD78" s="2"/>
      <c r="AE78" s="86"/>
      <c r="AF78" s="2"/>
      <c r="AG78" s="2"/>
      <c r="AH78" s="2"/>
      <c r="AI78" s="2"/>
      <c r="AJ78" s="2"/>
      <c r="AK78" s="2"/>
      <c r="AL78" s="2"/>
      <c r="AM78" s="2"/>
      <c r="AN78" s="2"/>
      <c r="AO78" s="2"/>
      <c r="AP78" s="2"/>
      <c r="AQ78" s="2"/>
      <c r="AR78" s="2"/>
      <c r="AS78" s="2"/>
      <c r="AT78" s="2"/>
      <c r="AU78" s="2"/>
      <c r="AV78" s="2"/>
      <c r="AW78" s="2"/>
    </row>
    <row r="79" spans="1:49" ht="14.25" customHeight="1" x14ac:dyDescent="0.2">
      <c r="A79" s="34"/>
      <c r="B79" s="34"/>
      <c r="C79" s="34"/>
      <c r="D79" s="2"/>
      <c r="E79" s="2"/>
      <c r="F79" s="2"/>
      <c r="G79" s="2"/>
      <c r="H79" s="2"/>
      <c r="I79" s="2"/>
      <c r="J79" s="2"/>
      <c r="K79" s="2"/>
      <c r="L79" s="2"/>
      <c r="M79" s="2"/>
      <c r="N79" s="2"/>
      <c r="O79" s="2"/>
      <c r="P79" s="2"/>
      <c r="Q79" s="2"/>
      <c r="R79" s="2"/>
      <c r="S79" s="2"/>
      <c r="T79" s="2"/>
      <c r="U79" s="2"/>
      <c r="V79" s="2"/>
      <c r="W79" s="2"/>
      <c r="X79" s="2"/>
      <c r="Y79" s="2"/>
      <c r="Z79" s="2"/>
      <c r="AA79" s="2"/>
      <c r="AB79" s="2"/>
      <c r="AC79" s="86"/>
      <c r="AD79" s="2"/>
      <c r="AE79" s="86"/>
      <c r="AF79" s="2"/>
      <c r="AG79" s="2"/>
      <c r="AH79" s="2"/>
      <c r="AI79" s="2"/>
      <c r="AJ79" s="2"/>
      <c r="AK79" s="2"/>
      <c r="AL79" s="2"/>
      <c r="AM79" s="2"/>
      <c r="AN79" s="2"/>
      <c r="AO79" s="2"/>
      <c r="AP79" s="2"/>
      <c r="AQ79" s="2"/>
      <c r="AR79" s="2"/>
      <c r="AS79" s="2"/>
      <c r="AT79" s="2"/>
      <c r="AU79" s="2"/>
      <c r="AV79" s="2"/>
      <c r="AW79" s="2"/>
    </row>
    <row r="80" spans="1:49" ht="14.25" customHeight="1" x14ac:dyDescent="0.2">
      <c r="A80" s="34"/>
      <c r="B80" s="34"/>
      <c r="C80" s="34"/>
      <c r="D80" s="2"/>
      <c r="E80" s="2"/>
      <c r="F80" s="2"/>
      <c r="G80" s="2"/>
      <c r="H80" s="2"/>
      <c r="I80" s="2"/>
      <c r="J80" s="2"/>
      <c r="K80" s="2"/>
      <c r="L80" s="2"/>
      <c r="M80" s="2"/>
      <c r="N80" s="2"/>
      <c r="O80" s="2"/>
      <c r="P80" s="2"/>
      <c r="Q80" s="2"/>
      <c r="R80" s="2"/>
      <c r="S80" s="2"/>
      <c r="T80" s="2"/>
      <c r="U80" s="2"/>
      <c r="V80" s="2"/>
      <c r="W80" s="2"/>
      <c r="X80" s="2"/>
      <c r="Y80" s="2"/>
      <c r="Z80" s="2"/>
      <c r="AA80" s="2"/>
      <c r="AB80" s="2"/>
      <c r="AC80" s="86"/>
      <c r="AD80" s="2"/>
      <c r="AE80" s="86"/>
      <c r="AF80" s="2"/>
      <c r="AG80" s="2"/>
      <c r="AH80" s="2"/>
      <c r="AI80" s="2"/>
      <c r="AJ80" s="2"/>
      <c r="AK80" s="2"/>
      <c r="AL80" s="2"/>
      <c r="AM80" s="2"/>
      <c r="AN80" s="2"/>
      <c r="AO80" s="2"/>
      <c r="AP80" s="2"/>
      <c r="AQ80" s="2"/>
      <c r="AR80" s="2"/>
      <c r="AS80" s="2"/>
      <c r="AT80" s="2"/>
      <c r="AU80" s="2"/>
      <c r="AV80" s="2"/>
      <c r="AW80" s="2"/>
    </row>
    <row r="81" spans="1:49" ht="14.25" customHeight="1" x14ac:dyDescent="0.2">
      <c r="A81" s="34"/>
      <c r="B81" s="34"/>
      <c r="C81" s="34"/>
      <c r="D81" s="2"/>
      <c r="E81" s="2"/>
      <c r="F81" s="2"/>
      <c r="G81" s="2"/>
      <c r="H81" s="2"/>
      <c r="I81" s="2"/>
      <c r="J81" s="2"/>
      <c r="K81" s="2"/>
      <c r="L81" s="2"/>
      <c r="M81" s="2"/>
      <c r="N81" s="2"/>
      <c r="O81" s="2"/>
      <c r="P81" s="2"/>
      <c r="Q81" s="2"/>
      <c r="R81" s="2"/>
      <c r="S81" s="2"/>
      <c r="T81" s="2"/>
      <c r="U81" s="2"/>
      <c r="V81" s="2"/>
      <c r="W81" s="2"/>
      <c r="X81" s="2"/>
      <c r="Y81" s="2"/>
      <c r="Z81" s="2"/>
      <c r="AA81" s="2"/>
      <c r="AB81" s="2"/>
      <c r="AC81" s="86"/>
      <c r="AD81" s="2"/>
      <c r="AE81" s="86"/>
      <c r="AF81" s="2"/>
      <c r="AG81" s="2"/>
      <c r="AH81" s="2"/>
      <c r="AI81" s="2"/>
      <c r="AJ81" s="2"/>
      <c r="AK81" s="2"/>
      <c r="AL81" s="2"/>
      <c r="AM81" s="2"/>
      <c r="AN81" s="2"/>
      <c r="AO81" s="2"/>
      <c r="AP81" s="2"/>
      <c r="AQ81" s="2"/>
      <c r="AR81" s="2"/>
      <c r="AS81" s="2"/>
      <c r="AT81" s="2"/>
      <c r="AU81" s="2"/>
      <c r="AV81" s="2"/>
      <c r="AW81" s="2"/>
    </row>
    <row r="82" spans="1:49" ht="14.25" customHeight="1" x14ac:dyDescent="0.2">
      <c r="A82" s="34"/>
      <c r="B82" s="34"/>
      <c r="C82" s="34"/>
      <c r="D82" s="2"/>
      <c r="E82" s="2"/>
      <c r="F82" s="2"/>
      <c r="G82" s="2"/>
      <c r="H82" s="2"/>
      <c r="I82" s="2"/>
      <c r="J82" s="2"/>
      <c r="K82" s="2"/>
      <c r="L82" s="2"/>
      <c r="M82" s="2"/>
      <c r="N82" s="2"/>
      <c r="O82" s="2"/>
      <c r="P82" s="2"/>
      <c r="Q82" s="2"/>
      <c r="R82" s="2"/>
      <c r="S82" s="2"/>
      <c r="T82" s="2"/>
      <c r="U82" s="2"/>
      <c r="V82" s="2"/>
      <c r="W82" s="2"/>
      <c r="X82" s="2"/>
      <c r="Y82" s="2"/>
      <c r="Z82" s="2"/>
      <c r="AA82" s="2"/>
      <c r="AB82" s="2"/>
      <c r="AC82" s="86"/>
      <c r="AD82" s="2"/>
      <c r="AE82" s="86"/>
      <c r="AF82" s="2"/>
      <c r="AG82" s="2"/>
      <c r="AH82" s="2"/>
      <c r="AI82" s="2"/>
      <c r="AJ82" s="2"/>
      <c r="AK82" s="2"/>
      <c r="AL82" s="2"/>
      <c r="AM82" s="2"/>
      <c r="AN82" s="2"/>
      <c r="AO82" s="2"/>
      <c r="AP82" s="2"/>
      <c r="AQ82" s="2"/>
      <c r="AR82" s="2"/>
      <c r="AS82" s="2"/>
      <c r="AT82" s="2"/>
      <c r="AU82" s="2"/>
      <c r="AV82" s="2"/>
      <c r="AW82" s="2"/>
    </row>
    <row r="83" spans="1:49" ht="14.25" customHeight="1" x14ac:dyDescent="0.2">
      <c r="A83" s="34"/>
      <c r="B83" s="34"/>
      <c r="C83" s="34"/>
      <c r="D83" s="2"/>
      <c r="E83" s="2"/>
      <c r="F83" s="2"/>
      <c r="G83" s="2"/>
      <c r="H83" s="2"/>
      <c r="I83" s="2"/>
      <c r="J83" s="2"/>
      <c r="K83" s="2"/>
      <c r="L83" s="2"/>
      <c r="M83" s="2"/>
      <c r="N83" s="2"/>
      <c r="O83" s="2"/>
      <c r="P83" s="2"/>
      <c r="Q83" s="2"/>
      <c r="R83" s="2"/>
      <c r="S83" s="2"/>
      <c r="T83" s="2"/>
      <c r="U83" s="2"/>
      <c r="V83" s="2"/>
      <c r="W83" s="2"/>
      <c r="X83" s="2"/>
      <c r="Y83" s="2"/>
      <c r="Z83" s="2"/>
      <c r="AA83" s="2"/>
      <c r="AB83" s="2"/>
      <c r="AC83" s="86"/>
      <c r="AD83" s="2"/>
      <c r="AE83" s="86"/>
      <c r="AF83" s="2"/>
      <c r="AG83" s="2"/>
      <c r="AH83" s="2"/>
      <c r="AI83" s="2"/>
      <c r="AJ83" s="2"/>
      <c r="AK83" s="2"/>
      <c r="AL83" s="2"/>
      <c r="AM83" s="2"/>
      <c r="AN83" s="2"/>
      <c r="AO83" s="2"/>
      <c r="AP83" s="2"/>
      <c r="AQ83" s="2"/>
      <c r="AR83" s="2"/>
      <c r="AS83" s="2"/>
      <c r="AT83" s="2"/>
      <c r="AU83" s="2"/>
      <c r="AV83" s="2"/>
      <c r="AW83" s="2"/>
    </row>
    <row r="84" spans="1:49" ht="14.25" customHeight="1" x14ac:dyDescent="0.2">
      <c r="A84" s="34"/>
      <c r="B84" s="34"/>
      <c r="C84" s="34"/>
      <c r="D84" s="2"/>
      <c r="E84" s="2"/>
      <c r="F84" s="2"/>
      <c r="G84" s="2"/>
      <c r="H84" s="2"/>
      <c r="I84" s="2"/>
      <c r="J84" s="2"/>
      <c r="K84" s="2"/>
      <c r="L84" s="2"/>
      <c r="M84" s="2"/>
      <c r="N84" s="2"/>
      <c r="O84" s="2"/>
      <c r="P84" s="2"/>
      <c r="Q84" s="2"/>
      <c r="R84" s="2"/>
      <c r="S84" s="2"/>
      <c r="T84" s="2"/>
      <c r="U84" s="2"/>
      <c r="V84" s="2"/>
      <c r="W84" s="2"/>
      <c r="X84" s="2"/>
      <c r="Y84" s="2"/>
      <c r="Z84" s="2"/>
      <c r="AA84" s="2"/>
      <c r="AB84" s="2"/>
      <c r="AC84" s="86"/>
      <c r="AD84" s="2"/>
      <c r="AE84" s="86"/>
      <c r="AF84" s="2"/>
      <c r="AG84" s="2"/>
      <c r="AH84" s="2"/>
      <c r="AI84" s="2"/>
      <c r="AJ84" s="2"/>
      <c r="AK84" s="2"/>
      <c r="AL84" s="2"/>
      <c r="AM84" s="2"/>
      <c r="AN84" s="2"/>
      <c r="AO84" s="2"/>
      <c r="AP84" s="2"/>
      <c r="AQ84" s="2"/>
      <c r="AR84" s="2"/>
      <c r="AS84" s="2"/>
      <c r="AT84" s="2"/>
      <c r="AU84" s="2"/>
      <c r="AV84" s="2"/>
      <c r="AW84" s="2"/>
    </row>
    <row r="85" spans="1:49" ht="14.25" customHeight="1" x14ac:dyDescent="0.2">
      <c r="A85" s="34"/>
      <c r="B85" s="34"/>
      <c r="C85" s="34"/>
      <c r="D85" s="2"/>
      <c r="E85" s="2"/>
      <c r="F85" s="2"/>
      <c r="G85" s="2"/>
      <c r="H85" s="2"/>
      <c r="I85" s="2"/>
      <c r="J85" s="2"/>
      <c r="K85" s="2"/>
      <c r="L85" s="2"/>
      <c r="M85" s="2"/>
      <c r="N85" s="2"/>
      <c r="O85" s="2"/>
      <c r="P85" s="2"/>
      <c r="Q85" s="2"/>
      <c r="R85" s="2"/>
      <c r="S85" s="2"/>
      <c r="T85" s="2"/>
      <c r="U85" s="2"/>
      <c r="V85" s="2"/>
      <c r="W85" s="2"/>
      <c r="X85" s="2"/>
      <c r="Y85" s="2"/>
      <c r="Z85" s="2"/>
      <c r="AA85" s="2"/>
      <c r="AB85" s="2"/>
      <c r="AC85" s="86"/>
      <c r="AD85" s="2"/>
      <c r="AE85" s="86"/>
      <c r="AF85" s="2"/>
      <c r="AG85" s="2"/>
      <c r="AH85" s="2"/>
      <c r="AI85" s="2"/>
      <c r="AJ85" s="2"/>
      <c r="AK85" s="2"/>
      <c r="AL85" s="2"/>
      <c r="AM85" s="2"/>
      <c r="AN85" s="2"/>
      <c r="AO85" s="2"/>
      <c r="AP85" s="2"/>
      <c r="AQ85" s="2"/>
      <c r="AR85" s="2"/>
      <c r="AS85" s="2"/>
      <c r="AT85" s="2"/>
      <c r="AU85" s="2"/>
      <c r="AV85" s="2"/>
      <c r="AW85" s="2"/>
    </row>
    <row r="86" spans="1:49" ht="14.25" customHeight="1" x14ac:dyDescent="0.2">
      <c r="A86" s="34"/>
      <c r="B86" s="34"/>
      <c r="C86" s="34"/>
      <c r="D86" s="2"/>
      <c r="E86" s="2"/>
      <c r="F86" s="2"/>
      <c r="G86" s="2"/>
      <c r="H86" s="2"/>
      <c r="I86" s="2"/>
      <c r="J86" s="2"/>
      <c r="K86" s="2"/>
      <c r="L86" s="2"/>
      <c r="M86" s="2"/>
      <c r="N86" s="2"/>
      <c r="O86" s="2"/>
      <c r="P86" s="2"/>
      <c r="Q86" s="2"/>
      <c r="R86" s="2"/>
      <c r="S86" s="2"/>
      <c r="T86" s="2"/>
      <c r="U86" s="2"/>
      <c r="V86" s="2"/>
      <c r="W86" s="2"/>
      <c r="X86" s="2"/>
      <c r="Y86" s="2"/>
      <c r="Z86" s="2"/>
      <c r="AA86" s="2"/>
      <c r="AB86" s="2"/>
      <c r="AC86" s="86"/>
      <c r="AD86" s="2"/>
      <c r="AE86" s="86"/>
      <c r="AF86" s="2"/>
      <c r="AG86" s="2"/>
      <c r="AH86" s="2"/>
      <c r="AI86" s="2"/>
      <c r="AJ86" s="2"/>
      <c r="AK86" s="2"/>
      <c r="AL86" s="2"/>
      <c r="AM86" s="2"/>
      <c r="AN86" s="2"/>
      <c r="AO86" s="2"/>
      <c r="AP86" s="2"/>
      <c r="AQ86" s="2"/>
      <c r="AR86" s="2"/>
      <c r="AS86" s="2"/>
      <c r="AT86" s="2"/>
      <c r="AU86" s="2"/>
      <c r="AV86" s="2"/>
      <c r="AW86" s="2"/>
    </row>
    <row r="87" spans="1:49" ht="14.25" customHeight="1" x14ac:dyDescent="0.2">
      <c r="A87" s="34"/>
      <c r="B87" s="34"/>
      <c r="C87" s="34"/>
      <c r="D87" s="2"/>
      <c r="E87" s="2"/>
      <c r="F87" s="2"/>
      <c r="G87" s="2"/>
      <c r="H87" s="2"/>
      <c r="I87" s="2"/>
      <c r="J87" s="2"/>
      <c r="K87" s="2"/>
      <c r="L87" s="2"/>
      <c r="M87" s="2"/>
      <c r="N87" s="2"/>
      <c r="O87" s="2"/>
      <c r="P87" s="2"/>
      <c r="Q87" s="2"/>
      <c r="R87" s="2"/>
      <c r="S87" s="2"/>
      <c r="T87" s="2"/>
      <c r="U87" s="2"/>
      <c r="V87" s="2"/>
      <c r="W87" s="2"/>
      <c r="X87" s="2"/>
      <c r="Y87" s="2"/>
      <c r="Z87" s="2"/>
      <c r="AA87" s="2"/>
      <c r="AB87" s="2"/>
      <c r="AC87" s="86"/>
      <c r="AD87" s="2"/>
      <c r="AE87" s="86"/>
      <c r="AF87" s="2"/>
      <c r="AG87" s="2"/>
      <c r="AH87" s="2"/>
      <c r="AI87" s="2"/>
      <c r="AJ87" s="2"/>
      <c r="AK87" s="2"/>
      <c r="AL87" s="2"/>
      <c r="AM87" s="2"/>
      <c r="AN87" s="2"/>
      <c r="AO87" s="2"/>
      <c r="AP87" s="2"/>
      <c r="AQ87" s="2"/>
      <c r="AR87" s="2"/>
      <c r="AS87" s="2"/>
      <c r="AT87" s="2"/>
      <c r="AU87" s="2"/>
      <c r="AV87" s="2"/>
      <c r="AW87" s="2"/>
    </row>
    <row r="88" spans="1:49" ht="14.25" customHeight="1" x14ac:dyDescent="0.2">
      <c r="A88" s="34"/>
      <c r="B88" s="34"/>
      <c r="C88" s="34"/>
      <c r="D88" s="2"/>
      <c r="E88" s="2"/>
      <c r="F88" s="2"/>
      <c r="G88" s="2"/>
      <c r="H88" s="2"/>
      <c r="I88" s="2"/>
      <c r="J88" s="2"/>
      <c r="K88" s="2"/>
      <c r="L88" s="2"/>
      <c r="M88" s="2"/>
      <c r="N88" s="2"/>
      <c r="O88" s="2"/>
      <c r="P88" s="2"/>
      <c r="Q88" s="2"/>
      <c r="R88" s="2"/>
      <c r="S88" s="2"/>
      <c r="T88" s="2"/>
      <c r="U88" s="2"/>
      <c r="V88" s="2"/>
      <c r="W88" s="2"/>
      <c r="X88" s="2"/>
      <c r="Y88" s="2"/>
      <c r="Z88" s="2"/>
      <c r="AA88" s="2"/>
      <c r="AB88" s="2"/>
      <c r="AC88" s="86"/>
      <c r="AD88" s="2"/>
      <c r="AE88" s="86"/>
      <c r="AF88" s="2"/>
      <c r="AG88" s="2"/>
      <c r="AH88" s="2"/>
      <c r="AI88" s="2"/>
      <c r="AJ88" s="2"/>
      <c r="AK88" s="2"/>
      <c r="AL88" s="2"/>
      <c r="AM88" s="2"/>
      <c r="AN88" s="2"/>
      <c r="AO88" s="2"/>
      <c r="AP88" s="2"/>
      <c r="AQ88" s="2"/>
      <c r="AR88" s="2"/>
      <c r="AS88" s="2"/>
      <c r="AT88" s="2"/>
      <c r="AU88" s="2"/>
      <c r="AV88" s="2"/>
      <c r="AW88" s="2"/>
    </row>
    <row r="89" spans="1:49" ht="14.25" customHeight="1" x14ac:dyDescent="0.2">
      <c r="A89" s="34"/>
      <c r="B89" s="34"/>
      <c r="C89" s="34"/>
      <c r="D89" s="2"/>
      <c r="E89" s="2"/>
      <c r="F89" s="2"/>
      <c r="G89" s="2"/>
      <c r="H89" s="2"/>
      <c r="I89" s="2"/>
      <c r="J89" s="2"/>
      <c r="K89" s="2"/>
      <c r="L89" s="2"/>
      <c r="M89" s="2"/>
      <c r="N89" s="2"/>
      <c r="O89" s="2"/>
      <c r="P89" s="2"/>
      <c r="Q89" s="2"/>
      <c r="R89" s="2"/>
      <c r="S89" s="2"/>
      <c r="T89" s="2"/>
      <c r="U89" s="2"/>
      <c r="V89" s="2"/>
      <c r="W89" s="2"/>
      <c r="X89" s="2"/>
      <c r="Y89" s="2"/>
      <c r="Z89" s="2"/>
      <c r="AA89" s="2"/>
      <c r="AB89" s="2"/>
      <c r="AC89" s="86"/>
      <c r="AD89" s="2"/>
      <c r="AE89" s="86"/>
      <c r="AF89" s="2"/>
      <c r="AG89" s="2"/>
      <c r="AH89" s="2"/>
      <c r="AI89" s="2"/>
      <c r="AJ89" s="2"/>
      <c r="AK89" s="2"/>
      <c r="AL89" s="2"/>
      <c r="AM89" s="2"/>
      <c r="AN89" s="2"/>
      <c r="AO89" s="2"/>
      <c r="AP89" s="2"/>
      <c r="AQ89" s="2"/>
      <c r="AR89" s="2"/>
      <c r="AS89" s="2"/>
      <c r="AT89" s="2"/>
      <c r="AU89" s="2"/>
      <c r="AV89" s="2"/>
      <c r="AW89" s="2"/>
    </row>
    <row r="90" spans="1:49" ht="14.25" customHeight="1" x14ac:dyDescent="0.2">
      <c r="A90" s="34"/>
      <c r="B90" s="34"/>
      <c r="C90" s="34"/>
      <c r="D90" s="2"/>
      <c r="E90" s="2"/>
      <c r="F90" s="2"/>
      <c r="G90" s="2"/>
      <c r="H90" s="2"/>
      <c r="I90" s="2"/>
      <c r="J90" s="2"/>
      <c r="K90" s="2"/>
      <c r="L90" s="2"/>
      <c r="M90" s="2"/>
      <c r="N90" s="2"/>
      <c r="O90" s="2"/>
      <c r="P90" s="2"/>
      <c r="Q90" s="2"/>
      <c r="R90" s="2"/>
      <c r="S90" s="2"/>
      <c r="T90" s="2"/>
      <c r="U90" s="2"/>
      <c r="V90" s="2"/>
      <c r="W90" s="2"/>
      <c r="X90" s="2"/>
      <c r="Y90" s="2"/>
      <c r="Z90" s="2"/>
      <c r="AA90" s="2"/>
      <c r="AB90" s="2"/>
      <c r="AC90" s="86"/>
      <c r="AD90" s="2"/>
      <c r="AE90" s="86"/>
      <c r="AF90" s="2"/>
      <c r="AG90" s="2"/>
      <c r="AH90" s="2"/>
      <c r="AI90" s="2"/>
      <c r="AJ90" s="2"/>
      <c r="AK90" s="2"/>
      <c r="AL90" s="2"/>
      <c r="AM90" s="2"/>
      <c r="AN90" s="2"/>
      <c r="AO90" s="2"/>
      <c r="AP90" s="2"/>
      <c r="AQ90" s="2"/>
      <c r="AR90" s="2"/>
      <c r="AS90" s="2"/>
      <c r="AT90" s="2"/>
      <c r="AU90" s="2"/>
      <c r="AV90" s="2"/>
      <c r="AW90" s="2"/>
    </row>
    <row r="91" spans="1:49" ht="14.25" customHeight="1" x14ac:dyDescent="0.2">
      <c r="A91" s="34"/>
      <c r="B91" s="34"/>
      <c r="C91" s="34"/>
      <c r="D91" s="2"/>
      <c r="E91" s="2"/>
      <c r="F91" s="2"/>
      <c r="G91" s="2"/>
      <c r="H91" s="2"/>
      <c r="I91" s="2"/>
      <c r="J91" s="2"/>
      <c r="K91" s="2"/>
      <c r="L91" s="2"/>
      <c r="M91" s="2"/>
      <c r="N91" s="2"/>
      <c r="O91" s="2"/>
      <c r="P91" s="2"/>
      <c r="Q91" s="2"/>
      <c r="R91" s="2"/>
      <c r="S91" s="2"/>
      <c r="T91" s="2"/>
      <c r="U91" s="2"/>
      <c r="V91" s="2"/>
      <c r="W91" s="2"/>
      <c r="X91" s="2"/>
      <c r="Y91" s="2"/>
      <c r="Z91" s="2"/>
      <c r="AA91" s="2"/>
      <c r="AB91" s="2"/>
      <c r="AC91" s="86"/>
      <c r="AD91" s="2"/>
      <c r="AE91" s="86"/>
      <c r="AF91" s="2"/>
      <c r="AG91" s="2"/>
      <c r="AH91" s="2"/>
      <c r="AI91" s="2"/>
      <c r="AJ91" s="2"/>
      <c r="AK91" s="2"/>
      <c r="AL91" s="2"/>
      <c r="AM91" s="2"/>
      <c r="AN91" s="2"/>
      <c r="AO91" s="2"/>
      <c r="AP91" s="2"/>
      <c r="AQ91" s="2"/>
      <c r="AR91" s="2"/>
      <c r="AS91" s="2"/>
      <c r="AT91" s="2"/>
      <c r="AU91" s="2"/>
      <c r="AV91" s="2"/>
      <c r="AW91" s="2"/>
    </row>
    <row r="92" spans="1:49" ht="14.25" customHeight="1" x14ac:dyDescent="0.2">
      <c r="A92" s="34"/>
      <c r="B92" s="34"/>
      <c r="C92" s="34"/>
      <c r="D92" s="2"/>
      <c r="E92" s="2"/>
      <c r="F92" s="2"/>
      <c r="G92" s="2"/>
      <c r="H92" s="2"/>
      <c r="I92" s="2"/>
      <c r="J92" s="2"/>
      <c r="K92" s="2"/>
      <c r="L92" s="2"/>
      <c r="M92" s="2"/>
      <c r="N92" s="2"/>
      <c r="O92" s="2"/>
      <c r="P92" s="2"/>
      <c r="Q92" s="2"/>
      <c r="R92" s="2"/>
      <c r="S92" s="2"/>
      <c r="T92" s="2"/>
      <c r="U92" s="2"/>
      <c r="V92" s="2"/>
      <c r="W92" s="2"/>
      <c r="X92" s="2"/>
      <c r="Y92" s="2"/>
      <c r="Z92" s="2"/>
      <c r="AA92" s="2"/>
      <c r="AB92" s="2"/>
      <c r="AC92" s="86"/>
      <c r="AD92" s="2"/>
      <c r="AE92" s="86"/>
      <c r="AF92" s="2"/>
      <c r="AG92" s="2"/>
      <c r="AH92" s="2"/>
      <c r="AI92" s="2"/>
      <c r="AJ92" s="2"/>
      <c r="AK92" s="2"/>
      <c r="AL92" s="2"/>
      <c r="AM92" s="2"/>
      <c r="AN92" s="2"/>
      <c r="AO92" s="2"/>
      <c r="AP92" s="2"/>
      <c r="AQ92" s="2"/>
      <c r="AR92" s="2"/>
      <c r="AS92" s="2"/>
      <c r="AT92" s="2"/>
      <c r="AU92" s="2"/>
      <c r="AV92" s="2"/>
      <c r="AW92" s="2"/>
    </row>
    <row r="93" spans="1:49" ht="14.25" customHeight="1" x14ac:dyDescent="0.2">
      <c r="A93" s="34"/>
      <c r="B93" s="34"/>
      <c r="C93" s="34"/>
      <c r="D93" s="2"/>
      <c r="E93" s="2"/>
      <c r="F93" s="2"/>
      <c r="G93" s="2"/>
      <c r="H93" s="2"/>
      <c r="I93" s="2"/>
      <c r="J93" s="2"/>
      <c r="K93" s="2"/>
      <c r="L93" s="2"/>
      <c r="M93" s="2"/>
      <c r="N93" s="2"/>
      <c r="O93" s="2"/>
      <c r="P93" s="2"/>
      <c r="Q93" s="2"/>
      <c r="R93" s="2"/>
      <c r="S93" s="2"/>
      <c r="T93" s="2"/>
      <c r="U93" s="2"/>
      <c r="V93" s="2"/>
      <c r="W93" s="2"/>
      <c r="X93" s="2"/>
      <c r="Y93" s="2"/>
      <c r="Z93" s="2"/>
      <c r="AA93" s="2"/>
      <c r="AB93" s="2"/>
      <c r="AC93" s="86"/>
      <c r="AD93" s="2"/>
      <c r="AE93" s="86"/>
      <c r="AF93" s="2"/>
      <c r="AG93" s="2"/>
      <c r="AH93" s="2"/>
      <c r="AI93" s="2"/>
      <c r="AJ93" s="2"/>
      <c r="AK93" s="2"/>
      <c r="AL93" s="2"/>
      <c r="AM93" s="2"/>
      <c r="AN93" s="2"/>
      <c r="AO93" s="2"/>
      <c r="AP93" s="2"/>
      <c r="AQ93" s="2"/>
      <c r="AR93" s="2"/>
      <c r="AS93" s="2"/>
      <c r="AT93" s="2"/>
      <c r="AU93" s="2"/>
      <c r="AV93" s="2"/>
      <c r="AW93" s="2"/>
    </row>
    <row r="94" spans="1:49" ht="14.25" customHeight="1" x14ac:dyDescent="0.2">
      <c r="A94" s="34"/>
      <c r="B94" s="34"/>
      <c r="C94" s="34"/>
      <c r="D94" s="2"/>
      <c r="E94" s="2"/>
      <c r="F94" s="2"/>
      <c r="G94" s="2"/>
      <c r="H94" s="2"/>
      <c r="I94" s="2"/>
      <c r="J94" s="2"/>
      <c r="K94" s="2"/>
      <c r="L94" s="2"/>
      <c r="M94" s="2"/>
      <c r="N94" s="2"/>
      <c r="O94" s="2"/>
      <c r="P94" s="2"/>
      <c r="Q94" s="2"/>
      <c r="R94" s="2"/>
      <c r="S94" s="2"/>
      <c r="T94" s="2"/>
      <c r="U94" s="2"/>
      <c r="V94" s="2"/>
      <c r="W94" s="2"/>
      <c r="X94" s="2"/>
      <c r="Y94" s="2"/>
      <c r="Z94" s="2"/>
      <c r="AA94" s="2"/>
      <c r="AB94" s="2"/>
      <c r="AC94" s="86"/>
      <c r="AD94" s="2"/>
      <c r="AE94" s="86"/>
      <c r="AF94" s="2"/>
      <c r="AG94" s="2"/>
      <c r="AH94" s="2"/>
      <c r="AI94" s="2"/>
      <c r="AJ94" s="2"/>
      <c r="AK94" s="2"/>
      <c r="AL94" s="2"/>
      <c r="AM94" s="2"/>
      <c r="AN94" s="2"/>
      <c r="AO94" s="2"/>
      <c r="AP94" s="2"/>
      <c r="AQ94" s="2"/>
      <c r="AR94" s="2"/>
      <c r="AS94" s="2"/>
      <c r="AT94" s="2"/>
      <c r="AU94" s="2"/>
      <c r="AV94" s="2"/>
      <c r="AW94" s="2"/>
    </row>
    <row r="95" spans="1:49" ht="14.25" customHeight="1" x14ac:dyDescent="0.2">
      <c r="A95" s="34"/>
      <c r="B95" s="34"/>
      <c r="C95" s="34"/>
      <c r="D95" s="2"/>
      <c r="E95" s="2"/>
      <c r="F95" s="2"/>
      <c r="G95" s="2"/>
      <c r="H95" s="2"/>
      <c r="I95" s="2"/>
      <c r="J95" s="2"/>
      <c r="K95" s="2"/>
      <c r="L95" s="2"/>
      <c r="M95" s="2"/>
      <c r="N95" s="2"/>
      <c r="O95" s="2"/>
      <c r="P95" s="2"/>
      <c r="Q95" s="2"/>
      <c r="R95" s="2"/>
      <c r="S95" s="2"/>
      <c r="T95" s="2"/>
      <c r="U95" s="2"/>
      <c r="V95" s="2"/>
      <c r="W95" s="2"/>
      <c r="X95" s="2"/>
      <c r="Y95" s="2"/>
      <c r="Z95" s="2"/>
      <c r="AA95" s="2"/>
      <c r="AB95" s="2"/>
      <c r="AC95" s="86"/>
      <c r="AD95" s="2"/>
      <c r="AE95" s="86"/>
      <c r="AF95" s="2"/>
      <c r="AG95" s="2"/>
      <c r="AH95" s="2"/>
      <c r="AI95" s="2"/>
      <c r="AJ95" s="2"/>
      <c r="AK95" s="2"/>
      <c r="AL95" s="2"/>
      <c r="AM95" s="2"/>
      <c r="AN95" s="2"/>
      <c r="AO95" s="2"/>
      <c r="AP95" s="2"/>
      <c r="AQ95" s="2"/>
      <c r="AR95" s="2"/>
      <c r="AS95" s="2"/>
      <c r="AT95" s="2"/>
      <c r="AU95" s="2"/>
      <c r="AV95" s="2"/>
      <c r="AW95" s="2"/>
    </row>
    <row r="96" spans="1:49" ht="14.25" customHeight="1" x14ac:dyDescent="0.2">
      <c r="A96" s="34"/>
      <c r="B96" s="34"/>
      <c r="C96" s="34"/>
      <c r="D96" s="2"/>
      <c r="E96" s="2"/>
      <c r="F96" s="2"/>
      <c r="G96" s="2"/>
      <c r="H96" s="2"/>
      <c r="I96" s="2"/>
      <c r="J96" s="2"/>
      <c r="K96" s="2"/>
      <c r="L96" s="2"/>
      <c r="M96" s="2"/>
      <c r="N96" s="2"/>
      <c r="O96" s="2"/>
      <c r="P96" s="2"/>
      <c r="Q96" s="2"/>
      <c r="R96" s="2"/>
      <c r="S96" s="2"/>
      <c r="T96" s="2"/>
      <c r="U96" s="2"/>
      <c r="V96" s="2"/>
      <c r="W96" s="2"/>
      <c r="X96" s="2"/>
      <c r="Y96" s="2"/>
      <c r="Z96" s="2"/>
      <c r="AA96" s="2"/>
      <c r="AB96" s="2"/>
      <c r="AC96" s="86"/>
      <c r="AD96" s="2"/>
      <c r="AE96" s="86"/>
      <c r="AF96" s="2"/>
      <c r="AG96" s="2"/>
      <c r="AH96" s="2"/>
      <c r="AI96" s="2"/>
      <c r="AJ96" s="2"/>
      <c r="AK96" s="2"/>
      <c r="AL96" s="2"/>
      <c r="AM96" s="2"/>
      <c r="AN96" s="2"/>
      <c r="AO96" s="2"/>
      <c r="AP96" s="2"/>
      <c r="AQ96" s="2"/>
      <c r="AR96" s="2"/>
      <c r="AS96" s="2"/>
      <c r="AT96" s="2"/>
      <c r="AU96" s="2"/>
      <c r="AV96" s="2"/>
      <c r="AW96" s="2"/>
    </row>
    <row r="97" spans="1:49" ht="14.25" customHeight="1" x14ac:dyDescent="0.2">
      <c r="A97" s="34"/>
      <c r="B97" s="34"/>
      <c r="C97" s="34"/>
      <c r="D97" s="2"/>
      <c r="E97" s="2"/>
      <c r="F97" s="2"/>
      <c r="G97" s="2"/>
      <c r="H97" s="2"/>
      <c r="I97" s="2"/>
      <c r="J97" s="2"/>
      <c r="K97" s="2"/>
      <c r="L97" s="2"/>
      <c r="M97" s="2"/>
      <c r="N97" s="2"/>
      <c r="O97" s="2"/>
      <c r="P97" s="2"/>
      <c r="Q97" s="2"/>
      <c r="R97" s="2"/>
      <c r="S97" s="2"/>
      <c r="T97" s="2"/>
      <c r="U97" s="2"/>
      <c r="V97" s="2"/>
      <c r="W97" s="2"/>
      <c r="X97" s="2"/>
      <c r="Y97" s="2"/>
      <c r="Z97" s="2"/>
      <c r="AA97" s="2"/>
      <c r="AB97" s="2"/>
      <c r="AC97" s="86"/>
      <c r="AD97" s="2"/>
      <c r="AE97" s="86"/>
      <c r="AF97" s="2"/>
      <c r="AG97" s="2"/>
      <c r="AH97" s="2"/>
      <c r="AI97" s="2"/>
      <c r="AJ97" s="2"/>
      <c r="AK97" s="2"/>
      <c r="AL97" s="2"/>
      <c r="AM97" s="2"/>
      <c r="AN97" s="2"/>
      <c r="AO97" s="2"/>
      <c r="AP97" s="2"/>
      <c r="AQ97" s="2"/>
      <c r="AR97" s="2"/>
      <c r="AS97" s="2"/>
      <c r="AT97" s="2"/>
      <c r="AU97" s="2"/>
      <c r="AV97" s="2"/>
      <c r="AW97" s="2"/>
    </row>
    <row r="98" spans="1:49" ht="14.25" customHeight="1" x14ac:dyDescent="0.2">
      <c r="A98" s="34"/>
      <c r="B98" s="34"/>
      <c r="C98" s="34"/>
      <c r="D98" s="2"/>
      <c r="E98" s="2"/>
      <c r="F98" s="2"/>
      <c r="G98" s="2"/>
      <c r="H98" s="2"/>
      <c r="I98" s="2"/>
      <c r="J98" s="2"/>
      <c r="K98" s="2"/>
      <c r="L98" s="2"/>
      <c r="M98" s="2"/>
      <c r="N98" s="2"/>
      <c r="O98" s="2"/>
      <c r="P98" s="2"/>
      <c r="Q98" s="2"/>
      <c r="R98" s="2"/>
      <c r="S98" s="2"/>
      <c r="T98" s="2"/>
      <c r="U98" s="2"/>
      <c r="V98" s="2"/>
      <c r="W98" s="2"/>
      <c r="X98" s="2"/>
      <c r="Y98" s="2"/>
      <c r="Z98" s="2"/>
      <c r="AA98" s="2"/>
      <c r="AB98" s="2"/>
      <c r="AC98" s="86"/>
      <c r="AD98" s="2"/>
      <c r="AE98" s="86"/>
      <c r="AF98" s="2"/>
      <c r="AG98" s="2"/>
      <c r="AH98" s="2"/>
      <c r="AI98" s="2"/>
      <c r="AJ98" s="2"/>
      <c r="AK98" s="2"/>
      <c r="AL98" s="2"/>
      <c r="AM98" s="2"/>
      <c r="AN98" s="2"/>
      <c r="AO98" s="2"/>
      <c r="AP98" s="2"/>
      <c r="AQ98" s="2"/>
      <c r="AR98" s="2"/>
      <c r="AS98" s="2"/>
      <c r="AT98" s="2"/>
      <c r="AU98" s="2"/>
      <c r="AV98" s="2"/>
      <c r="AW98" s="2"/>
    </row>
    <row r="99" spans="1:49" ht="14.25" customHeight="1" x14ac:dyDescent="0.2">
      <c r="A99" s="34"/>
      <c r="B99" s="34"/>
      <c r="C99" s="34"/>
      <c r="D99" s="2"/>
      <c r="E99" s="2"/>
      <c r="F99" s="2"/>
      <c r="G99" s="2"/>
      <c r="H99" s="2"/>
      <c r="I99" s="2"/>
      <c r="J99" s="2"/>
      <c r="K99" s="2"/>
      <c r="L99" s="2"/>
      <c r="M99" s="2"/>
      <c r="N99" s="2"/>
      <c r="O99" s="2"/>
      <c r="P99" s="2"/>
      <c r="Q99" s="2"/>
      <c r="R99" s="2"/>
      <c r="S99" s="2"/>
      <c r="T99" s="2"/>
      <c r="U99" s="2"/>
      <c r="V99" s="2"/>
      <c r="W99" s="2"/>
      <c r="X99" s="2"/>
      <c r="Y99" s="2"/>
      <c r="Z99" s="2"/>
      <c r="AA99" s="2"/>
      <c r="AB99" s="2"/>
      <c r="AC99" s="86"/>
      <c r="AD99" s="2"/>
      <c r="AE99" s="86"/>
      <c r="AF99" s="2"/>
      <c r="AG99" s="2"/>
      <c r="AH99" s="2"/>
      <c r="AI99" s="2"/>
      <c r="AJ99" s="2"/>
      <c r="AK99" s="2"/>
      <c r="AL99" s="2"/>
      <c r="AM99" s="2"/>
      <c r="AN99" s="2"/>
      <c r="AO99" s="2"/>
      <c r="AP99" s="2"/>
      <c r="AQ99" s="2"/>
      <c r="AR99" s="2"/>
      <c r="AS99" s="2"/>
      <c r="AT99" s="2"/>
      <c r="AU99" s="2"/>
      <c r="AV99" s="2"/>
      <c r="AW99" s="2"/>
    </row>
    <row r="100" spans="1:49" ht="14.25" customHeight="1" x14ac:dyDescent="0.2">
      <c r="A100" s="34"/>
      <c r="B100" s="34"/>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86"/>
      <c r="AD100" s="2"/>
      <c r="AE100" s="86"/>
      <c r="AF100" s="2"/>
      <c r="AG100" s="2"/>
      <c r="AH100" s="2"/>
      <c r="AI100" s="2"/>
      <c r="AJ100" s="2"/>
      <c r="AK100" s="2"/>
      <c r="AL100" s="2"/>
      <c r="AM100" s="2"/>
      <c r="AN100" s="2"/>
      <c r="AO100" s="2"/>
      <c r="AP100" s="2"/>
      <c r="AQ100" s="2"/>
      <c r="AR100" s="2"/>
      <c r="AS100" s="2"/>
      <c r="AT100" s="2"/>
      <c r="AU100" s="2"/>
      <c r="AV100" s="2"/>
      <c r="AW100" s="2"/>
    </row>
    <row r="101" spans="1:49" ht="14.25" customHeight="1" x14ac:dyDescent="0.2">
      <c r="A101" s="34"/>
      <c r="B101" s="34"/>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86"/>
      <c r="AD101" s="2"/>
      <c r="AE101" s="86"/>
      <c r="AF101" s="2"/>
      <c r="AG101" s="2"/>
      <c r="AH101" s="2"/>
      <c r="AI101" s="2"/>
      <c r="AJ101" s="2"/>
      <c r="AK101" s="2"/>
      <c r="AL101" s="2"/>
      <c r="AM101" s="2"/>
      <c r="AN101" s="2"/>
      <c r="AO101" s="2"/>
      <c r="AP101" s="2"/>
      <c r="AQ101" s="2"/>
      <c r="AR101" s="2"/>
      <c r="AS101" s="2"/>
      <c r="AT101" s="2"/>
      <c r="AU101" s="2"/>
      <c r="AV101" s="2"/>
      <c r="AW101" s="2"/>
    </row>
    <row r="102" spans="1:49" ht="14.25" customHeight="1" x14ac:dyDescent="0.2">
      <c r="A102" s="34"/>
      <c r="B102" s="34"/>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86"/>
      <c r="AD102" s="2"/>
      <c r="AE102" s="86"/>
      <c r="AF102" s="2"/>
      <c r="AG102" s="2"/>
      <c r="AH102" s="2"/>
      <c r="AI102" s="2"/>
      <c r="AJ102" s="2"/>
      <c r="AK102" s="2"/>
      <c r="AL102" s="2"/>
      <c r="AM102" s="2"/>
      <c r="AN102" s="2"/>
      <c r="AO102" s="2"/>
      <c r="AP102" s="2"/>
      <c r="AQ102" s="2"/>
      <c r="AR102" s="2"/>
      <c r="AS102" s="2"/>
      <c r="AT102" s="2"/>
      <c r="AU102" s="2"/>
      <c r="AV102" s="2"/>
      <c r="AW102" s="2"/>
    </row>
    <row r="103" spans="1:49" ht="14.25" customHeight="1" x14ac:dyDescent="0.2">
      <c r="A103" s="34"/>
      <c r="B103" s="34"/>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86"/>
      <c r="AD103" s="2"/>
      <c r="AE103" s="86"/>
      <c r="AF103" s="2"/>
      <c r="AG103" s="2"/>
      <c r="AH103" s="2"/>
      <c r="AI103" s="2"/>
      <c r="AJ103" s="2"/>
      <c r="AK103" s="2"/>
      <c r="AL103" s="2"/>
      <c r="AM103" s="2"/>
      <c r="AN103" s="2"/>
      <c r="AO103" s="2"/>
      <c r="AP103" s="2"/>
      <c r="AQ103" s="2"/>
      <c r="AR103" s="2"/>
      <c r="AS103" s="2"/>
      <c r="AT103" s="2"/>
      <c r="AU103" s="2"/>
      <c r="AV103" s="2"/>
      <c r="AW103" s="2"/>
    </row>
    <row r="104" spans="1:49" ht="14.25" customHeight="1" x14ac:dyDescent="0.2">
      <c r="A104" s="34"/>
      <c r="B104" s="34"/>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86"/>
      <c r="AD104" s="2"/>
      <c r="AE104" s="86"/>
      <c r="AF104" s="2"/>
      <c r="AG104" s="2"/>
      <c r="AH104" s="2"/>
      <c r="AI104" s="2"/>
      <c r="AJ104" s="2"/>
      <c r="AK104" s="2"/>
      <c r="AL104" s="2"/>
      <c r="AM104" s="2"/>
      <c r="AN104" s="2"/>
      <c r="AO104" s="2"/>
      <c r="AP104" s="2"/>
      <c r="AQ104" s="2"/>
      <c r="AR104" s="2"/>
      <c r="AS104" s="2"/>
      <c r="AT104" s="2"/>
      <c r="AU104" s="2"/>
      <c r="AV104" s="2"/>
      <c r="AW104" s="2"/>
    </row>
    <row r="105" spans="1:49" ht="14.25" customHeight="1" x14ac:dyDescent="0.2">
      <c r="A105" s="34"/>
      <c r="B105" s="34"/>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86"/>
      <c r="AD105" s="2"/>
      <c r="AE105" s="86"/>
      <c r="AF105" s="2"/>
      <c r="AG105" s="2"/>
      <c r="AH105" s="2"/>
      <c r="AI105" s="2"/>
      <c r="AJ105" s="2"/>
      <c r="AK105" s="2"/>
      <c r="AL105" s="2"/>
      <c r="AM105" s="2"/>
      <c r="AN105" s="2"/>
      <c r="AO105" s="2"/>
      <c r="AP105" s="2"/>
      <c r="AQ105" s="2"/>
      <c r="AR105" s="2"/>
      <c r="AS105" s="2"/>
      <c r="AT105" s="2"/>
      <c r="AU105" s="2"/>
      <c r="AV105" s="2"/>
      <c r="AW105" s="2"/>
    </row>
    <row r="106" spans="1:49" ht="14.25" customHeight="1" x14ac:dyDescent="0.2">
      <c r="A106" s="34"/>
      <c r="B106" s="34"/>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86"/>
      <c r="AD106" s="2"/>
      <c r="AE106" s="86"/>
      <c r="AF106" s="2"/>
      <c r="AG106" s="2"/>
      <c r="AH106" s="2"/>
      <c r="AI106" s="2"/>
      <c r="AJ106" s="2"/>
      <c r="AK106" s="2"/>
      <c r="AL106" s="2"/>
      <c r="AM106" s="2"/>
      <c r="AN106" s="2"/>
      <c r="AO106" s="2"/>
      <c r="AP106" s="2"/>
      <c r="AQ106" s="2"/>
      <c r="AR106" s="2"/>
      <c r="AS106" s="2"/>
      <c r="AT106" s="2"/>
      <c r="AU106" s="2"/>
      <c r="AV106" s="2"/>
      <c r="AW106" s="2"/>
    </row>
    <row r="107" spans="1:49" ht="14.25" customHeight="1" x14ac:dyDescent="0.2">
      <c r="A107" s="34"/>
      <c r="B107" s="34"/>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86"/>
      <c r="AD107" s="2"/>
      <c r="AE107" s="86"/>
      <c r="AF107" s="2"/>
      <c r="AG107" s="2"/>
      <c r="AH107" s="2"/>
      <c r="AI107" s="2"/>
      <c r="AJ107" s="2"/>
      <c r="AK107" s="2"/>
      <c r="AL107" s="2"/>
      <c r="AM107" s="2"/>
      <c r="AN107" s="2"/>
      <c r="AO107" s="2"/>
      <c r="AP107" s="2"/>
      <c r="AQ107" s="2"/>
      <c r="AR107" s="2"/>
      <c r="AS107" s="2"/>
      <c r="AT107" s="2"/>
      <c r="AU107" s="2"/>
      <c r="AV107" s="2"/>
      <c r="AW107" s="2"/>
    </row>
    <row r="108" spans="1:49" ht="14.25" customHeight="1" x14ac:dyDescent="0.2">
      <c r="A108" s="34"/>
      <c r="B108" s="34"/>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86"/>
      <c r="AD108" s="2"/>
      <c r="AE108" s="86"/>
      <c r="AF108" s="2"/>
      <c r="AG108" s="2"/>
      <c r="AH108" s="2"/>
      <c r="AI108" s="2"/>
      <c r="AJ108" s="2"/>
      <c r="AK108" s="2"/>
      <c r="AL108" s="2"/>
      <c r="AM108" s="2"/>
      <c r="AN108" s="2"/>
      <c r="AO108" s="2"/>
      <c r="AP108" s="2"/>
      <c r="AQ108" s="2"/>
      <c r="AR108" s="2"/>
      <c r="AS108" s="2"/>
      <c r="AT108" s="2"/>
      <c r="AU108" s="2"/>
      <c r="AV108" s="2"/>
      <c r="AW108" s="2"/>
    </row>
    <row r="109" spans="1:49" ht="14.25" customHeight="1" x14ac:dyDescent="0.2">
      <c r="A109" s="34"/>
      <c r="B109" s="34"/>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86"/>
      <c r="AD109" s="2"/>
      <c r="AE109" s="86"/>
      <c r="AF109" s="2"/>
      <c r="AG109" s="2"/>
      <c r="AH109" s="2"/>
      <c r="AI109" s="2"/>
      <c r="AJ109" s="2"/>
      <c r="AK109" s="2"/>
      <c r="AL109" s="2"/>
      <c r="AM109" s="2"/>
      <c r="AN109" s="2"/>
      <c r="AO109" s="2"/>
      <c r="AP109" s="2"/>
      <c r="AQ109" s="2"/>
      <c r="AR109" s="2"/>
      <c r="AS109" s="2"/>
      <c r="AT109" s="2"/>
      <c r="AU109" s="2"/>
      <c r="AV109" s="2"/>
      <c r="AW109" s="2"/>
    </row>
    <row r="110" spans="1:49" ht="14.25" customHeight="1" x14ac:dyDescent="0.2">
      <c r="A110" s="34"/>
      <c r="B110" s="34"/>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86"/>
      <c r="AD110" s="2"/>
      <c r="AE110" s="86"/>
      <c r="AF110" s="2"/>
      <c r="AG110" s="2"/>
      <c r="AH110" s="2"/>
      <c r="AI110" s="2"/>
      <c r="AJ110" s="2"/>
      <c r="AK110" s="2"/>
      <c r="AL110" s="2"/>
      <c r="AM110" s="2"/>
      <c r="AN110" s="2"/>
      <c r="AO110" s="2"/>
      <c r="AP110" s="2"/>
      <c r="AQ110" s="2"/>
      <c r="AR110" s="2"/>
      <c r="AS110" s="2"/>
      <c r="AT110" s="2"/>
      <c r="AU110" s="2"/>
      <c r="AV110" s="2"/>
      <c r="AW110" s="2"/>
    </row>
    <row r="111" spans="1:49" ht="14.25" customHeight="1" x14ac:dyDescent="0.2">
      <c r="A111" s="34"/>
      <c r="B111" s="34"/>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86"/>
      <c r="AD111" s="2"/>
      <c r="AE111" s="86"/>
      <c r="AF111" s="2"/>
      <c r="AG111" s="2"/>
      <c r="AH111" s="2"/>
      <c r="AI111" s="2"/>
      <c r="AJ111" s="2"/>
      <c r="AK111" s="2"/>
      <c r="AL111" s="2"/>
      <c r="AM111" s="2"/>
      <c r="AN111" s="2"/>
      <c r="AO111" s="2"/>
      <c r="AP111" s="2"/>
      <c r="AQ111" s="2"/>
      <c r="AR111" s="2"/>
      <c r="AS111" s="2"/>
      <c r="AT111" s="2"/>
      <c r="AU111" s="2"/>
      <c r="AV111" s="2"/>
      <c r="AW111" s="2"/>
    </row>
    <row r="112" spans="1:49" ht="14.25" customHeight="1" x14ac:dyDescent="0.2">
      <c r="A112" s="34"/>
      <c r="B112" s="34"/>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86"/>
      <c r="AD112" s="2"/>
      <c r="AE112" s="86"/>
      <c r="AF112" s="2"/>
      <c r="AG112" s="2"/>
      <c r="AH112" s="2"/>
      <c r="AI112" s="2"/>
      <c r="AJ112" s="2"/>
      <c r="AK112" s="2"/>
      <c r="AL112" s="2"/>
      <c r="AM112" s="2"/>
      <c r="AN112" s="2"/>
      <c r="AO112" s="2"/>
      <c r="AP112" s="2"/>
      <c r="AQ112" s="2"/>
      <c r="AR112" s="2"/>
      <c r="AS112" s="2"/>
      <c r="AT112" s="2"/>
      <c r="AU112" s="2"/>
      <c r="AV112" s="2"/>
      <c r="AW112" s="2"/>
    </row>
    <row r="113" spans="1:49" ht="14.25" customHeight="1" x14ac:dyDescent="0.2">
      <c r="A113" s="34"/>
      <c r="B113" s="34"/>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86"/>
      <c r="AD113" s="2"/>
      <c r="AE113" s="86"/>
      <c r="AF113" s="2"/>
      <c r="AG113" s="2"/>
      <c r="AH113" s="2"/>
      <c r="AI113" s="2"/>
      <c r="AJ113" s="2"/>
      <c r="AK113" s="2"/>
      <c r="AL113" s="2"/>
      <c r="AM113" s="2"/>
      <c r="AN113" s="2"/>
      <c r="AO113" s="2"/>
      <c r="AP113" s="2"/>
      <c r="AQ113" s="2"/>
      <c r="AR113" s="2"/>
      <c r="AS113" s="2"/>
      <c r="AT113" s="2"/>
      <c r="AU113" s="2"/>
      <c r="AV113" s="2"/>
      <c r="AW113" s="2"/>
    </row>
    <row r="114" spans="1:49" ht="14.25" customHeight="1" x14ac:dyDescent="0.2">
      <c r="A114" s="34"/>
      <c r="B114" s="34"/>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86"/>
      <c r="AD114" s="2"/>
      <c r="AE114" s="86"/>
      <c r="AF114" s="2"/>
      <c r="AG114" s="2"/>
      <c r="AH114" s="2"/>
      <c r="AI114" s="2"/>
      <c r="AJ114" s="2"/>
      <c r="AK114" s="2"/>
      <c r="AL114" s="2"/>
      <c r="AM114" s="2"/>
      <c r="AN114" s="2"/>
      <c r="AO114" s="2"/>
      <c r="AP114" s="2"/>
      <c r="AQ114" s="2"/>
      <c r="AR114" s="2"/>
      <c r="AS114" s="2"/>
      <c r="AT114" s="2"/>
      <c r="AU114" s="2"/>
      <c r="AV114" s="2"/>
      <c r="AW114" s="2"/>
    </row>
    <row r="115" spans="1:49" ht="14.25" customHeight="1" x14ac:dyDescent="0.2">
      <c r="A115" s="34"/>
      <c r="B115" s="34"/>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86"/>
      <c r="AD115" s="2"/>
      <c r="AE115" s="86"/>
      <c r="AF115" s="2"/>
      <c r="AG115" s="2"/>
      <c r="AH115" s="2"/>
      <c r="AI115" s="2"/>
      <c r="AJ115" s="2"/>
      <c r="AK115" s="2"/>
      <c r="AL115" s="2"/>
      <c r="AM115" s="2"/>
      <c r="AN115" s="2"/>
      <c r="AO115" s="2"/>
      <c r="AP115" s="2"/>
      <c r="AQ115" s="2"/>
      <c r="AR115" s="2"/>
      <c r="AS115" s="2"/>
      <c r="AT115" s="2"/>
      <c r="AU115" s="2"/>
      <c r="AV115" s="2"/>
      <c r="AW115" s="2"/>
    </row>
    <row r="116" spans="1:49" ht="14.25" customHeight="1" x14ac:dyDescent="0.2">
      <c r="A116" s="34"/>
      <c r="B116" s="34"/>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86"/>
      <c r="AD116" s="2"/>
      <c r="AE116" s="86"/>
      <c r="AF116" s="2"/>
      <c r="AG116" s="2"/>
      <c r="AH116" s="2"/>
      <c r="AI116" s="2"/>
      <c r="AJ116" s="2"/>
      <c r="AK116" s="2"/>
      <c r="AL116" s="2"/>
      <c r="AM116" s="2"/>
      <c r="AN116" s="2"/>
      <c r="AO116" s="2"/>
      <c r="AP116" s="2"/>
      <c r="AQ116" s="2"/>
      <c r="AR116" s="2"/>
      <c r="AS116" s="2"/>
      <c r="AT116" s="2"/>
      <c r="AU116" s="2"/>
      <c r="AV116" s="2"/>
      <c r="AW116" s="2"/>
    </row>
    <row r="117" spans="1:49" ht="14.25" customHeight="1" x14ac:dyDescent="0.2">
      <c r="A117" s="34"/>
      <c r="B117" s="34"/>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86"/>
      <c r="AD117" s="2"/>
      <c r="AE117" s="86"/>
      <c r="AF117" s="2"/>
      <c r="AG117" s="2"/>
      <c r="AH117" s="2"/>
      <c r="AI117" s="2"/>
      <c r="AJ117" s="2"/>
      <c r="AK117" s="2"/>
      <c r="AL117" s="2"/>
      <c r="AM117" s="2"/>
      <c r="AN117" s="2"/>
      <c r="AO117" s="2"/>
      <c r="AP117" s="2"/>
      <c r="AQ117" s="2"/>
      <c r="AR117" s="2"/>
      <c r="AS117" s="2"/>
      <c r="AT117" s="2"/>
      <c r="AU117" s="2"/>
      <c r="AV117" s="2"/>
      <c r="AW117" s="2"/>
    </row>
    <row r="118" spans="1:49" ht="14.25" customHeight="1" x14ac:dyDescent="0.2">
      <c r="A118" s="34"/>
      <c r="B118" s="34"/>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86"/>
      <c r="AD118" s="2"/>
      <c r="AE118" s="86"/>
      <c r="AF118" s="2"/>
      <c r="AG118" s="2"/>
      <c r="AH118" s="2"/>
      <c r="AI118" s="2"/>
      <c r="AJ118" s="2"/>
      <c r="AK118" s="2"/>
      <c r="AL118" s="2"/>
      <c r="AM118" s="2"/>
      <c r="AN118" s="2"/>
      <c r="AO118" s="2"/>
      <c r="AP118" s="2"/>
      <c r="AQ118" s="2"/>
      <c r="AR118" s="2"/>
      <c r="AS118" s="2"/>
      <c r="AT118" s="2"/>
      <c r="AU118" s="2"/>
      <c r="AV118" s="2"/>
      <c r="AW118" s="2"/>
    </row>
    <row r="119" spans="1:49" ht="14.25" customHeight="1" x14ac:dyDescent="0.2">
      <c r="A119" s="34"/>
      <c r="B119" s="34"/>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86"/>
      <c r="AD119" s="2"/>
      <c r="AE119" s="86"/>
      <c r="AF119" s="2"/>
      <c r="AG119" s="2"/>
      <c r="AH119" s="2"/>
      <c r="AI119" s="2"/>
      <c r="AJ119" s="2"/>
      <c r="AK119" s="2"/>
      <c r="AL119" s="2"/>
      <c r="AM119" s="2"/>
      <c r="AN119" s="2"/>
      <c r="AO119" s="2"/>
      <c r="AP119" s="2"/>
      <c r="AQ119" s="2"/>
      <c r="AR119" s="2"/>
      <c r="AS119" s="2"/>
      <c r="AT119" s="2"/>
      <c r="AU119" s="2"/>
      <c r="AV119" s="2"/>
      <c r="AW119" s="2"/>
    </row>
    <row r="120" spans="1:49" ht="14.25" customHeight="1" x14ac:dyDescent="0.2">
      <c r="A120" s="34"/>
      <c r="B120" s="34"/>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86"/>
      <c r="AD120" s="2"/>
      <c r="AE120" s="86"/>
      <c r="AF120" s="2"/>
      <c r="AG120" s="2"/>
      <c r="AH120" s="2"/>
      <c r="AI120" s="2"/>
      <c r="AJ120" s="2"/>
      <c r="AK120" s="2"/>
      <c r="AL120" s="2"/>
      <c r="AM120" s="2"/>
      <c r="AN120" s="2"/>
      <c r="AO120" s="2"/>
      <c r="AP120" s="2"/>
      <c r="AQ120" s="2"/>
      <c r="AR120" s="2"/>
      <c r="AS120" s="2"/>
      <c r="AT120" s="2"/>
      <c r="AU120" s="2"/>
      <c r="AV120" s="2"/>
      <c r="AW120" s="2"/>
    </row>
    <row r="121" spans="1:49" ht="14.25" customHeight="1" x14ac:dyDescent="0.2">
      <c r="A121" s="34"/>
      <c r="B121" s="34"/>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86"/>
      <c r="AD121" s="2"/>
      <c r="AE121" s="86"/>
      <c r="AF121" s="2"/>
      <c r="AG121" s="2"/>
      <c r="AH121" s="2"/>
      <c r="AI121" s="2"/>
      <c r="AJ121" s="2"/>
      <c r="AK121" s="2"/>
      <c r="AL121" s="2"/>
      <c r="AM121" s="2"/>
      <c r="AN121" s="2"/>
      <c r="AO121" s="2"/>
      <c r="AP121" s="2"/>
      <c r="AQ121" s="2"/>
      <c r="AR121" s="2"/>
      <c r="AS121" s="2"/>
      <c r="AT121" s="2"/>
      <c r="AU121" s="2"/>
      <c r="AV121" s="2"/>
      <c r="AW121" s="2"/>
    </row>
    <row r="122" spans="1:49" ht="14.25" customHeight="1" x14ac:dyDescent="0.2">
      <c r="A122" s="34"/>
      <c r="B122" s="34"/>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86"/>
      <c r="AD122" s="2"/>
      <c r="AE122" s="86"/>
      <c r="AF122" s="2"/>
      <c r="AG122" s="2"/>
      <c r="AH122" s="2"/>
      <c r="AI122" s="2"/>
      <c r="AJ122" s="2"/>
      <c r="AK122" s="2"/>
      <c r="AL122" s="2"/>
      <c r="AM122" s="2"/>
      <c r="AN122" s="2"/>
      <c r="AO122" s="2"/>
      <c r="AP122" s="2"/>
      <c r="AQ122" s="2"/>
      <c r="AR122" s="2"/>
      <c r="AS122" s="2"/>
      <c r="AT122" s="2"/>
      <c r="AU122" s="2"/>
      <c r="AV122" s="2"/>
      <c r="AW122" s="2"/>
    </row>
    <row r="123" spans="1:49" ht="14.25" customHeight="1" x14ac:dyDescent="0.2">
      <c r="A123" s="34"/>
      <c r="B123" s="34"/>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86"/>
      <c r="AD123" s="2"/>
      <c r="AE123" s="86"/>
      <c r="AF123" s="2"/>
      <c r="AG123" s="2"/>
      <c r="AH123" s="2"/>
      <c r="AI123" s="2"/>
      <c r="AJ123" s="2"/>
      <c r="AK123" s="2"/>
      <c r="AL123" s="2"/>
      <c r="AM123" s="2"/>
      <c r="AN123" s="2"/>
      <c r="AO123" s="2"/>
      <c r="AP123" s="2"/>
      <c r="AQ123" s="2"/>
      <c r="AR123" s="2"/>
      <c r="AS123" s="2"/>
      <c r="AT123" s="2"/>
      <c r="AU123" s="2"/>
      <c r="AV123" s="2"/>
      <c r="AW123" s="2"/>
    </row>
    <row r="124" spans="1:49" ht="14.25" customHeight="1" x14ac:dyDescent="0.2">
      <c r="A124" s="34"/>
      <c r="B124" s="34"/>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86"/>
      <c r="AD124" s="2"/>
      <c r="AE124" s="86"/>
      <c r="AF124" s="2"/>
      <c r="AG124" s="2"/>
      <c r="AH124" s="2"/>
      <c r="AI124" s="2"/>
      <c r="AJ124" s="2"/>
      <c r="AK124" s="2"/>
      <c r="AL124" s="2"/>
      <c r="AM124" s="2"/>
      <c r="AN124" s="2"/>
      <c r="AO124" s="2"/>
      <c r="AP124" s="2"/>
      <c r="AQ124" s="2"/>
      <c r="AR124" s="2"/>
      <c r="AS124" s="2"/>
      <c r="AT124" s="2"/>
      <c r="AU124" s="2"/>
      <c r="AV124" s="2"/>
      <c r="AW124" s="2"/>
    </row>
    <row r="125" spans="1:49" ht="14.25" customHeight="1" x14ac:dyDescent="0.2">
      <c r="A125" s="34"/>
      <c r="B125" s="34"/>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86"/>
      <c r="AD125" s="2"/>
      <c r="AE125" s="86"/>
      <c r="AF125" s="2"/>
      <c r="AG125" s="2"/>
      <c r="AH125" s="2"/>
      <c r="AI125" s="2"/>
      <c r="AJ125" s="2"/>
      <c r="AK125" s="2"/>
      <c r="AL125" s="2"/>
      <c r="AM125" s="2"/>
      <c r="AN125" s="2"/>
      <c r="AO125" s="2"/>
      <c r="AP125" s="2"/>
      <c r="AQ125" s="2"/>
      <c r="AR125" s="2"/>
      <c r="AS125" s="2"/>
      <c r="AT125" s="2"/>
      <c r="AU125" s="2"/>
      <c r="AV125" s="2"/>
      <c r="AW125" s="2"/>
    </row>
    <row r="126" spans="1:49" ht="14.25" customHeight="1" x14ac:dyDescent="0.2">
      <c r="A126" s="34"/>
      <c r="B126" s="34"/>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86"/>
      <c r="AD126" s="2"/>
      <c r="AE126" s="86"/>
      <c r="AF126" s="2"/>
      <c r="AG126" s="2"/>
      <c r="AH126" s="2"/>
      <c r="AI126" s="2"/>
      <c r="AJ126" s="2"/>
      <c r="AK126" s="2"/>
      <c r="AL126" s="2"/>
      <c r="AM126" s="2"/>
      <c r="AN126" s="2"/>
      <c r="AO126" s="2"/>
      <c r="AP126" s="2"/>
      <c r="AQ126" s="2"/>
      <c r="AR126" s="2"/>
      <c r="AS126" s="2"/>
      <c r="AT126" s="2"/>
      <c r="AU126" s="2"/>
      <c r="AV126" s="2"/>
      <c r="AW126" s="2"/>
    </row>
    <row r="127" spans="1:49" ht="14.25" customHeight="1" x14ac:dyDescent="0.2">
      <c r="A127" s="34"/>
      <c r="B127" s="34"/>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86"/>
      <c r="AD127" s="2"/>
      <c r="AE127" s="86"/>
      <c r="AF127" s="2"/>
      <c r="AG127" s="2"/>
      <c r="AH127" s="2"/>
      <c r="AI127" s="2"/>
      <c r="AJ127" s="2"/>
      <c r="AK127" s="2"/>
      <c r="AL127" s="2"/>
      <c r="AM127" s="2"/>
      <c r="AN127" s="2"/>
      <c r="AO127" s="2"/>
      <c r="AP127" s="2"/>
      <c r="AQ127" s="2"/>
      <c r="AR127" s="2"/>
      <c r="AS127" s="2"/>
      <c r="AT127" s="2"/>
      <c r="AU127" s="2"/>
      <c r="AV127" s="2"/>
      <c r="AW127" s="2"/>
    </row>
    <row r="128" spans="1:49" ht="14.25" customHeight="1" x14ac:dyDescent="0.2">
      <c r="A128" s="34"/>
      <c r="B128" s="34"/>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86"/>
      <c r="AD128" s="2"/>
      <c r="AE128" s="86"/>
      <c r="AF128" s="2"/>
      <c r="AG128" s="2"/>
      <c r="AH128" s="2"/>
      <c r="AI128" s="2"/>
      <c r="AJ128" s="2"/>
      <c r="AK128" s="2"/>
      <c r="AL128" s="2"/>
      <c r="AM128" s="2"/>
      <c r="AN128" s="2"/>
      <c r="AO128" s="2"/>
      <c r="AP128" s="2"/>
      <c r="AQ128" s="2"/>
      <c r="AR128" s="2"/>
      <c r="AS128" s="2"/>
      <c r="AT128" s="2"/>
      <c r="AU128" s="2"/>
      <c r="AV128" s="2"/>
      <c r="AW128" s="2"/>
    </row>
    <row r="129" spans="1:49" ht="14.25" customHeight="1" x14ac:dyDescent="0.2">
      <c r="A129" s="34"/>
      <c r="B129" s="34"/>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86"/>
      <c r="AD129" s="2"/>
      <c r="AE129" s="86"/>
      <c r="AF129" s="2"/>
      <c r="AG129" s="2"/>
      <c r="AH129" s="2"/>
      <c r="AI129" s="2"/>
      <c r="AJ129" s="2"/>
      <c r="AK129" s="2"/>
      <c r="AL129" s="2"/>
      <c r="AM129" s="2"/>
      <c r="AN129" s="2"/>
      <c r="AO129" s="2"/>
      <c r="AP129" s="2"/>
      <c r="AQ129" s="2"/>
      <c r="AR129" s="2"/>
      <c r="AS129" s="2"/>
      <c r="AT129" s="2"/>
      <c r="AU129" s="2"/>
      <c r="AV129" s="2"/>
      <c r="AW129" s="2"/>
    </row>
    <row r="130" spans="1:49" ht="14.25" customHeight="1" x14ac:dyDescent="0.2">
      <c r="A130" s="34"/>
      <c r="B130" s="34"/>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86"/>
      <c r="AD130" s="2"/>
      <c r="AE130" s="86"/>
      <c r="AF130" s="2"/>
      <c r="AG130" s="2"/>
      <c r="AH130" s="2"/>
      <c r="AI130" s="2"/>
      <c r="AJ130" s="2"/>
      <c r="AK130" s="2"/>
      <c r="AL130" s="2"/>
      <c r="AM130" s="2"/>
      <c r="AN130" s="2"/>
      <c r="AO130" s="2"/>
      <c r="AP130" s="2"/>
      <c r="AQ130" s="2"/>
      <c r="AR130" s="2"/>
      <c r="AS130" s="2"/>
      <c r="AT130" s="2"/>
      <c r="AU130" s="2"/>
      <c r="AV130" s="2"/>
      <c r="AW130" s="2"/>
    </row>
    <row r="131" spans="1:49" ht="14.25" customHeight="1" x14ac:dyDescent="0.2">
      <c r="A131" s="34"/>
      <c r="B131" s="34"/>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86"/>
      <c r="AD131" s="2"/>
      <c r="AE131" s="86"/>
      <c r="AF131" s="2"/>
      <c r="AG131" s="2"/>
      <c r="AH131" s="2"/>
      <c r="AI131" s="2"/>
      <c r="AJ131" s="2"/>
      <c r="AK131" s="2"/>
      <c r="AL131" s="2"/>
      <c r="AM131" s="2"/>
      <c r="AN131" s="2"/>
      <c r="AO131" s="2"/>
      <c r="AP131" s="2"/>
      <c r="AQ131" s="2"/>
      <c r="AR131" s="2"/>
      <c r="AS131" s="2"/>
      <c r="AT131" s="2"/>
      <c r="AU131" s="2"/>
      <c r="AV131" s="2"/>
      <c r="AW131" s="2"/>
    </row>
    <row r="132" spans="1:49" ht="14.25" customHeight="1" x14ac:dyDescent="0.2">
      <c r="A132" s="34"/>
      <c r="B132" s="34"/>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86"/>
      <c r="AD132" s="2"/>
      <c r="AE132" s="86"/>
      <c r="AF132" s="2"/>
      <c r="AG132" s="2"/>
      <c r="AH132" s="2"/>
      <c r="AI132" s="2"/>
      <c r="AJ132" s="2"/>
      <c r="AK132" s="2"/>
      <c r="AL132" s="2"/>
      <c r="AM132" s="2"/>
      <c r="AN132" s="2"/>
      <c r="AO132" s="2"/>
      <c r="AP132" s="2"/>
      <c r="AQ132" s="2"/>
      <c r="AR132" s="2"/>
      <c r="AS132" s="2"/>
      <c r="AT132" s="2"/>
      <c r="AU132" s="2"/>
      <c r="AV132" s="2"/>
      <c r="AW132" s="2"/>
    </row>
    <row r="133" spans="1:49" ht="14.25" customHeight="1" x14ac:dyDescent="0.2">
      <c r="A133" s="34"/>
      <c r="B133" s="34"/>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86"/>
      <c r="AD133" s="2"/>
      <c r="AE133" s="86"/>
      <c r="AF133" s="2"/>
      <c r="AG133" s="2"/>
      <c r="AH133" s="2"/>
      <c r="AI133" s="2"/>
      <c r="AJ133" s="2"/>
      <c r="AK133" s="2"/>
      <c r="AL133" s="2"/>
      <c r="AM133" s="2"/>
      <c r="AN133" s="2"/>
      <c r="AO133" s="2"/>
      <c r="AP133" s="2"/>
      <c r="AQ133" s="2"/>
      <c r="AR133" s="2"/>
      <c r="AS133" s="2"/>
      <c r="AT133" s="2"/>
      <c r="AU133" s="2"/>
      <c r="AV133" s="2"/>
      <c r="AW133" s="2"/>
    </row>
    <row r="134" spans="1:49" ht="14.25" customHeight="1" x14ac:dyDescent="0.2">
      <c r="A134" s="34"/>
      <c r="B134" s="34"/>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86"/>
      <c r="AD134" s="2"/>
      <c r="AE134" s="86"/>
      <c r="AF134" s="2"/>
      <c r="AG134" s="2"/>
      <c r="AH134" s="2"/>
      <c r="AI134" s="2"/>
      <c r="AJ134" s="2"/>
      <c r="AK134" s="2"/>
      <c r="AL134" s="2"/>
      <c r="AM134" s="2"/>
      <c r="AN134" s="2"/>
      <c r="AO134" s="2"/>
      <c r="AP134" s="2"/>
      <c r="AQ134" s="2"/>
      <c r="AR134" s="2"/>
      <c r="AS134" s="2"/>
      <c r="AT134" s="2"/>
      <c r="AU134" s="2"/>
      <c r="AV134" s="2"/>
      <c r="AW134" s="2"/>
    </row>
    <row r="135" spans="1:49" ht="14.25" customHeight="1" x14ac:dyDescent="0.2">
      <c r="A135" s="34"/>
      <c r="B135" s="34"/>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86"/>
      <c r="AD135" s="2"/>
      <c r="AE135" s="86"/>
      <c r="AF135" s="2"/>
      <c r="AG135" s="2"/>
      <c r="AH135" s="2"/>
      <c r="AI135" s="2"/>
      <c r="AJ135" s="2"/>
      <c r="AK135" s="2"/>
      <c r="AL135" s="2"/>
      <c r="AM135" s="2"/>
      <c r="AN135" s="2"/>
      <c r="AO135" s="2"/>
      <c r="AP135" s="2"/>
      <c r="AQ135" s="2"/>
      <c r="AR135" s="2"/>
      <c r="AS135" s="2"/>
      <c r="AT135" s="2"/>
      <c r="AU135" s="2"/>
      <c r="AV135" s="2"/>
      <c r="AW135" s="2"/>
    </row>
    <row r="136" spans="1:49" ht="14.25" customHeight="1" x14ac:dyDescent="0.2">
      <c r="A136" s="34"/>
      <c r="B136" s="34"/>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86"/>
      <c r="AD136" s="2"/>
      <c r="AE136" s="86"/>
      <c r="AF136" s="2"/>
      <c r="AG136" s="2"/>
      <c r="AH136" s="2"/>
      <c r="AI136" s="2"/>
      <c r="AJ136" s="2"/>
      <c r="AK136" s="2"/>
      <c r="AL136" s="2"/>
      <c r="AM136" s="2"/>
      <c r="AN136" s="2"/>
      <c r="AO136" s="2"/>
      <c r="AP136" s="2"/>
      <c r="AQ136" s="2"/>
      <c r="AR136" s="2"/>
      <c r="AS136" s="2"/>
      <c r="AT136" s="2"/>
      <c r="AU136" s="2"/>
      <c r="AV136" s="2"/>
      <c r="AW136" s="2"/>
    </row>
    <row r="137" spans="1:49" ht="14.25" customHeight="1" x14ac:dyDescent="0.2">
      <c r="A137" s="34"/>
      <c r="B137" s="34"/>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86"/>
      <c r="AD137" s="2"/>
      <c r="AE137" s="86"/>
      <c r="AF137" s="2"/>
      <c r="AG137" s="2"/>
      <c r="AH137" s="2"/>
      <c r="AI137" s="2"/>
      <c r="AJ137" s="2"/>
      <c r="AK137" s="2"/>
      <c r="AL137" s="2"/>
      <c r="AM137" s="2"/>
      <c r="AN137" s="2"/>
      <c r="AO137" s="2"/>
      <c r="AP137" s="2"/>
      <c r="AQ137" s="2"/>
      <c r="AR137" s="2"/>
      <c r="AS137" s="2"/>
      <c r="AT137" s="2"/>
      <c r="AU137" s="2"/>
      <c r="AV137" s="2"/>
      <c r="AW137" s="2"/>
    </row>
    <row r="138" spans="1:49" ht="14.25" customHeight="1" x14ac:dyDescent="0.2">
      <c r="A138" s="34"/>
      <c r="B138" s="34"/>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86"/>
      <c r="AD138" s="2"/>
      <c r="AE138" s="86"/>
      <c r="AF138" s="2"/>
      <c r="AG138" s="2"/>
      <c r="AH138" s="2"/>
      <c r="AI138" s="2"/>
      <c r="AJ138" s="2"/>
      <c r="AK138" s="2"/>
      <c r="AL138" s="2"/>
      <c r="AM138" s="2"/>
      <c r="AN138" s="2"/>
      <c r="AO138" s="2"/>
      <c r="AP138" s="2"/>
      <c r="AQ138" s="2"/>
      <c r="AR138" s="2"/>
      <c r="AS138" s="2"/>
      <c r="AT138" s="2"/>
      <c r="AU138" s="2"/>
      <c r="AV138" s="2"/>
      <c r="AW138" s="2"/>
    </row>
    <row r="139" spans="1:49" ht="14.25" customHeight="1" x14ac:dyDescent="0.2">
      <c r="A139" s="34"/>
      <c r="B139" s="34"/>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86"/>
      <c r="AD139" s="2"/>
      <c r="AE139" s="86"/>
      <c r="AF139" s="2"/>
      <c r="AG139" s="2"/>
      <c r="AH139" s="2"/>
      <c r="AI139" s="2"/>
      <c r="AJ139" s="2"/>
      <c r="AK139" s="2"/>
      <c r="AL139" s="2"/>
      <c r="AM139" s="2"/>
      <c r="AN139" s="2"/>
      <c r="AO139" s="2"/>
      <c r="AP139" s="2"/>
      <c r="AQ139" s="2"/>
      <c r="AR139" s="2"/>
      <c r="AS139" s="2"/>
      <c r="AT139" s="2"/>
      <c r="AU139" s="2"/>
      <c r="AV139" s="2"/>
      <c r="AW139" s="2"/>
    </row>
    <row r="140" spans="1:49" ht="14.25" customHeight="1" x14ac:dyDescent="0.2">
      <c r="A140" s="34"/>
      <c r="B140" s="34"/>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86"/>
      <c r="AD140" s="2"/>
      <c r="AE140" s="86"/>
      <c r="AF140" s="2"/>
      <c r="AG140" s="2"/>
      <c r="AH140" s="2"/>
      <c r="AI140" s="2"/>
      <c r="AJ140" s="2"/>
      <c r="AK140" s="2"/>
      <c r="AL140" s="2"/>
      <c r="AM140" s="2"/>
      <c r="AN140" s="2"/>
      <c r="AO140" s="2"/>
      <c r="AP140" s="2"/>
      <c r="AQ140" s="2"/>
      <c r="AR140" s="2"/>
      <c r="AS140" s="2"/>
      <c r="AT140" s="2"/>
      <c r="AU140" s="2"/>
      <c r="AV140" s="2"/>
      <c r="AW140" s="2"/>
    </row>
    <row r="141" spans="1:49" ht="14.25" customHeight="1" x14ac:dyDescent="0.2">
      <c r="A141" s="34"/>
      <c r="B141" s="34"/>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86"/>
      <c r="AD141" s="2"/>
      <c r="AE141" s="86"/>
      <c r="AF141" s="2"/>
      <c r="AG141" s="2"/>
      <c r="AH141" s="2"/>
      <c r="AI141" s="2"/>
      <c r="AJ141" s="2"/>
      <c r="AK141" s="2"/>
      <c r="AL141" s="2"/>
      <c r="AM141" s="2"/>
      <c r="AN141" s="2"/>
      <c r="AO141" s="2"/>
      <c r="AP141" s="2"/>
      <c r="AQ141" s="2"/>
      <c r="AR141" s="2"/>
      <c r="AS141" s="2"/>
      <c r="AT141" s="2"/>
      <c r="AU141" s="2"/>
      <c r="AV141" s="2"/>
      <c r="AW141" s="2"/>
    </row>
    <row r="142" spans="1:49" ht="14.25" customHeight="1" x14ac:dyDescent="0.2">
      <c r="A142" s="34"/>
      <c r="B142" s="34"/>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86"/>
      <c r="AD142" s="2"/>
      <c r="AE142" s="86"/>
      <c r="AF142" s="2"/>
      <c r="AG142" s="2"/>
      <c r="AH142" s="2"/>
      <c r="AI142" s="2"/>
      <c r="AJ142" s="2"/>
      <c r="AK142" s="2"/>
      <c r="AL142" s="2"/>
      <c r="AM142" s="2"/>
      <c r="AN142" s="2"/>
      <c r="AO142" s="2"/>
      <c r="AP142" s="2"/>
      <c r="AQ142" s="2"/>
      <c r="AR142" s="2"/>
      <c r="AS142" s="2"/>
      <c r="AT142" s="2"/>
      <c r="AU142" s="2"/>
      <c r="AV142" s="2"/>
      <c r="AW142" s="2"/>
    </row>
    <row r="143" spans="1:49" ht="14.25" customHeight="1" x14ac:dyDescent="0.2">
      <c r="A143" s="34"/>
      <c r="B143" s="34"/>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86"/>
      <c r="AD143" s="2"/>
      <c r="AE143" s="86"/>
      <c r="AF143" s="2"/>
      <c r="AG143" s="2"/>
      <c r="AH143" s="2"/>
      <c r="AI143" s="2"/>
      <c r="AJ143" s="2"/>
      <c r="AK143" s="2"/>
      <c r="AL143" s="2"/>
      <c r="AM143" s="2"/>
      <c r="AN143" s="2"/>
      <c r="AO143" s="2"/>
      <c r="AP143" s="2"/>
      <c r="AQ143" s="2"/>
      <c r="AR143" s="2"/>
      <c r="AS143" s="2"/>
      <c r="AT143" s="2"/>
      <c r="AU143" s="2"/>
      <c r="AV143" s="2"/>
      <c r="AW143" s="2"/>
    </row>
    <row r="144" spans="1:49" ht="14.25" customHeight="1" x14ac:dyDescent="0.2">
      <c r="A144" s="34"/>
      <c r="B144" s="34"/>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86"/>
      <c r="AD144" s="2"/>
      <c r="AE144" s="86"/>
      <c r="AF144" s="2"/>
      <c r="AG144" s="2"/>
      <c r="AH144" s="2"/>
      <c r="AI144" s="2"/>
      <c r="AJ144" s="2"/>
      <c r="AK144" s="2"/>
      <c r="AL144" s="2"/>
      <c r="AM144" s="2"/>
      <c r="AN144" s="2"/>
      <c r="AO144" s="2"/>
      <c r="AP144" s="2"/>
      <c r="AQ144" s="2"/>
      <c r="AR144" s="2"/>
      <c r="AS144" s="2"/>
      <c r="AT144" s="2"/>
      <c r="AU144" s="2"/>
      <c r="AV144" s="2"/>
      <c r="AW144" s="2"/>
    </row>
    <row r="145" spans="1:49" ht="14.25" customHeight="1" x14ac:dyDescent="0.2">
      <c r="A145" s="34"/>
      <c r="B145" s="34"/>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86"/>
      <c r="AD145" s="2"/>
      <c r="AE145" s="86"/>
      <c r="AF145" s="2"/>
      <c r="AG145" s="2"/>
      <c r="AH145" s="2"/>
      <c r="AI145" s="2"/>
      <c r="AJ145" s="2"/>
      <c r="AK145" s="2"/>
      <c r="AL145" s="2"/>
      <c r="AM145" s="2"/>
      <c r="AN145" s="2"/>
      <c r="AO145" s="2"/>
      <c r="AP145" s="2"/>
      <c r="AQ145" s="2"/>
      <c r="AR145" s="2"/>
      <c r="AS145" s="2"/>
      <c r="AT145" s="2"/>
      <c r="AU145" s="2"/>
      <c r="AV145" s="2"/>
      <c r="AW145" s="2"/>
    </row>
    <row r="146" spans="1:49" ht="14.25" customHeight="1" x14ac:dyDescent="0.2">
      <c r="A146" s="34"/>
      <c r="B146" s="34"/>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86"/>
      <c r="AD146" s="2"/>
      <c r="AE146" s="86"/>
      <c r="AF146" s="2"/>
      <c r="AG146" s="2"/>
      <c r="AH146" s="2"/>
      <c r="AI146" s="2"/>
      <c r="AJ146" s="2"/>
      <c r="AK146" s="2"/>
      <c r="AL146" s="2"/>
      <c r="AM146" s="2"/>
      <c r="AN146" s="2"/>
      <c r="AO146" s="2"/>
      <c r="AP146" s="2"/>
      <c r="AQ146" s="2"/>
      <c r="AR146" s="2"/>
      <c r="AS146" s="2"/>
      <c r="AT146" s="2"/>
      <c r="AU146" s="2"/>
      <c r="AV146" s="2"/>
      <c r="AW146" s="2"/>
    </row>
    <row r="147" spans="1:49" ht="14.25" customHeight="1" x14ac:dyDescent="0.2">
      <c r="A147" s="34"/>
      <c r="B147" s="34"/>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86"/>
      <c r="AD147" s="2"/>
      <c r="AE147" s="86"/>
      <c r="AF147" s="2"/>
      <c r="AG147" s="2"/>
      <c r="AH147" s="2"/>
      <c r="AI147" s="2"/>
      <c r="AJ147" s="2"/>
      <c r="AK147" s="2"/>
      <c r="AL147" s="2"/>
      <c r="AM147" s="2"/>
      <c r="AN147" s="2"/>
      <c r="AO147" s="2"/>
      <c r="AP147" s="2"/>
      <c r="AQ147" s="2"/>
      <c r="AR147" s="2"/>
      <c r="AS147" s="2"/>
      <c r="AT147" s="2"/>
      <c r="AU147" s="2"/>
      <c r="AV147" s="2"/>
      <c r="AW147" s="2"/>
    </row>
    <row r="148" spans="1:49" ht="14.25" customHeight="1" x14ac:dyDescent="0.2">
      <c r="A148" s="34"/>
      <c r="B148" s="34"/>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86"/>
      <c r="AD148" s="2"/>
      <c r="AE148" s="86"/>
      <c r="AF148" s="2"/>
      <c r="AG148" s="2"/>
      <c r="AH148" s="2"/>
      <c r="AI148" s="2"/>
      <c r="AJ148" s="2"/>
      <c r="AK148" s="2"/>
      <c r="AL148" s="2"/>
      <c r="AM148" s="2"/>
      <c r="AN148" s="2"/>
      <c r="AO148" s="2"/>
      <c r="AP148" s="2"/>
      <c r="AQ148" s="2"/>
      <c r="AR148" s="2"/>
      <c r="AS148" s="2"/>
      <c r="AT148" s="2"/>
      <c r="AU148" s="2"/>
      <c r="AV148" s="2"/>
      <c r="AW148" s="2"/>
    </row>
    <row r="149" spans="1:49" ht="14.25" customHeight="1" x14ac:dyDescent="0.2">
      <c r="A149" s="34"/>
      <c r="B149" s="34"/>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86"/>
      <c r="AD149" s="2"/>
      <c r="AE149" s="86"/>
      <c r="AF149" s="2"/>
      <c r="AG149" s="2"/>
      <c r="AH149" s="2"/>
      <c r="AI149" s="2"/>
      <c r="AJ149" s="2"/>
      <c r="AK149" s="2"/>
      <c r="AL149" s="2"/>
      <c r="AM149" s="2"/>
      <c r="AN149" s="2"/>
      <c r="AO149" s="2"/>
      <c r="AP149" s="2"/>
      <c r="AQ149" s="2"/>
      <c r="AR149" s="2"/>
      <c r="AS149" s="2"/>
      <c r="AT149" s="2"/>
      <c r="AU149" s="2"/>
      <c r="AV149" s="2"/>
      <c r="AW149" s="2"/>
    </row>
    <row r="150" spans="1:49" ht="14.25" customHeight="1" x14ac:dyDescent="0.2">
      <c r="A150" s="34"/>
      <c r="B150" s="34"/>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86"/>
      <c r="AD150" s="2"/>
      <c r="AE150" s="86"/>
      <c r="AF150" s="2"/>
      <c r="AG150" s="2"/>
      <c r="AH150" s="2"/>
      <c r="AI150" s="2"/>
      <c r="AJ150" s="2"/>
      <c r="AK150" s="2"/>
      <c r="AL150" s="2"/>
      <c r="AM150" s="2"/>
      <c r="AN150" s="2"/>
      <c r="AO150" s="2"/>
      <c r="AP150" s="2"/>
      <c r="AQ150" s="2"/>
      <c r="AR150" s="2"/>
      <c r="AS150" s="2"/>
      <c r="AT150" s="2"/>
      <c r="AU150" s="2"/>
      <c r="AV150" s="2"/>
      <c r="AW150" s="2"/>
    </row>
    <row r="151" spans="1:49" ht="14.25" customHeight="1" x14ac:dyDescent="0.2">
      <c r="A151" s="34"/>
      <c r="B151" s="34"/>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86"/>
      <c r="AD151" s="2"/>
      <c r="AE151" s="86"/>
      <c r="AF151" s="2"/>
      <c r="AG151" s="2"/>
      <c r="AH151" s="2"/>
      <c r="AI151" s="2"/>
      <c r="AJ151" s="2"/>
      <c r="AK151" s="2"/>
      <c r="AL151" s="2"/>
      <c r="AM151" s="2"/>
      <c r="AN151" s="2"/>
      <c r="AO151" s="2"/>
      <c r="AP151" s="2"/>
      <c r="AQ151" s="2"/>
      <c r="AR151" s="2"/>
      <c r="AS151" s="2"/>
      <c r="AT151" s="2"/>
      <c r="AU151" s="2"/>
      <c r="AV151" s="2"/>
      <c r="AW151" s="2"/>
    </row>
    <row r="152" spans="1:49" ht="14.25" customHeight="1" x14ac:dyDescent="0.2">
      <c r="A152" s="34"/>
      <c r="B152" s="34"/>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86"/>
      <c r="AD152" s="2"/>
      <c r="AE152" s="86"/>
      <c r="AF152" s="2"/>
      <c r="AG152" s="2"/>
      <c r="AH152" s="2"/>
      <c r="AI152" s="2"/>
      <c r="AJ152" s="2"/>
      <c r="AK152" s="2"/>
      <c r="AL152" s="2"/>
      <c r="AM152" s="2"/>
      <c r="AN152" s="2"/>
      <c r="AO152" s="2"/>
      <c r="AP152" s="2"/>
      <c r="AQ152" s="2"/>
      <c r="AR152" s="2"/>
      <c r="AS152" s="2"/>
      <c r="AT152" s="2"/>
      <c r="AU152" s="2"/>
      <c r="AV152" s="2"/>
      <c r="AW152" s="2"/>
    </row>
    <row r="153" spans="1:49" ht="14.25" customHeight="1" x14ac:dyDescent="0.2">
      <c r="A153" s="34"/>
      <c r="B153" s="34"/>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86"/>
      <c r="AD153" s="2"/>
      <c r="AE153" s="86"/>
      <c r="AF153" s="2"/>
      <c r="AG153" s="2"/>
      <c r="AH153" s="2"/>
      <c r="AI153" s="2"/>
      <c r="AJ153" s="2"/>
      <c r="AK153" s="2"/>
      <c r="AL153" s="2"/>
      <c r="AM153" s="2"/>
      <c r="AN153" s="2"/>
      <c r="AO153" s="2"/>
      <c r="AP153" s="2"/>
      <c r="AQ153" s="2"/>
      <c r="AR153" s="2"/>
      <c r="AS153" s="2"/>
      <c r="AT153" s="2"/>
      <c r="AU153" s="2"/>
      <c r="AV153" s="2"/>
      <c r="AW153" s="2"/>
    </row>
    <row r="154" spans="1:49" ht="14.25" customHeight="1" x14ac:dyDescent="0.2">
      <c r="A154" s="34"/>
      <c r="B154" s="34"/>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86"/>
      <c r="AD154" s="2"/>
      <c r="AE154" s="86"/>
      <c r="AF154" s="2"/>
      <c r="AG154" s="2"/>
      <c r="AH154" s="2"/>
      <c r="AI154" s="2"/>
      <c r="AJ154" s="2"/>
      <c r="AK154" s="2"/>
      <c r="AL154" s="2"/>
      <c r="AM154" s="2"/>
      <c r="AN154" s="2"/>
      <c r="AO154" s="2"/>
      <c r="AP154" s="2"/>
      <c r="AQ154" s="2"/>
      <c r="AR154" s="2"/>
      <c r="AS154" s="2"/>
      <c r="AT154" s="2"/>
      <c r="AU154" s="2"/>
      <c r="AV154" s="2"/>
      <c r="AW154" s="2"/>
    </row>
    <row r="155" spans="1:49" ht="14.25" customHeight="1" x14ac:dyDescent="0.2">
      <c r="A155" s="34"/>
      <c r="B155" s="34"/>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86"/>
      <c r="AD155" s="2"/>
      <c r="AE155" s="86"/>
      <c r="AF155" s="2"/>
      <c r="AG155" s="2"/>
      <c r="AH155" s="2"/>
      <c r="AI155" s="2"/>
      <c r="AJ155" s="2"/>
      <c r="AK155" s="2"/>
      <c r="AL155" s="2"/>
      <c r="AM155" s="2"/>
      <c r="AN155" s="2"/>
      <c r="AO155" s="2"/>
      <c r="AP155" s="2"/>
      <c r="AQ155" s="2"/>
      <c r="AR155" s="2"/>
      <c r="AS155" s="2"/>
      <c r="AT155" s="2"/>
      <c r="AU155" s="2"/>
      <c r="AV155" s="2"/>
      <c r="AW155" s="2"/>
    </row>
    <row r="156" spans="1:49" ht="14.25" customHeight="1" x14ac:dyDescent="0.2">
      <c r="A156" s="34"/>
      <c r="B156" s="34"/>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86"/>
      <c r="AD156" s="2"/>
      <c r="AE156" s="86"/>
      <c r="AF156" s="2"/>
      <c r="AG156" s="2"/>
      <c r="AH156" s="2"/>
      <c r="AI156" s="2"/>
      <c r="AJ156" s="2"/>
      <c r="AK156" s="2"/>
      <c r="AL156" s="2"/>
      <c r="AM156" s="2"/>
      <c r="AN156" s="2"/>
      <c r="AO156" s="2"/>
      <c r="AP156" s="2"/>
      <c r="AQ156" s="2"/>
      <c r="AR156" s="2"/>
      <c r="AS156" s="2"/>
      <c r="AT156" s="2"/>
      <c r="AU156" s="2"/>
      <c r="AV156" s="2"/>
      <c r="AW156" s="2"/>
    </row>
    <row r="157" spans="1:49" ht="14.25" customHeight="1" x14ac:dyDescent="0.2">
      <c r="A157" s="34"/>
      <c r="B157" s="34"/>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86"/>
      <c r="AD157" s="2"/>
      <c r="AE157" s="86"/>
      <c r="AF157" s="2"/>
      <c r="AG157" s="2"/>
      <c r="AH157" s="2"/>
      <c r="AI157" s="2"/>
      <c r="AJ157" s="2"/>
      <c r="AK157" s="2"/>
      <c r="AL157" s="2"/>
      <c r="AM157" s="2"/>
      <c r="AN157" s="2"/>
      <c r="AO157" s="2"/>
      <c r="AP157" s="2"/>
      <c r="AQ157" s="2"/>
      <c r="AR157" s="2"/>
      <c r="AS157" s="2"/>
      <c r="AT157" s="2"/>
      <c r="AU157" s="2"/>
      <c r="AV157" s="2"/>
      <c r="AW157" s="2"/>
    </row>
    <row r="158" spans="1:49" ht="14.25" customHeight="1" x14ac:dyDescent="0.2">
      <c r="A158" s="34"/>
      <c r="B158" s="34"/>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86"/>
      <c r="AD158" s="2"/>
      <c r="AE158" s="86"/>
      <c r="AF158" s="2"/>
      <c r="AG158" s="2"/>
      <c r="AH158" s="2"/>
      <c r="AI158" s="2"/>
      <c r="AJ158" s="2"/>
      <c r="AK158" s="2"/>
      <c r="AL158" s="2"/>
      <c r="AM158" s="2"/>
      <c r="AN158" s="2"/>
      <c r="AO158" s="2"/>
      <c r="AP158" s="2"/>
      <c r="AQ158" s="2"/>
      <c r="AR158" s="2"/>
      <c r="AS158" s="2"/>
      <c r="AT158" s="2"/>
      <c r="AU158" s="2"/>
      <c r="AV158" s="2"/>
      <c r="AW158" s="2"/>
    </row>
    <row r="159" spans="1:49" ht="14.25" customHeight="1" x14ac:dyDescent="0.2">
      <c r="A159" s="34"/>
      <c r="B159" s="34"/>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86"/>
      <c r="AD159" s="2"/>
      <c r="AE159" s="86"/>
      <c r="AF159" s="2"/>
      <c r="AG159" s="2"/>
      <c r="AH159" s="2"/>
      <c r="AI159" s="2"/>
      <c r="AJ159" s="2"/>
      <c r="AK159" s="2"/>
      <c r="AL159" s="2"/>
      <c r="AM159" s="2"/>
      <c r="AN159" s="2"/>
      <c r="AO159" s="2"/>
      <c r="AP159" s="2"/>
      <c r="AQ159" s="2"/>
      <c r="AR159" s="2"/>
      <c r="AS159" s="2"/>
      <c r="AT159" s="2"/>
      <c r="AU159" s="2"/>
      <c r="AV159" s="2"/>
      <c r="AW159" s="2"/>
    </row>
    <row r="160" spans="1:49" ht="14.25" customHeight="1" x14ac:dyDescent="0.2">
      <c r="A160" s="34"/>
      <c r="B160" s="34"/>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86"/>
      <c r="AD160" s="2"/>
      <c r="AE160" s="86"/>
      <c r="AF160" s="2"/>
      <c r="AG160" s="2"/>
      <c r="AH160" s="2"/>
      <c r="AI160" s="2"/>
      <c r="AJ160" s="2"/>
      <c r="AK160" s="2"/>
      <c r="AL160" s="2"/>
      <c r="AM160" s="2"/>
      <c r="AN160" s="2"/>
      <c r="AO160" s="2"/>
      <c r="AP160" s="2"/>
      <c r="AQ160" s="2"/>
      <c r="AR160" s="2"/>
      <c r="AS160" s="2"/>
      <c r="AT160" s="2"/>
      <c r="AU160" s="2"/>
      <c r="AV160" s="2"/>
      <c r="AW160" s="2"/>
    </row>
    <row r="161" spans="1:49" ht="14.25" customHeight="1" x14ac:dyDescent="0.2">
      <c r="A161" s="34"/>
      <c r="B161" s="34"/>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86"/>
      <c r="AD161" s="2"/>
      <c r="AE161" s="86"/>
      <c r="AF161" s="2"/>
      <c r="AG161" s="2"/>
      <c r="AH161" s="2"/>
      <c r="AI161" s="2"/>
      <c r="AJ161" s="2"/>
      <c r="AK161" s="2"/>
      <c r="AL161" s="2"/>
      <c r="AM161" s="2"/>
      <c r="AN161" s="2"/>
      <c r="AO161" s="2"/>
      <c r="AP161" s="2"/>
      <c r="AQ161" s="2"/>
      <c r="AR161" s="2"/>
      <c r="AS161" s="2"/>
      <c r="AT161" s="2"/>
      <c r="AU161" s="2"/>
      <c r="AV161" s="2"/>
      <c r="AW161" s="2"/>
    </row>
    <row r="162" spans="1:49" ht="14.25" customHeight="1" x14ac:dyDescent="0.2">
      <c r="A162" s="34"/>
      <c r="B162" s="34"/>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86"/>
      <c r="AD162" s="2"/>
      <c r="AE162" s="86"/>
      <c r="AF162" s="2"/>
      <c r="AG162" s="2"/>
      <c r="AH162" s="2"/>
      <c r="AI162" s="2"/>
      <c r="AJ162" s="2"/>
      <c r="AK162" s="2"/>
      <c r="AL162" s="2"/>
      <c r="AM162" s="2"/>
      <c r="AN162" s="2"/>
      <c r="AO162" s="2"/>
      <c r="AP162" s="2"/>
      <c r="AQ162" s="2"/>
      <c r="AR162" s="2"/>
      <c r="AS162" s="2"/>
      <c r="AT162" s="2"/>
      <c r="AU162" s="2"/>
      <c r="AV162" s="2"/>
      <c r="AW162" s="2"/>
    </row>
    <row r="163" spans="1:49" ht="14.25" customHeight="1" x14ac:dyDescent="0.2">
      <c r="A163" s="34"/>
      <c r="B163" s="34"/>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86"/>
      <c r="AD163" s="2"/>
      <c r="AE163" s="86"/>
      <c r="AF163" s="2"/>
      <c r="AG163" s="2"/>
      <c r="AH163" s="2"/>
      <c r="AI163" s="2"/>
      <c r="AJ163" s="2"/>
      <c r="AK163" s="2"/>
      <c r="AL163" s="2"/>
      <c r="AM163" s="2"/>
      <c r="AN163" s="2"/>
      <c r="AO163" s="2"/>
      <c r="AP163" s="2"/>
      <c r="AQ163" s="2"/>
      <c r="AR163" s="2"/>
      <c r="AS163" s="2"/>
      <c r="AT163" s="2"/>
      <c r="AU163" s="2"/>
      <c r="AV163" s="2"/>
      <c r="AW163" s="2"/>
    </row>
    <row r="164" spans="1:49" ht="14.25" customHeight="1" x14ac:dyDescent="0.2">
      <c r="A164" s="34"/>
      <c r="B164" s="34"/>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86"/>
      <c r="AD164" s="2"/>
      <c r="AE164" s="86"/>
      <c r="AF164" s="2"/>
      <c r="AG164" s="2"/>
      <c r="AH164" s="2"/>
      <c r="AI164" s="2"/>
      <c r="AJ164" s="2"/>
      <c r="AK164" s="2"/>
      <c r="AL164" s="2"/>
      <c r="AM164" s="2"/>
      <c r="AN164" s="2"/>
      <c r="AO164" s="2"/>
      <c r="AP164" s="2"/>
      <c r="AQ164" s="2"/>
      <c r="AR164" s="2"/>
      <c r="AS164" s="2"/>
      <c r="AT164" s="2"/>
      <c r="AU164" s="2"/>
      <c r="AV164" s="2"/>
      <c r="AW164" s="2"/>
    </row>
    <row r="165" spans="1:49" ht="14.25" customHeight="1" x14ac:dyDescent="0.2">
      <c r="A165" s="34"/>
      <c r="B165" s="34"/>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86"/>
      <c r="AD165" s="2"/>
      <c r="AE165" s="86"/>
      <c r="AF165" s="2"/>
      <c r="AG165" s="2"/>
      <c r="AH165" s="2"/>
      <c r="AI165" s="2"/>
      <c r="AJ165" s="2"/>
      <c r="AK165" s="2"/>
      <c r="AL165" s="2"/>
      <c r="AM165" s="2"/>
      <c r="AN165" s="2"/>
      <c r="AO165" s="2"/>
      <c r="AP165" s="2"/>
      <c r="AQ165" s="2"/>
      <c r="AR165" s="2"/>
      <c r="AS165" s="2"/>
      <c r="AT165" s="2"/>
      <c r="AU165" s="2"/>
      <c r="AV165" s="2"/>
      <c r="AW165" s="2"/>
    </row>
    <row r="166" spans="1:49" ht="14.25" customHeight="1" x14ac:dyDescent="0.2">
      <c r="A166" s="34"/>
      <c r="B166" s="34"/>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86"/>
      <c r="AD166" s="2"/>
      <c r="AE166" s="86"/>
      <c r="AF166" s="2"/>
      <c r="AG166" s="2"/>
      <c r="AH166" s="2"/>
      <c r="AI166" s="2"/>
      <c r="AJ166" s="2"/>
      <c r="AK166" s="2"/>
      <c r="AL166" s="2"/>
      <c r="AM166" s="2"/>
      <c r="AN166" s="2"/>
      <c r="AO166" s="2"/>
      <c r="AP166" s="2"/>
      <c r="AQ166" s="2"/>
      <c r="AR166" s="2"/>
      <c r="AS166" s="2"/>
      <c r="AT166" s="2"/>
      <c r="AU166" s="2"/>
      <c r="AV166" s="2"/>
      <c r="AW166" s="2"/>
    </row>
    <row r="167" spans="1:49" ht="14.25" customHeight="1" x14ac:dyDescent="0.2">
      <c r="A167" s="34"/>
      <c r="B167" s="34"/>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86"/>
      <c r="AD167" s="2"/>
      <c r="AE167" s="86"/>
      <c r="AF167" s="2"/>
      <c r="AG167" s="2"/>
      <c r="AH167" s="2"/>
      <c r="AI167" s="2"/>
      <c r="AJ167" s="2"/>
      <c r="AK167" s="2"/>
      <c r="AL167" s="2"/>
      <c r="AM167" s="2"/>
      <c r="AN167" s="2"/>
      <c r="AO167" s="2"/>
      <c r="AP167" s="2"/>
      <c r="AQ167" s="2"/>
      <c r="AR167" s="2"/>
      <c r="AS167" s="2"/>
      <c r="AT167" s="2"/>
      <c r="AU167" s="2"/>
      <c r="AV167" s="2"/>
      <c r="AW167" s="2"/>
    </row>
    <row r="168" spans="1:49" ht="14.25" customHeight="1" x14ac:dyDescent="0.2">
      <c r="A168" s="34"/>
      <c r="B168" s="34"/>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86"/>
      <c r="AD168" s="2"/>
      <c r="AE168" s="86"/>
      <c r="AF168" s="2"/>
      <c r="AG168" s="2"/>
      <c r="AH168" s="2"/>
      <c r="AI168" s="2"/>
      <c r="AJ168" s="2"/>
      <c r="AK168" s="2"/>
      <c r="AL168" s="2"/>
      <c r="AM168" s="2"/>
      <c r="AN168" s="2"/>
      <c r="AO168" s="2"/>
      <c r="AP168" s="2"/>
      <c r="AQ168" s="2"/>
      <c r="AR168" s="2"/>
      <c r="AS168" s="2"/>
      <c r="AT168" s="2"/>
      <c r="AU168" s="2"/>
      <c r="AV168" s="2"/>
      <c r="AW168" s="2"/>
    </row>
    <row r="169" spans="1:49" ht="14.25" customHeight="1" x14ac:dyDescent="0.2">
      <c r="A169" s="34"/>
      <c r="B169" s="34"/>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86"/>
      <c r="AD169" s="2"/>
      <c r="AE169" s="86"/>
      <c r="AF169" s="2"/>
      <c r="AG169" s="2"/>
      <c r="AH169" s="2"/>
      <c r="AI169" s="2"/>
      <c r="AJ169" s="2"/>
      <c r="AK169" s="2"/>
      <c r="AL169" s="2"/>
      <c r="AM169" s="2"/>
      <c r="AN169" s="2"/>
      <c r="AO169" s="2"/>
      <c r="AP169" s="2"/>
      <c r="AQ169" s="2"/>
      <c r="AR169" s="2"/>
      <c r="AS169" s="2"/>
      <c r="AT169" s="2"/>
      <c r="AU169" s="2"/>
      <c r="AV169" s="2"/>
      <c r="AW169" s="2"/>
    </row>
    <row r="170" spans="1:49" ht="14.25" customHeight="1" x14ac:dyDescent="0.2">
      <c r="A170" s="34"/>
      <c r="B170" s="34"/>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86"/>
      <c r="AD170" s="2"/>
      <c r="AE170" s="86"/>
      <c r="AF170" s="2"/>
      <c r="AG170" s="2"/>
      <c r="AH170" s="2"/>
      <c r="AI170" s="2"/>
      <c r="AJ170" s="2"/>
      <c r="AK170" s="2"/>
      <c r="AL170" s="2"/>
      <c r="AM170" s="2"/>
      <c r="AN170" s="2"/>
      <c r="AO170" s="2"/>
      <c r="AP170" s="2"/>
      <c r="AQ170" s="2"/>
      <c r="AR170" s="2"/>
      <c r="AS170" s="2"/>
      <c r="AT170" s="2"/>
      <c r="AU170" s="2"/>
      <c r="AV170" s="2"/>
      <c r="AW170" s="2"/>
    </row>
    <row r="171" spans="1:49" ht="14.25" customHeight="1" x14ac:dyDescent="0.2">
      <c r="A171" s="34"/>
      <c r="B171" s="34"/>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86"/>
      <c r="AD171" s="2"/>
      <c r="AE171" s="86"/>
      <c r="AF171" s="2"/>
      <c r="AG171" s="2"/>
      <c r="AH171" s="2"/>
      <c r="AI171" s="2"/>
      <c r="AJ171" s="2"/>
      <c r="AK171" s="2"/>
      <c r="AL171" s="2"/>
      <c r="AM171" s="2"/>
      <c r="AN171" s="2"/>
      <c r="AO171" s="2"/>
      <c r="AP171" s="2"/>
      <c r="AQ171" s="2"/>
      <c r="AR171" s="2"/>
      <c r="AS171" s="2"/>
      <c r="AT171" s="2"/>
      <c r="AU171" s="2"/>
      <c r="AV171" s="2"/>
      <c r="AW171" s="2"/>
    </row>
    <row r="172" spans="1:49" ht="14.25" customHeight="1" x14ac:dyDescent="0.2">
      <c r="A172" s="34"/>
      <c r="B172" s="34"/>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86"/>
      <c r="AD172" s="2"/>
      <c r="AE172" s="86"/>
      <c r="AF172" s="2"/>
      <c r="AG172" s="2"/>
      <c r="AH172" s="2"/>
      <c r="AI172" s="2"/>
      <c r="AJ172" s="2"/>
      <c r="AK172" s="2"/>
      <c r="AL172" s="2"/>
      <c r="AM172" s="2"/>
      <c r="AN172" s="2"/>
      <c r="AO172" s="2"/>
      <c r="AP172" s="2"/>
      <c r="AQ172" s="2"/>
      <c r="AR172" s="2"/>
      <c r="AS172" s="2"/>
      <c r="AT172" s="2"/>
      <c r="AU172" s="2"/>
      <c r="AV172" s="2"/>
      <c r="AW172" s="2"/>
    </row>
    <row r="173" spans="1:49" ht="14.25" customHeight="1" x14ac:dyDescent="0.2">
      <c r="A173" s="34"/>
      <c r="B173" s="34"/>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86"/>
      <c r="AD173" s="2"/>
      <c r="AE173" s="86"/>
      <c r="AF173" s="2"/>
      <c r="AG173" s="2"/>
      <c r="AH173" s="2"/>
      <c r="AI173" s="2"/>
      <c r="AJ173" s="2"/>
      <c r="AK173" s="2"/>
      <c r="AL173" s="2"/>
      <c r="AM173" s="2"/>
      <c r="AN173" s="2"/>
      <c r="AO173" s="2"/>
      <c r="AP173" s="2"/>
      <c r="AQ173" s="2"/>
      <c r="AR173" s="2"/>
      <c r="AS173" s="2"/>
      <c r="AT173" s="2"/>
      <c r="AU173" s="2"/>
      <c r="AV173" s="2"/>
      <c r="AW173" s="2"/>
    </row>
    <row r="174" spans="1:49" ht="14.25" customHeight="1" x14ac:dyDescent="0.2">
      <c r="A174" s="34"/>
      <c r="B174" s="34"/>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86"/>
      <c r="AD174" s="2"/>
      <c r="AE174" s="86"/>
      <c r="AF174" s="2"/>
      <c r="AG174" s="2"/>
      <c r="AH174" s="2"/>
      <c r="AI174" s="2"/>
      <c r="AJ174" s="2"/>
      <c r="AK174" s="2"/>
      <c r="AL174" s="2"/>
      <c r="AM174" s="2"/>
      <c r="AN174" s="2"/>
      <c r="AO174" s="2"/>
      <c r="AP174" s="2"/>
      <c r="AQ174" s="2"/>
      <c r="AR174" s="2"/>
      <c r="AS174" s="2"/>
      <c r="AT174" s="2"/>
      <c r="AU174" s="2"/>
      <c r="AV174" s="2"/>
      <c r="AW174" s="2"/>
    </row>
    <row r="175" spans="1:49" ht="14.25" customHeight="1" x14ac:dyDescent="0.2">
      <c r="A175" s="34"/>
      <c r="B175" s="34"/>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86"/>
      <c r="AD175" s="2"/>
      <c r="AE175" s="86"/>
      <c r="AF175" s="2"/>
      <c r="AG175" s="2"/>
      <c r="AH175" s="2"/>
      <c r="AI175" s="2"/>
      <c r="AJ175" s="2"/>
      <c r="AK175" s="2"/>
      <c r="AL175" s="2"/>
      <c r="AM175" s="2"/>
      <c r="AN175" s="2"/>
      <c r="AO175" s="2"/>
      <c r="AP175" s="2"/>
      <c r="AQ175" s="2"/>
      <c r="AR175" s="2"/>
      <c r="AS175" s="2"/>
      <c r="AT175" s="2"/>
      <c r="AU175" s="2"/>
      <c r="AV175" s="2"/>
      <c r="AW175" s="2"/>
    </row>
    <row r="176" spans="1:49" ht="14.25" customHeight="1" x14ac:dyDescent="0.2">
      <c r="A176" s="34"/>
      <c r="B176" s="34"/>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86"/>
      <c r="AD176" s="2"/>
      <c r="AE176" s="86"/>
      <c r="AF176" s="2"/>
      <c r="AG176" s="2"/>
      <c r="AH176" s="2"/>
      <c r="AI176" s="2"/>
      <c r="AJ176" s="2"/>
      <c r="AK176" s="2"/>
      <c r="AL176" s="2"/>
      <c r="AM176" s="2"/>
      <c r="AN176" s="2"/>
      <c r="AO176" s="2"/>
      <c r="AP176" s="2"/>
      <c r="AQ176" s="2"/>
      <c r="AR176" s="2"/>
      <c r="AS176" s="2"/>
      <c r="AT176" s="2"/>
      <c r="AU176" s="2"/>
      <c r="AV176" s="2"/>
      <c r="AW176" s="2"/>
    </row>
    <row r="177" spans="1:49" ht="14.25" customHeight="1" x14ac:dyDescent="0.2">
      <c r="A177" s="34"/>
      <c r="B177" s="34"/>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86"/>
      <c r="AD177" s="2"/>
      <c r="AE177" s="86"/>
      <c r="AF177" s="2"/>
      <c r="AG177" s="2"/>
      <c r="AH177" s="2"/>
      <c r="AI177" s="2"/>
      <c r="AJ177" s="2"/>
      <c r="AK177" s="2"/>
      <c r="AL177" s="2"/>
      <c r="AM177" s="2"/>
      <c r="AN177" s="2"/>
      <c r="AO177" s="2"/>
      <c r="AP177" s="2"/>
      <c r="AQ177" s="2"/>
      <c r="AR177" s="2"/>
      <c r="AS177" s="2"/>
      <c r="AT177" s="2"/>
      <c r="AU177" s="2"/>
      <c r="AV177" s="2"/>
      <c r="AW177" s="2"/>
    </row>
    <row r="178" spans="1:49" ht="14.25" customHeight="1" x14ac:dyDescent="0.2">
      <c r="A178" s="34"/>
      <c r="B178" s="34"/>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86"/>
      <c r="AD178" s="2"/>
      <c r="AE178" s="86"/>
      <c r="AF178" s="2"/>
      <c r="AG178" s="2"/>
      <c r="AH178" s="2"/>
      <c r="AI178" s="2"/>
      <c r="AJ178" s="2"/>
      <c r="AK178" s="2"/>
      <c r="AL178" s="2"/>
      <c r="AM178" s="2"/>
      <c r="AN178" s="2"/>
      <c r="AO178" s="2"/>
      <c r="AP178" s="2"/>
      <c r="AQ178" s="2"/>
      <c r="AR178" s="2"/>
      <c r="AS178" s="2"/>
      <c r="AT178" s="2"/>
      <c r="AU178" s="2"/>
      <c r="AV178" s="2"/>
      <c r="AW178" s="2"/>
    </row>
    <row r="179" spans="1:49" ht="14.25" customHeight="1" x14ac:dyDescent="0.2">
      <c r="A179" s="34"/>
      <c r="B179" s="34"/>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86"/>
      <c r="AD179" s="2"/>
      <c r="AE179" s="86"/>
      <c r="AF179" s="2"/>
      <c r="AG179" s="2"/>
      <c r="AH179" s="2"/>
      <c r="AI179" s="2"/>
      <c r="AJ179" s="2"/>
      <c r="AK179" s="2"/>
      <c r="AL179" s="2"/>
      <c r="AM179" s="2"/>
      <c r="AN179" s="2"/>
      <c r="AO179" s="2"/>
      <c r="AP179" s="2"/>
      <c r="AQ179" s="2"/>
      <c r="AR179" s="2"/>
      <c r="AS179" s="2"/>
      <c r="AT179" s="2"/>
      <c r="AU179" s="2"/>
      <c r="AV179" s="2"/>
      <c r="AW179" s="2"/>
    </row>
    <row r="180" spans="1:49" ht="14.25" customHeight="1" x14ac:dyDescent="0.2">
      <c r="A180" s="34"/>
      <c r="B180" s="34"/>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86"/>
      <c r="AD180" s="2"/>
      <c r="AE180" s="86"/>
      <c r="AF180" s="2"/>
      <c r="AG180" s="2"/>
      <c r="AH180" s="2"/>
      <c r="AI180" s="2"/>
      <c r="AJ180" s="2"/>
      <c r="AK180" s="2"/>
      <c r="AL180" s="2"/>
      <c r="AM180" s="2"/>
      <c r="AN180" s="2"/>
      <c r="AO180" s="2"/>
      <c r="AP180" s="2"/>
      <c r="AQ180" s="2"/>
      <c r="AR180" s="2"/>
      <c r="AS180" s="2"/>
      <c r="AT180" s="2"/>
      <c r="AU180" s="2"/>
      <c r="AV180" s="2"/>
      <c r="AW180" s="2"/>
    </row>
    <row r="181" spans="1:49" ht="14.25" customHeight="1" x14ac:dyDescent="0.2">
      <c r="A181" s="34"/>
      <c r="B181" s="34"/>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86"/>
      <c r="AD181" s="2"/>
      <c r="AE181" s="86"/>
      <c r="AF181" s="2"/>
      <c r="AG181" s="2"/>
      <c r="AH181" s="2"/>
      <c r="AI181" s="2"/>
      <c r="AJ181" s="2"/>
      <c r="AK181" s="2"/>
      <c r="AL181" s="2"/>
      <c r="AM181" s="2"/>
      <c r="AN181" s="2"/>
      <c r="AO181" s="2"/>
      <c r="AP181" s="2"/>
      <c r="AQ181" s="2"/>
      <c r="AR181" s="2"/>
      <c r="AS181" s="2"/>
      <c r="AT181" s="2"/>
      <c r="AU181" s="2"/>
      <c r="AV181" s="2"/>
      <c r="AW181" s="2"/>
    </row>
    <row r="182" spans="1:49" ht="14.25" customHeight="1" x14ac:dyDescent="0.2">
      <c r="A182" s="34"/>
      <c r="B182" s="34"/>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86"/>
      <c r="AD182" s="2"/>
      <c r="AE182" s="86"/>
      <c r="AF182" s="2"/>
      <c r="AG182" s="2"/>
      <c r="AH182" s="2"/>
      <c r="AI182" s="2"/>
      <c r="AJ182" s="2"/>
      <c r="AK182" s="2"/>
      <c r="AL182" s="2"/>
      <c r="AM182" s="2"/>
      <c r="AN182" s="2"/>
      <c r="AO182" s="2"/>
      <c r="AP182" s="2"/>
      <c r="AQ182" s="2"/>
      <c r="AR182" s="2"/>
      <c r="AS182" s="2"/>
      <c r="AT182" s="2"/>
      <c r="AU182" s="2"/>
      <c r="AV182" s="2"/>
      <c r="AW182" s="2"/>
    </row>
    <row r="183" spans="1:49" ht="14.25" customHeight="1" x14ac:dyDescent="0.2">
      <c r="A183" s="34"/>
      <c r="B183" s="34"/>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86"/>
      <c r="AD183" s="2"/>
      <c r="AE183" s="86"/>
      <c r="AF183" s="2"/>
      <c r="AG183" s="2"/>
      <c r="AH183" s="2"/>
      <c r="AI183" s="2"/>
      <c r="AJ183" s="2"/>
      <c r="AK183" s="2"/>
      <c r="AL183" s="2"/>
      <c r="AM183" s="2"/>
      <c r="AN183" s="2"/>
      <c r="AO183" s="2"/>
      <c r="AP183" s="2"/>
      <c r="AQ183" s="2"/>
      <c r="AR183" s="2"/>
      <c r="AS183" s="2"/>
      <c r="AT183" s="2"/>
      <c r="AU183" s="2"/>
      <c r="AV183" s="2"/>
      <c r="AW183" s="2"/>
    </row>
    <row r="184" spans="1:49" ht="14.25" customHeight="1" x14ac:dyDescent="0.2">
      <c r="A184" s="34"/>
      <c r="B184" s="34"/>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86"/>
      <c r="AD184" s="2"/>
      <c r="AE184" s="86"/>
      <c r="AF184" s="2"/>
      <c r="AG184" s="2"/>
      <c r="AH184" s="2"/>
      <c r="AI184" s="2"/>
      <c r="AJ184" s="2"/>
      <c r="AK184" s="2"/>
      <c r="AL184" s="2"/>
      <c r="AM184" s="2"/>
      <c r="AN184" s="2"/>
      <c r="AO184" s="2"/>
      <c r="AP184" s="2"/>
      <c r="AQ184" s="2"/>
      <c r="AR184" s="2"/>
      <c r="AS184" s="2"/>
      <c r="AT184" s="2"/>
      <c r="AU184" s="2"/>
      <c r="AV184" s="2"/>
      <c r="AW184" s="2"/>
    </row>
    <row r="185" spans="1:49" ht="14.25" customHeight="1" x14ac:dyDescent="0.2">
      <c r="A185" s="34"/>
      <c r="B185" s="34"/>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86"/>
      <c r="AD185" s="2"/>
      <c r="AE185" s="86"/>
      <c r="AF185" s="2"/>
      <c r="AG185" s="2"/>
      <c r="AH185" s="2"/>
      <c r="AI185" s="2"/>
      <c r="AJ185" s="2"/>
      <c r="AK185" s="2"/>
      <c r="AL185" s="2"/>
      <c r="AM185" s="2"/>
      <c r="AN185" s="2"/>
      <c r="AO185" s="2"/>
      <c r="AP185" s="2"/>
      <c r="AQ185" s="2"/>
      <c r="AR185" s="2"/>
      <c r="AS185" s="2"/>
      <c r="AT185" s="2"/>
      <c r="AU185" s="2"/>
      <c r="AV185" s="2"/>
      <c r="AW185" s="2"/>
    </row>
    <row r="186" spans="1:49" ht="14.25" customHeight="1" x14ac:dyDescent="0.2">
      <c r="A186" s="34"/>
      <c r="B186" s="34"/>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86"/>
      <c r="AD186" s="2"/>
      <c r="AE186" s="86"/>
      <c r="AF186" s="2"/>
      <c r="AG186" s="2"/>
      <c r="AH186" s="2"/>
      <c r="AI186" s="2"/>
      <c r="AJ186" s="2"/>
      <c r="AK186" s="2"/>
      <c r="AL186" s="2"/>
      <c r="AM186" s="2"/>
      <c r="AN186" s="2"/>
      <c r="AO186" s="2"/>
      <c r="AP186" s="2"/>
      <c r="AQ186" s="2"/>
      <c r="AR186" s="2"/>
      <c r="AS186" s="2"/>
      <c r="AT186" s="2"/>
      <c r="AU186" s="2"/>
      <c r="AV186" s="2"/>
      <c r="AW186" s="2"/>
    </row>
    <row r="187" spans="1:49" ht="14.25" customHeight="1" x14ac:dyDescent="0.2">
      <c r="A187" s="34"/>
      <c r="B187" s="34"/>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86"/>
      <c r="AD187" s="2"/>
      <c r="AE187" s="86"/>
      <c r="AF187" s="2"/>
      <c r="AG187" s="2"/>
      <c r="AH187" s="2"/>
      <c r="AI187" s="2"/>
      <c r="AJ187" s="2"/>
      <c r="AK187" s="2"/>
      <c r="AL187" s="2"/>
      <c r="AM187" s="2"/>
      <c r="AN187" s="2"/>
      <c r="AO187" s="2"/>
      <c r="AP187" s="2"/>
      <c r="AQ187" s="2"/>
      <c r="AR187" s="2"/>
      <c r="AS187" s="2"/>
      <c r="AT187" s="2"/>
      <c r="AU187" s="2"/>
      <c r="AV187" s="2"/>
      <c r="AW187" s="2"/>
    </row>
    <row r="188" spans="1:49" ht="14.25" customHeight="1" x14ac:dyDescent="0.2">
      <c r="A188" s="34"/>
      <c r="B188" s="34"/>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86"/>
      <c r="AD188" s="2"/>
      <c r="AE188" s="86"/>
      <c r="AF188" s="2"/>
      <c r="AG188" s="2"/>
      <c r="AH188" s="2"/>
      <c r="AI188" s="2"/>
      <c r="AJ188" s="2"/>
      <c r="AK188" s="2"/>
      <c r="AL188" s="2"/>
      <c r="AM188" s="2"/>
      <c r="AN188" s="2"/>
      <c r="AO188" s="2"/>
      <c r="AP188" s="2"/>
      <c r="AQ188" s="2"/>
      <c r="AR188" s="2"/>
      <c r="AS188" s="2"/>
      <c r="AT188" s="2"/>
      <c r="AU188" s="2"/>
      <c r="AV188" s="2"/>
      <c r="AW188" s="2"/>
    </row>
    <row r="189" spans="1:49" ht="14.25" customHeight="1" x14ac:dyDescent="0.2">
      <c r="A189" s="34"/>
      <c r="B189" s="34"/>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86"/>
      <c r="AD189" s="2"/>
      <c r="AE189" s="86"/>
      <c r="AF189" s="2"/>
      <c r="AG189" s="2"/>
      <c r="AH189" s="2"/>
      <c r="AI189" s="2"/>
      <c r="AJ189" s="2"/>
      <c r="AK189" s="2"/>
      <c r="AL189" s="2"/>
      <c r="AM189" s="2"/>
      <c r="AN189" s="2"/>
      <c r="AO189" s="2"/>
      <c r="AP189" s="2"/>
      <c r="AQ189" s="2"/>
      <c r="AR189" s="2"/>
      <c r="AS189" s="2"/>
      <c r="AT189" s="2"/>
      <c r="AU189" s="2"/>
      <c r="AV189" s="2"/>
      <c r="AW189" s="2"/>
    </row>
    <row r="190" spans="1:49" ht="14.25" customHeight="1" x14ac:dyDescent="0.2">
      <c r="A190" s="34"/>
      <c r="B190" s="34"/>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86"/>
      <c r="AD190" s="2"/>
      <c r="AE190" s="86"/>
      <c r="AF190" s="2"/>
      <c r="AG190" s="2"/>
      <c r="AH190" s="2"/>
      <c r="AI190" s="2"/>
      <c r="AJ190" s="2"/>
      <c r="AK190" s="2"/>
      <c r="AL190" s="2"/>
      <c r="AM190" s="2"/>
      <c r="AN190" s="2"/>
      <c r="AO190" s="2"/>
      <c r="AP190" s="2"/>
      <c r="AQ190" s="2"/>
      <c r="AR190" s="2"/>
      <c r="AS190" s="2"/>
      <c r="AT190" s="2"/>
      <c r="AU190" s="2"/>
      <c r="AV190" s="2"/>
      <c r="AW190" s="2"/>
    </row>
    <row r="191" spans="1:49" ht="14.25" customHeight="1" x14ac:dyDescent="0.2">
      <c r="A191" s="34"/>
      <c r="B191" s="34"/>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86"/>
      <c r="AD191" s="2"/>
      <c r="AE191" s="86"/>
      <c r="AF191" s="2"/>
      <c r="AG191" s="2"/>
      <c r="AH191" s="2"/>
      <c r="AI191" s="2"/>
      <c r="AJ191" s="2"/>
      <c r="AK191" s="2"/>
      <c r="AL191" s="2"/>
      <c r="AM191" s="2"/>
      <c r="AN191" s="2"/>
      <c r="AO191" s="2"/>
      <c r="AP191" s="2"/>
      <c r="AQ191" s="2"/>
      <c r="AR191" s="2"/>
      <c r="AS191" s="2"/>
      <c r="AT191" s="2"/>
      <c r="AU191" s="2"/>
      <c r="AV191" s="2"/>
      <c r="AW191" s="2"/>
    </row>
    <row r="192" spans="1:49" ht="14.25" customHeight="1" x14ac:dyDescent="0.2">
      <c r="A192" s="34"/>
      <c r="B192" s="34"/>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86"/>
      <c r="AD192" s="2"/>
      <c r="AE192" s="86"/>
      <c r="AF192" s="2"/>
      <c r="AG192" s="2"/>
      <c r="AH192" s="2"/>
      <c r="AI192" s="2"/>
      <c r="AJ192" s="2"/>
      <c r="AK192" s="2"/>
      <c r="AL192" s="2"/>
      <c r="AM192" s="2"/>
      <c r="AN192" s="2"/>
      <c r="AO192" s="2"/>
      <c r="AP192" s="2"/>
      <c r="AQ192" s="2"/>
      <c r="AR192" s="2"/>
      <c r="AS192" s="2"/>
      <c r="AT192" s="2"/>
      <c r="AU192" s="2"/>
      <c r="AV192" s="2"/>
      <c r="AW192" s="2"/>
    </row>
    <row r="193" spans="1:49" ht="14.25" customHeight="1" x14ac:dyDescent="0.2">
      <c r="A193" s="34"/>
      <c r="B193" s="34"/>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86"/>
      <c r="AD193" s="2"/>
      <c r="AE193" s="86"/>
      <c r="AF193" s="2"/>
      <c r="AG193" s="2"/>
      <c r="AH193" s="2"/>
      <c r="AI193" s="2"/>
      <c r="AJ193" s="2"/>
      <c r="AK193" s="2"/>
      <c r="AL193" s="2"/>
      <c r="AM193" s="2"/>
      <c r="AN193" s="2"/>
      <c r="AO193" s="2"/>
      <c r="AP193" s="2"/>
      <c r="AQ193" s="2"/>
      <c r="AR193" s="2"/>
      <c r="AS193" s="2"/>
      <c r="AT193" s="2"/>
      <c r="AU193" s="2"/>
      <c r="AV193" s="2"/>
      <c r="AW193" s="2"/>
    </row>
    <row r="194" spans="1:49" ht="14.25" customHeight="1" x14ac:dyDescent="0.2">
      <c r="A194" s="34"/>
      <c r="B194" s="34"/>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86"/>
      <c r="AD194" s="2"/>
      <c r="AE194" s="86"/>
      <c r="AF194" s="2"/>
      <c r="AG194" s="2"/>
      <c r="AH194" s="2"/>
      <c r="AI194" s="2"/>
      <c r="AJ194" s="2"/>
      <c r="AK194" s="2"/>
      <c r="AL194" s="2"/>
      <c r="AM194" s="2"/>
      <c r="AN194" s="2"/>
      <c r="AO194" s="2"/>
      <c r="AP194" s="2"/>
      <c r="AQ194" s="2"/>
      <c r="AR194" s="2"/>
      <c r="AS194" s="2"/>
      <c r="AT194" s="2"/>
      <c r="AU194" s="2"/>
      <c r="AV194" s="2"/>
      <c r="AW194" s="2"/>
    </row>
    <row r="195" spans="1:49" ht="14.25" customHeight="1" x14ac:dyDescent="0.2">
      <c r="A195" s="34"/>
      <c r="B195" s="34"/>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86"/>
      <c r="AD195" s="2"/>
      <c r="AE195" s="86"/>
      <c r="AF195" s="2"/>
      <c r="AG195" s="2"/>
      <c r="AH195" s="2"/>
      <c r="AI195" s="2"/>
      <c r="AJ195" s="2"/>
      <c r="AK195" s="2"/>
      <c r="AL195" s="2"/>
      <c r="AM195" s="2"/>
      <c r="AN195" s="2"/>
      <c r="AO195" s="2"/>
      <c r="AP195" s="2"/>
      <c r="AQ195" s="2"/>
      <c r="AR195" s="2"/>
      <c r="AS195" s="2"/>
      <c r="AT195" s="2"/>
      <c r="AU195" s="2"/>
      <c r="AV195" s="2"/>
      <c r="AW195" s="2"/>
    </row>
    <row r="196" spans="1:49" ht="14.25" customHeight="1" x14ac:dyDescent="0.2">
      <c r="A196" s="34"/>
      <c r="B196" s="34"/>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86"/>
      <c r="AD196" s="2"/>
      <c r="AE196" s="86"/>
      <c r="AF196" s="2"/>
      <c r="AG196" s="2"/>
      <c r="AH196" s="2"/>
      <c r="AI196" s="2"/>
      <c r="AJ196" s="2"/>
      <c r="AK196" s="2"/>
      <c r="AL196" s="2"/>
      <c r="AM196" s="2"/>
      <c r="AN196" s="2"/>
      <c r="AO196" s="2"/>
      <c r="AP196" s="2"/>
      <c r="AQ196" s="2"/>
      <c r="AR196" s="2"/>
      <c r="AS196" s="2"/>
      <c r="AT196" s="2"/>
      <c r="AU196" s="2"/>
      <c r="AV196" s="2"/>
      <c r="AW196" s="2"/>
    </row>
    <row r="197" spans="1:49" ht="14.25" customHeight="1" x14ac:dyDescent="0.2">
      <c r="A197" s="34"/>
      <c r="B197" s="34"/>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86"/>
      <c r="AD197" s="2"/>
      <c r="AE197" s="86"/>
      <c r="AF197" s="2"/>
      <c r="AG197" s="2"/>
      <c r="AH197" s="2"/>
      <c r="AI197" s="2"/>
      <c r="AJ197" s="2"/>
      <c r="AK197" s="2"/>
      <c r="AL197" s="2"/>
      <c r="AM197" s="2"/>
      <c r="AN197" s="2"/>
      <c r="AO197" s="2"/>
      <c r="AP197" s="2"/>
      <c r="AQ197" s="2"/>
      <c r="AR197" s="2"/>
      <c r="AS197" s="2"/>
      <c r="AT197" s="2"/>
      <c r="AU197" s="2"/>
      <c r="AV197" s="2"/>
      <c r="AW197" s="2"/>
    </row>
    <row r="198" spans="1:49" ht="14.25" customHeight="1" x14ac:dyDescent="0.2">
      <c r="A198" s="34"/>
      <c r="B198" s="34"/>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86"/>
      <c r="AD198" s="2"/>
      <c r="AE198" s="86"/>
      <c r="AF198" s="2"/>
      <c r="AG198" s="2"/>
      <c r="AH198" s="2"/>
      <c r="AI198" s="2"/>
      <c r="AJ198" s="2"/>
      <c r="AK198" s="2"/>
      <c r="AL198" s="2"/>
      <c r="AM198" s="2"/>
      <c r="AN198" s="2"/>
      <c r="AO198" s="2"/>
      <c r="AP198" s="2"/>
      <c r="AQ198" s="2"/>
      <c r="AR198" s="2"/>
      <c r="AS198" s="2"/>
      <c r="AT198" s="2"/>
      <c r="AU198" s="2"/>
      <c r="AV198" s="2"/>
      <c r="AW198" s="2"/>
    </row>
    <row r="199" spans="1:49" ht="14.25" customHeight="1" x14ac:dyDescent="0.2">
      <c r="A199" s="34"/>
      <c r="B199" s="34"/>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86"/>
      <c r="AD199" s="2"/>
      <c r="AE199" s="86"/>
      <c r="AF199" s="2"/>
      <c r="AG199" s="2"/>
      <c r="AH199" s="2"/>
      <c r="AI199" s="2"/>
      <c r="AJ199" s="2"/>
      <c r="AK199" s="2"/>
      <c r="AL199" s="2"/>
      <c r="AM199" s="2"/>
      <c r="AN199" s="2"/>
      <c r="AO199" s="2"/>
      <c r="AP199" s="2"/>
      <c r="AQ199" s="2"/>
      <c r="AR199" s="2"/>
      <c r="AS199" s="2"/>
      <c r="AT199" s="2"/>
      <c r="AU199" s="2"/>
      <c r="AV199" s="2"/>
      <c r="AW199" s="2"/>
    </row>
    <row r="200" spans="1:49" ht="14.25" customHeight="1" x14ac:dyDescent="0.2">
      <c r="A200" s="34"/>
      <c r="B200" s="34"/>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86"/>
      <c r="AD200" s="2"/>
      <c r="AE200" s="86"/>
      <c r="AF200" s="2"/>
      <c r="AG200" s="2"/>
      <c r="AH200" s="2"/>
      <c r="AI200" s="2"/>
      <c r="AJ200" s="2"/>
      <c r="AK200" s="2"/>
      <c r="AL200" s="2"/>
      <c r="AM200" s="2"/>
      <c r="AN200" s="2"/>
      <c r="AO200" s="2"/>
      <c r="AP200" s="2"/>
      <c r="AQ200" s="2"/>
      <c r="AR200" s="2"/>
      <c r="AS200" s="2"/>
      <c r="AT200" s="2"/>
      <c r="AU200" s="2"/>
      <c r="AV200" s="2"/>
      <c r="AW200" s="2"/>
    </row>
    <row r="201" spans="1:49" ht="14.25" customHeight="1" x14ac:dyDescent="0.2">
      <c r="A201" s="34"/>
      <c r="B201" s="34"/>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86"/>
      <c r="AD201" s="2"/>
      <c r="AE201" s="86"/>
      <c r="AF201" s="2"/>
      <c r="AG201" s="2"/>
      <c r="AH201" s="2"/>
      <c r="AI201" s="2"/>
      <c r="AJ201" s="2"/>
      <c r="AK201" s="2"/>
      <c r="AL201" s="2"/>
      <c r="AM201" s="2"/>
      <c r="AN201" s="2"/>
      <c r="AO201" s="2"/>
      <c r="AP201" s="2"/>
      <c r="AQ201" s="2"/>
      <c r="AR201" s="2"/>
      <c r="AS201" s="2"/>
      <c r="AT201" s="2"/>
      <c r="AU201" s="2"/>
      <c r="AV201" s="2"/>
      <c r="AW201" s="2"/>
    </row>
    <row r="202" spans="1:49" ht="14.25" customHeight="1" x14ac:dyDescent="0.2">
      <c r="A202" s="34"/>
      <c r="B202" s="34"/>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86"/>
      <c r="AD202" s="2"/>
      <c r="AE202" s="86"/>
      <c r="AF202" s="2"/>
      <c r="AG202" s="2"/>
      <c r="AH202" s="2"/>
      <c r="AI202" s="2"/>
      <c r="AJ202" s="2"/>
      <c r="AK202" s="2"/>
      <c r="AL202" s="2"/>
      <c r="AM202" s="2"/>
      <c r="AN202" s="2"/>
      <c r="AO202" s="2"/>
      <c r="AP202" s="2"/>
      <c r="AQ202" s="2"/>
      <c r="AR202" s="2"/>
      <c r="AS202" s="2"/>
      <c r="AT202" s="2"/>
      <c r="AU202" s="2"/>
      <c r="AV202" s="2"/>
      <c r="AW202" s="2"/>
    </row>
    <row r="203" spans="1:49" ht="14.25" customHeight="1" x14ac:dyDescent="0.2">
      <c r="A203" s="34"/>
      <c r="B203" s="34"/>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86"/>
      <c r="AD203" s="2"/>
      <c r="AE203" s="86"/>
      <c r="AF203" s="2"/>
      <c r="AG203" s="2"/>
      <c r="AH203" s="2"/>
      <c r="AI203" s="2"/>
      <c r="AJ203" s="2"/>
      <c r="AK203" s="2"/>
      <c r="AL203" s="2"/>
      <c r="AM203" s="2"/>
      <c r="AN203" s="2"/>
      <c r="AO203" s="2"/>
      <c r="AP203" s="2"/>
      <c r="AQ203" s="2"/>
      <c r="AR203" s="2"/>
      <c r="AS203" s="2"/>
      <c r="AT203" s="2"/>
      <c r="AU203" s="2"/>
      <c r="AV203" s="2"/>
      <c r="AW203" s="2"/>
    </row>
    <row r="204" spans="1:49" ht="14.25" customHeight="1" x14ac:dyDescent="0.2">
      <c r="A204" s="34"/>
      <c r="B204" s="34"/>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86"/>
      <c r="AD204" s="2"/>
      <c r="AE204" s="86"/>
      <c r="AF204" s="2"/>
      <c r="AG204" s="2"/>
      <c r="AH204" s="2"/>
      <c r="AI204" s="2"/>
      <c r="AJ204" s="2"/>
      <c r="AK204" s="2"/>
      <c r="AL204" s="2"/>
      <c r="AM204" s="2"/>
      <c r="AN204" s="2"/>
      <c r="AO204" s="2"/>
      <c r="AP204" s="2"/>
      <c r="AQ204" s="2"/>
      <c r="AR204" s="2"/>
      <c r="AS204" s="2"/>
      <c r="AT204" s="2"/>
      <c r="AU204" s="2"/>
      <c r="AV204" s="2"/>
      <c r="AW204" s="2"/>
    </row>
    <row r="205" spans="1:49" ht="14.25" customHeight="1" x14ac:dyDescent="0.2">
      <c r="A205" s="34"/>
      <c r="B205" s="34"/>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86"/>
      <c r="AD205" s="2"/>
      <c r="AE205" s="86"/>
      <c r="AF205" s="2"/>
      <c r="AG205" s="2"/>
      <c r="AH205" s="2"/>
      <c r="AI205" s="2"/>
      <c r="AJ205" s="2"/>
      <c r="AK205" s="2"/>
      <c r="AL205" s="2"/>
      <c r="AM205" s="2"/>
      <c r="AN205" s="2"/>
      <c r="AO205" s="2"/>
      <c r="AP205" s="2"/>
      <c r="AQ205" s="2"/>
      <c r="AR205" s="2"/>
      <c r="AS205" s="2"/>
      <c r="AT205" s="2"/>
      <c r="AU205" s="2"/>
      <c r="AV205" s="2"/>
      <c r="AW205" s="2"/>
    </row>
    <row r="206" spans="1:49" ht="14.25" customHeight="1" x14ac:dyDescent="0.2">
      <c r="A206" s="34"/>
      <c r="B206" s="34"/>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86"/>
      <c r="AD206" s="2"/>
      <c r="AE206" s="86"/>
      <c r="AF206" s="2"/>
      <c r="AG206" s="2"/>
      <c r="AH206" s="2"/>
      <c r="AI206" s="2"/>
      <c r="AJ206" s="2"/>
      <c r="AK206" s="2"/>
      <c r="AL206" s="2"/>
      <c r="AM206" s="2"/>
      <c r="AN206" s="2"/>
      <c r="AO206" s="2"/>
      <c r="AP206" s="2"/>
      <c r="AQ206" s="2"/>
      <c r="AR206" s="2"/>
      <c r="AS206" s="2"/>
      <c r="AT206" s="2"/>
      <c r="AU206" s="2"/>
      <c r="AV206" s="2"/>
      <c r="AW206" s="2"/>
    </row>
    <row r="207" spans="1:49" ht="14.25" customHeight="1" x14ac:dyDescent="0.2">
      <c r="A207" s="34"/>
      <c r="B207" s="34"/>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86"/>
      <c r="AD207" s="2"/>
      <c r="AE207" s="86"/>
      <c r="AF207" s="2"/>
      <c r="AG207" s="2"/>
      <c r="AH207" s="2"/>
      <c r="AI207" s="2"/>
      <c r="AJ207" s="2"/>
      <c r="AK207" s="2"/>
      <c r="AL207" s="2"/>
      <c r="AM207" s="2"/>
      <c r="AN207" s="2"/>
      <c r="AO207" s="2"/>
      <c r="AP207" s="2"/>
      <c r="AQ207" s="2"/>
      <c r="AR207" s="2"/>
      <c r="AS207" s="2"/>
      <c r="AT207" s="2"/>
      <c r="AU207" s="2"/>
      <c r="AV207" s="2"/>
      <c r="AW207" s="2"/>
    </row>
    <row r="208" spans="1:49" ht="14.25" customHeight="1" x14ac:dyDescent="0.2">
      <c r="A208" s="34"/>
      <c r="B208" s="34"/>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86"/>
      <c r="AD208" s="2"/>
      <c r="AE208" s="86"/>
      <c r="AF208" s="2"/>
      <c r="AG208" s="2"/>
      <c r="AH208" s="2"/>
      <c r="AI208" s="2"/>
      <c r="AJ208" s="2"/>
      <c r="AK208" s="2"/>
      <c r="AL208" s="2"/>
      <c r="AM208" s="2"/>
      <c r="AN208" s="2"/>
      <c r="AO208" s="2"/>
      <c r="AP208" s="2"/>
      <c r="AQ208" s="2"/>
      <c r="AR208" s="2"/>
      <c r="AS208" s="2"/>
      <c r="AT208" s="2"/>
      <c r="AU208" s="2"/>
      <c r="AV208" s="2"/>
      <c r="AW208" s="2"/>
    </row>
    <row r="209" spans="1:49" ht="14.25" customHeight="1" x14ac:dyDescent="0.2">
      <c r="A209" s="34"/>
      <c r="B209" s="34"/>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86"/>
      <c r="AD209" s="2"/>
      <c r="AE209" s="86"/>
      <c r="AF209" s="2"/>
      <c r="AG209" s="2"/>
      <c r="AH209" s="2"/>
      <c r="AI209" s="2"/>
      <c r="AJ209" s="2"/>
      <c r="AK209" s="2"/>
      <c r="AL209" s="2"/>
      <c r="AM209" s="2"/>
      <c r="AN209" s="2"/>
      <c r="AO209" s="2"/>
      <c r="AP209" s="2"/>
      <c r="AQ209" s="2"/>
      <c r="AR209" s="2"/>
      <c r="AS209" s="2"/>
      <c r="AT209" s="2"/>
      <c r="AU209" s="2"/>
      <c r="AV209" s="2"/>
      <c r="AW209" s="2"/>
    </row>
    <row r="210" spans="1:49" ht="14.25" customHeight="1" x14ac:dyDescent="0.2">
      <c r="A210" s="34"/>
      <c r="B210" s="34"/>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86"/>
      <c r="AD210" s="2"/>
      <c r="AE210" s="86"/>
      <c r="AF210" s="2"/>
      <c r="AG210" s="2"/>
      <c r="AH210" s="2"/>
      <c r="AI210" s="2"/>
      <c r="AJ210" s="2"/>
      <c r="AK210" s="2"/>
      <c r="AL210" s="2"/>
      <c r="AM210" s="2"/>
      <c r="AN210" s="2"/>
      <c r="AO210" s="2"/>
      <c r="AP210" s="2"/>
      <c r="AQ210" s="2"/>
      <c r="AR210" s="2"/>
      <c r="AS210" s="2"/>
      <c r="AT210" s="2"/>
      <c r="AU210" s="2"/>
      <c r="AV210" s="2"/>
      <c r="AW210" s="2"/>
    </row>
    <row r="211" spans="1:49" ht="14.25" customHeight="1" x14ac:dyDescent="0.2">
      <c r="A211" s="34"/>
      <c r="B211" s="34"/>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86"/>
      <c r="AD211" s="2"/>
      <c r="AE211" s="86"/>
      <c r="AF211" s="2"/>
      <c r="AG211" s="2"/>
      <c r="AH211" s="2"/>
      <c r="AI211" s="2"/>
      <c r="AJ211" s="2"/>
      <c r="AK211" s="2"/>
      <c r="AL211" s="2"/>
      <c r="AM211" s="2"/>
      <c r="AN211" s="2"/>
      <c r="AO211" s="2"/>
      <c r="AP211" s="2"/>
      <c r="AQ211" s="2"/>
      <c r="AR211" s="2"/>
      <c r="AS211" s="2"/>
      <c r="AT211" s="2"/>
      <c r="AU211" s="2"/>
      <c r="AV211" s="2"/>
      <c r="AW211" s="2"/>
    </row>
    <row r="212" spans="1:49" ht="14.25" customHeight="1" x14ac:dyDescent="0.2">
      <c r="A212" s="34"/>
      <c r="B212" s="34"/>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86"/>
      <c r="AD212" s="2"/>
      <c r="AE212" s="86"/>
      <c r="AF212" s="2"/>
      <c r="AG212" s="2"/>
      <c r="AH212" s="2"/>
      <c r="AI212" s="2"/>
      <c r="AJ212" s="2"/>
      <c r="AK212" s="2"/>
      <c r="AL212" s="2"/>
      <c r="AM212" s="2"/>
      <c r="AN212" s="2"/>
      <c r="AO212" s="2"/>
      <c r="AP212" s="2"/>
      <c r="AQ212" s="2"/>
      <c r="AR212" s="2"/>
      <c r="AS212" s="2"/>
      <c r="AT212" s="2"/>
      <c r="AU212" s="2"/>
      <c r="AV212" s="2"/>
      <c r="AW212" s="2"/>
    </row>
    <row r="213" spans="1:49" ht="14.25" customHeight="1" x14ac:dyDescent="0.2">
      <c r="A213" s="34"/>
      <c r="B213" s="34"/>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86"/>
      <c r="AD213" s="2"/>
      <c r="AE213" s="86"/>
      <c r="AF213" s="2"/>
      <c r="AG213" s="2"/>
      <c r="AH213" s="2"/>
      <c r="AI213" s="2"/>
      <c r="AJ213" s="2"/>
      <c r="AK213" s="2"/>
      <c r="AL213" s="2"/>
      <c r="AM213" s="2"/>
      <c r="AN213" s="2"/>
      <c r="AO213" s="2"/>
      <c r="AP213" s="2"/>
      <c r="AQ213" s="2"/>
      <c r="AR213" s="2"/>
      <c r="AS213" s="2"/>
      <c r="AT213" s="2"/>
      <c r="AU213" s="2"/>
      <c r="AV213" s="2"/>
      <c r="AW213" s="2"/>
    </row>
    <row r="214" spans="1:49" ht="14.25" customHeight="1" x14ac:dyDescent="0.2">
      <c r="A214" s="34"/>
      <c r="B214" s="34"/>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86"/>
      <c r="AD214" s="2"/>
      <c r="AE214" s="86"/>
      <c r="AF214" s="2"/>
      <c r="AG214" s="2"/>
      <c r="AH214" s="2"/>
      <c r="AI214" s="2"/>
      <c r="AJ214" s="2"/>
      <c r="AK214" s="2"/>
      <c r="AL214" s="2"/>
      <c r="AM214" s="2"/>
      <c r="AN214" s="2"/>
      <c r="AO214" s="2"/>
      <c r="AP214" s="2"/>
      <c r="AQ214" s="2"/>
      <c r="AR214" s="2"/>
      <c r="AS214" s="2"/>
      <c r="AT214" s="2"/>
      <c r="AU214" s="2"/>
      <c r="AV214" s="2"/>
      <c r="AW214" s="2"/>
    </row>
    <row r="215" spans="1:49" ht="14.25" customHeight="1" x14ac:dyDescent="0.2">
      <c r="A215" s="34"/>
      <c r="B215" s="34"/>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86"/>
      <c r="AD215" s="2"/>
      <c r="AE215" s="86"/>
      <c r="AF215" s="2"/>
      <c r="AG215" s="2"/>
      <c r="AH215" s="2"/>
      <c r="AI215" s="2"/>
      <c r="AJ215" s="2"/>
      <c r="AK215" s="2"/>
      <c r="AL215" s="2"/>
      <c r="AM215" s="2"/>
      <c r="AN215" s="2"/>
      <c r="AO215" s="2"/>
      <c r="AP215" s="2"/>
      <c r="AQ215" s="2"/>
      <c r="AR215" s="2"/>
      <c r="AS215" s="2"/>
      <c r="AT215" s="2"/>
      <c r="AU215" s="2"/>
      <c r="AV215" s="2"/>
      <c r="AW215" s="2"/>
    </row>
    <row r="216" spans="1:49" ht="14.25" customHeight="1" x14ac:dyDescent="0.2">
      <c r="A216" s="34"/>
      <c r="B216" s="34"/>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86"/>
      <c r="AD216" s="2"/>
      <c r="AE216" s="86"/>
      <c r="AF216" s="2"/>
      <c r="AG216" s="2"/>
      <c r="AH216" s="2"/>
      <c r="AI216" s="2"/>
      <c r="AJ216" s="2"/>
      <c r="AK216" s="2"/>
      <c r="AL216" s="2"/>
      <c r="AM216" s="2"/>
      <c r="AN216" s="2"/>
      <c r="AO216" s="2"/>
      <c r="AP216" s="2"/>
      <c r="AQ216" s="2"/>
      <c r="AR216" s="2"/>
      <c r="AS216" s="2"/>
      <c r="AT216" s="2"/>
      <c r="AU216" s="2"/>
      <c r="AV216" s="2"/>
      <c r="AW216" s="2"/>
    </row>
    <row r="217" spans="1:49" ht="14.25" customHeight="1" x14ac:dyDescent="0.2">
      <c r="A217" s="34"/>
      <c r="B217" s="34"/>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86"/>
      <c r="AD217" s="2"/>
      <c r="AE217" s="86"/>
      <c r="AF217" s="2"/>
      <c r="AG217" s="2"/>
      <c r="AH217" s="2"/>
      <c r="AI217" s="2"/>
      <c r="AJ217" s="2"/>
      <c r="AK217" s="2"/>
      <c r="AL217" s="2"/>
      <c r="AM217" s="2"/>
      <c r="AN217" s="2"/>
      <c r="AO217" s="2"/>
      <c r="AP217" s="2"/>
      <c r="AQ217" s="2"/>
      <c r="AR217" s="2"/>
      <c r="AS217" s="2"/>
      <c r="AT217" s="2"/>
      <c r="AU217" s="2"/>
      <c r="AV217" s="2"/>
      <c r="AW217" s="2"/>
    </row>
    <row r="218" spans="1:49" ht="14.25" customHeight="1" x14ac:dyDescent="0.2">
      <c r="A218" s="34"/>
      <c r="B218" s="34"/>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86"/>
      <c r="AD218" s="2"/>
      <c r="AE218" s="86"/>
      <c r="AF218" s="2"/>
      <c r="AG218" s="2"/>
      <c r="AH218" s="2"/>
      <c r="AI218" s="2"/>
      <c r="AJ218" s="2"/>
      <c r="AK218" s="2"/>
      <c r="AL218" s="2"/>
      <c r="AM218" s="2"/>
      <c r="AN218" s="2"/>
      <c r="AO218" s="2"/>
      <c r="AP218" s="2"/>
      <c r="AQ218" s="2"/>
      <c r="AR218" s="2"/>
      <c r="AS218" s="2"/>
      <c r="AT218" s="2"/>
      <c r="AU218" s="2"/>
      <c r="AV218" s="2"/>
      <c r="AW218" s="2"/>
    </row>
    <row r="219" spans="1:49" ht="14.25" customHeight="1" x14ac:dyDescent="0.2">
      <c r="A219" s="34"/>
      <c r="B219" s="34"/>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86"/>
      <c r="AD219" s="2"/>
      <c r="AE219" s="86"/>
      <c r="AF219" s="2"/>
      <c r="AG219" s="2"/>
      <c r="AH219" s="2"/>
      <c r="AI219" s="2"/>
      <c r="AJ219" s="2"/>
      <c r="AK219" s="2"/>
      <c r="AL219" s="2"/>
      <c r="AM219" s="2"/>
      <c r="AN219" s="2"/>
      <c r="AO219" s="2"/>
      <c r="AP219" s="2"/>
      <c r="AQ219" s="2"/>
      <c r="AR219" s="2"/>
      <c r="AS219" s="2"/>
      <c r="AT219" s="2"/>
      <c r="AU219" s="2"/>
      <c r="AV219" s="2"/>
      <c r="AW219" s="2"/>
    </row>
    <row r="220" spans="1:49" ht="14.25" customHeight="1" x14ac:dyDescent="0.2">
      <c r="A220" s="34"/>
      <c r="B220" s="34"/>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86"/>
      <c r="AD220" s="2"/>
      <c r="AE220" s="86"/>
      <c r="AF220" s="2"/>
      <c r="AG220" s="2"/>
      <c r="AH220" s="2"/>
      <c r="AI220" s="2"/>
      <c r="AJ220" s="2"/>
      <c r="AK220" s="2"/>
      <c r="AL220" s="2"/>
      <c r="AM220" s="2"/>
      <c r="AN220" s="2"/>
      <c r="AO220" s="2"/>
      <c r="AP220" s="2"/>
      <c r="AQ220" s="2"/>
      <c r="AR220" s="2"/>
      <c r="AS220" s="2"/>
      <c r="AT220" s="2"/>
      <c r="AU220" s="2"/>
      <c r="AV220" s="2"/>
      <c r="AW220" s="2"/>
    </row>
    <row r="221" spans="1:49" ht="14.25" customHeight="1" x14ac:dyDescent="0.2">
      <c r="A221" s="34"/>
      <c r="B221" s="34"/>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86"/>
      <c r="AD221" s="2"/>
      <c r="AE221" s="86"/>
      <c r="AF221" s="2"/>
      <c r="AG221" s="2"/>
      <c r="AH221" s="2"/>
      <c r="AI221" s="2"/>
      <c r="AJ221" s="2"/>
      <c r="AK221" s="2"/>
      <c r="AL221" s="2"/>
      <c r="AM221" s="2"/>
      <c r="AN221" s="2"/>
      <c r="AO221" s="2"/>
      <c r="AP221" s="2"/>
      <c r="AQ221" s="2"/>
      <c r="AR221" s="2"/>
      <c r="AS221" s="2"/>
      <c r="AT221" s="2"/>
      <c r="AU221" s="2"/>
      <c r="AV221" s="2"/>
      <c r="AW221" s="2"/>
    </row>
    <row r="222" spans="1:49" ht="14.25" customHeight="1" x14ac:dyDescent="0.2">
      <c r="A222" s="34"/>
      <c r="B222" s="34"/>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86"/>
      <c r="AD222" s="2"/>
      <c r="AE222" s="86"/>
      <c r="AF222" s="2"/>
      <c r="AG222" s="2"/>
      <c r="AH222" s="2"/>
      <c r="AI222" s="2"/>
      <c r="AJ222" s="2"/>
      <c r="AK222" s="2"/>
      <c r="AL222" s="2"/>
      <c r="AM222" s="2"/>
      <c r="AN222" s="2"/>
      <c r="AO222" s="2"/>
      <c r="AP222" s="2"/>
      <c r="AQ222" s="2"/>
      <c r="AR222" s="2"/>
      <c r="AS222" s="2"/>
      <c r="AT222" s="2"/>
      <c r="AU222" s="2"/>
      <c r="AV222" s="2"/>
      <c r="AW222" s="2"/>
    </row>
    <row r="223" spans="1:49" ht="14.25" customHeight="1" x14ac:dyDescent="0.2">
      <c r="A223" s="34"/>
      <c r="B223" s="34"/>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86"/>
      <c r="AD223" s="2"/>
      <c r="AE223" s="86"/>
      <c r="AF223" s="2"/>
      <c r="AG223" s="2"/>
      <c r="AH223" s="2"/>
      <c r="AI223" s="2"/>
      <c r="AJ223" s="2"/>
      <c r="AK223" s="2"/>
      <c r="AL223" s="2"/>
      <c r="AM223" s="2"/>
      <c r="AN223" s="2"/>
      <c r="AO223" s="2"/>
      <c r="AP223" s="2"/>
      <c r="AQ223" s="2"/>
      <c r="AR223" s="2"/>
      <c r="AS223" s="2"/>
      <c r="AT223" s="2"/>
      <c r="AU223" s="2"/>
      <c r="AV223" s="2"/>
      <c r="AW223" s="2"/>
    </row>
    <row r="224" spans="1:49" ht="14.25" customHeight="1" x14ac:dyDescent="0.2">
      <c r="A224" s="34"/>
      <c r="B224" s="34"/>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86"/>
      <c r="AD224" s="2"/>
      <c r="AE224" s="86"/>
      <c r="AF224" s="2"/>
      <c r="AG224" s="2"/>
      <c r="AH224" s="2"/>
      <c r="AI224" s="2"/>
      <c r="AJ224" s="2"/>
      <c r="AK224" s="2"/>
      <c r="AL224" s="2"/>
      <c r="AM224" s="2"/>
      <c r="AN224" s="2"/>
      <c r="AO224" s="2"/>
      <c r="AP224" s="2"/>
      <c r="AQ224" s="2"/>
      <c r="AR224" s="2"/>
      <c r="AS224" s="2"/>
      <c r="AT224" s="2"/>
      <c r="AU224" s="2"/>
      <c r="AV224" s="2"/>
      <c r="AW224" s="2"/>
    </row>
    <row r="225" spans="1:49" ht="14.25" customHeight="1" x14ac:dyDescent="0.2">
      <c r="A225" s="34"/>
      <c r="B225" s="34"/>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86"/>
      <c r="AD225" s="2"/>
      <c r="AE225" s="86"/>
      <c r="AF225" s="2"/>
      <c r="AG225" s="2"/>
      <c r="AH225" s="2"/>
      <c r="AI225" s="2"/>
      <c r="AJ225" s="2"/>
      <c r="AK225" s="2"/>
      <c r="AL225" s="2"/>
      <c r="AM225" s="2"/>
      <c r="AN225" s="2"/>
      <c r="AO225" s="2"/>
      <c r="AP225" s="2"/>
      <c r="AQ225" s="2"/>
      <c r="AR225" s="2"/>
      <c r="AS225" s="2"/>
      <c r="AT225" s="2"/>
      <c r="AU225" s="2"/>
      <c r="AV225" s="2"/>
      <c r="AW225" s="2"/>
    </row>
    <row r="226" spans="1:49" ht="14.25" customHeight="1" x14ac:dyDescent="0.2">
      <c r="A226" s="34"/>
      <c r="B226" s="34"/>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86"/>
      <c r="AD226" s="2"/>
      <c r="AE226" s="86"/>
      <c r="AF226" s="2"/>
      <c r="AG226" s="2"/>
      <c r="AH226" s="2"/>
      <c r="AI226" s="2"/>
      <c r="AJ226" s="2"/>
      <c r="AK226" s="2"/>
      <c r="AL226" s="2"/>
      <c r="AM226" s="2"/>
      <c r="AN226" s="2"/>
      <c r="AO226" s="2"/>
      <c r="AP226" s="2"/>
      <c r="AQ226" s="2"/>
      <c r="AR226" s="2"/>
      <c r="AS226" s="2"/>
      <c r="AT226" s="2"/>
      <c r="AU226" s="2"/>
      <c r="AV226" s="2"/>
      <c r="AW226" s="2"/>
    </row>
    <row r="227" spans="1:49" ht="14.25" customHeight="1" x14ac:dyDescent="0.2">
      <c r="A227" s="34"/>
      <c r="B227" s="34"/>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86"/>
      <c r="AD227" s="2"/>
      <c r="AE227" s="86"/>
      <c r="AF227" s="2"/>
      <c r="AG227" s="2"/>
      <c r="AH227" s="2"/>
      <c r="AI227" s="2"/>
      <c r="AJ227" s="2"/>
      <c r="AK227" s="2"/>
      <c r="AL227" s="2"/>
      <c r="AM227" s="2"/>
      <c r="AN227" s="2"/>
      <c r="AO227" s="2"/>
      <c r="AP227" s="2"/>
      <c r="AQ227" s="2"/>
      <c r="AR227" s="2"/>
      <c r="AS227" s="2"/>
      <c r="AT227" s="2"/>
      <c r="AU227" s="2"/>
      <c r="AV227" s="2"/>
      <c r="AW227" s="2"/>
    </row>
    <row r="228" spans="1:49" ht="14.25" customHeight="1" x14ac:dyDescent="0.2">
      <c r="A228" s="34"/>
      <c r="B228" s="34"/>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86"/>
      <c r="AD228" s="2"/>
      <c r="AE228" s="86"/>
      <c r="AF228" s="2"/>
      <c r="AG228" s="2"/>
      <c r="AH228" s="2"/>
      <c r="AI228" s="2"/>
      <c r="AJ228" s="2"/>
      <c r="AK228" s="2"/>
      <c r="AL228" s="2"/>
      <c r="AM228" s="2"/>
      <c r="AN228" s="2"/>
      <c r="AO228" s="2"/>
      <c r="AP228" s="2"/>
      <c r="AQ228" s="2"/>
      <c r="AR228" s="2"/>
      <c r="AS228" s="2"/>
      <c r="AT228" s="2"/>
      <c r="AU228" s="2"/>
      <c r="AV228" s="2"/>
      <c r="AW228" s="2"/>
    </row>
    <row r="229" spans="1:49" ht="14.25" customHeight="1" x14ac:dyDescent="0.2">
      <c r="A229" s="34"/>
      <c r="B229" s="34"/>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86"/>
      <c r="AD229" s="2"/>
      <c r="AE229" s="86"/>
      <c r="AF229" s="2"/>
      <c r="AG229" s="2"/>
      <c r="AH229" s="2"/>
      <c r="AI229" s="2"/>
      <c r="AJ229" s="2"/>
      <c r="AK229" s="2"/>
      <c r="AL229" s="2"/>
      <c r="AM229" s="2"/>
      <c r="AN229" s="2"/>
      <c r="AO229" s="2"/>
      <c r="AP229" s="2"/>
      <c r="AQ229" s="2"/>
      <c r="AR229" s="2"/>
      <c r="AS229" s="2"/>
      <c r="AT229" s="2"/>
      <c r="AU229" s="2"/>
      <c r="AV229" s="2"/>
      <c r="AW229" s="2"/>
    </row>
    <row r="230" spans="1:49" ht="14.25" customHeight="1" x14ac:dyDescent="0.2">
      <c r="A230" s="34"/>
      <c r="B230" s="34"/>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86"/>
      <c r="AD230" s="2"/>
      <c r="AE230" s="86"/>
      <c r="AF230" s="2"/>
      <c r="AG230" s="2"/>
      <c r="AH230" s="2"/>
      <c r="AI230" s="2"/>
      <c r="AJ230" s="2"/>
      <c r="AK230" s="2"/>
      <c r="AL230" s="2"/>
      <c r="AM230" s="2"/>
      <c r="AN230" s="2"/>
      <c r="AO230" s="2"/>
      <c r="AP230" s="2"/>
      <c r="AQ230" s="2"/>
      <c r="AR230" s="2"/>
      <c r="AS230" s="2"/>
      <c r="AT230" s="2"/>
      <c r="AU230" s="2"/>
      <c r="AV230" s="2"/>
      <c r="AW230" s="2"/>
    </row>
    <row r="231" spans="1:49" ht="14.25" customHeight="1" x14ac:dyDescent="0.2">
      <c r="A231" s="34"/>
      <c r="B231" s="34"/>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86"/>
      <c r="AD231" s="2"/>
      <c r="AE231" s="86"/>
      <c r="AF231" s="2"/>
      <c r="AG231" s="2"/>
      <c r="AH231" s="2"/>
      <c r="AI231" s="2"/>
      <c r="AJ231" s="2"/>
      <c r="AK231" s="2"/>
      <c r="AL231" s="2"/>
      <c r="AM231" s="2"/>
      <c r="AN231" s="2"/>
      <c r="AO231" s="2"/>
      <c r="AP231" s="2"/>
      <c r="AQ231" s="2"/>
      <c r="AR231" s="2"/>
      <c r="AS231" s="2"/>
      <c r="AT231" s="2"/>
      <c r="AU231" s="2"/>
      <c r="AV231" s="2"/>
      <c r="AW231" s="2"/>
    </row>
    <row r="232" spans="1:49" ht="14.25" customHeight="1" x14ac:dyDescent="0.2">
      <c r="A232" s="34"/>
      <c r="B232" s="34"/>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86"/>
      <c r="AD232" s="2"/>
      <c r="AE232" s="86"/>
      <c r="AF232" s="2"/>
      <c r="AG232" s="2"/>
      <c r="AH232" s="2"/>
      <c r="AI232" s="2"/>
      <c r="AJ232" s="2"/>
      <c r="AK232" s="2"/>
      <c r="AL232" s="2"/>
      <c r="AM232" s="2"/>
      <c r="AN232" s="2"/>
      <c r="AO232" s="2"/>
      <c r="AP232" s="2"/>
      <c r="AQ232" s="2"/>
      <c r="AR232" s="2"/>
      <c r="AS232" s="2"/>
      <c r="AT232" s="2"/>
      <c r="AU232" s="2"/>
      <c r="AV232" s="2"/>
      <c r="AW232" s="2"/>
    </row>
    <row r="233" spans="1:49" ht="14.25" customHeight="1" x14ac:dyDescent="0.2">
      <c r="A233" s="34"/>
      <c r="B233" s="34"/>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86"/>
      <c r="AD233" s="2"/>
      <c r="AE233" s="86"/>
      <c r="AF233" s="2"/>
      <c r="AG233" s="2"/>
      <c r="AH233" s="2"/>
      <c r="AI233" s="2"/>
      <c r="AJ233" s="2"/>
      <c r="AK233" s="2"/>
      <c r="AL233" s="2"/>
      <c r="AM233" s="2"/>
      <c r="AN233" s="2"/>
      <c r="AO233" s="2"/>
      <c r="AP233" s="2"/>
      <c r="AQ233" s="2"/>
      <c r="AR233" s="2"/>
      <c r="AS233" s="2"/>
      <c r="AT233" s="2"/>
      <c r="AU233" s="2"/>
      <c r="AV233" s="2"/>
      <c r="AW233" s="2"/>
    </row>
    <row r="234" spans="1:49" ht="14.25" customHeight="1" x14ac:dyDescent="0.2">
      <c r="A234" s="34"/>
      <c r="B234" s="34"/>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86"/>
      <c r="AD234" s="2"/>
      <c r="AE234" s="86"/>
      <c r="AF234" s="2"/>
      <c r="AG234" s="2"/>
      <c r="AH234" s="2"/>
      <c r="AI234" s="2"/>
      <c r="AJ234" s="2"/>
      <c r="AK234" s="2"/>
      <c r="AL234" s="2"/>
      <c r="AM234" s="2"/>
      <c r="AN234" s="2"/>
      <c r="AO234" s="2"/>
      <c r="AP234" s="2"/>
      <c r="AQ234" s="2"/>
      <c r="AR234" s="2"/>
      <c r="AS234" s="2"/>
      <c r="AT234" s="2"/>
      <c r="AU234" s="2"/>
      <c r="AV234" s="2"/>
      <c r="AW234" s="2"/>
    </row>
    <row r="235" spans="1:49" ht="14.25" customHeight="1" x14ac:dyDescent="0.2">
      <c r="A235" s="34"/>
      <c r="B235" s="34"/>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86"/>
      <c r="AD235" s="2"/>
      <c r="AE235" s="86"/>
      <c r="AF235" s="2"/>
      <c r="AG235" s="2"/>
      <c r="AH235" s="2"/>
      <c r="AI235" s="2"/>
      <c r="AJ235" s="2"/>
      <c r="AK235" s="2"/>
      <c r="AL235" s="2"/>
      <c r="AM235" s="2"/>
      <c r="AN235" s="2"/>
      <c r="AO235" s="2"/>
      <c r="AP235" s="2"/>
      <c r="AQ235" s="2"/>
      <c r="AR235" s="2"/>
      <c r="AS235" s="2"/>
      <c r="AT235" s="2"/>
      <c r="AU235" s="2"/>
      <c r="AV235" s="2"/>
      <c r="AW235" s="2"/>
    </row>
    <row r="236" spans="1:49" ht="14.25" customHeight="1" x14ac:dyDescent="0.2">
      <c r="A236" s="34"/>
      <c r="B236" s="34"/>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86"/>
      <c r="AD236" s="2"/>
      <c r="AE236" s="86"/>
      <c r="AF236" s="2"/>
      <c r="AG236" s="2"/>
      <c r="AH236" s="2"/>
      <c r="AI236" s="2"/>
      <c r="AJ236" s="2"/>
      <c r="AK236" s="2"/>
      <c r="AL236" s="2"/>
      <c r="AM236" s="2"/>
      <c r="AN236" s="2"/>
      <c r="AO236" s="2"/>
      <c r="AP236" s="2"/>
      <c r="AQ236" s="2"/>
      <c r="AR236" s="2"/>
      <c r="AS236" s="2"/>
      <c r="AT236" s="2"/>
      <c r="AU236" s="2"/>
      <c r="AV236" s="2"/>
      <c r="AW236" s="2"/>
    </row>
    <row r="237" spans="1:49" ht="14.25" customHeight="1" x14ac:dyDescent="0.2">
      <c r="A237" s="34"/>
      <c r="B237" s="34"/>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86"/>
      <c r="AD237" s="2"/>
      <c r="AE237" s="86"/>
      <c r="AF237" s="2"/>
      <c r="AG237" s="2"/>
      <c r="AH237" s="2"/>
      <c r="AI237" s="2"/>
      <c r="AJ237" s="2"/>
      <c r="AK237" s="2"/>
      <c r="AL237" s="2"/>
      <c r="AM237" s="2"/>
      <c r="AN237" s="2"/>
      <c r="AO237" s="2"/>
      <c r="AP237" s="2"/>
      <c r="AQ237" s="2"/>
      <c r="AR237" s="2"/>
      <c r="AS237" s="2"/>
      <c r="AT237" s="2"/>
      <c r="AU237" s="2"/>
      <c r="AV237" s="2"/>
      <c r="AW237" s="2"/>
    </row>
    <row r="238" spans="1:49" ht="14.25" customHeight="1" x14ac:dyDescent="0.2">
      <c r="A238" s="34"/>
      <c r="B238" s="34"/>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86"/>
      <c r="AD238" s="2"/>
      <c r="AE238" s="86"/>
      <c r="AF238" s="2"/>
      <c r="AG238" s="2"/>
      <c r="AH238" s="2"/>
      <c r="AI238" s="2"/>
      <c r="AJ238" s="2"/>
      <c r="AK238" s="2"/>
      <c r="AL238" s="2"/>
      <c r="AM238" s="2"/>
      <c r="AN238" s="2"/>
      <c r="AO238" s="2"/>
      <c r="AP238" s="2"/>
      <c r="AQ238" s="2"/>
      <c r="AR238" s="2"/>
      <c r="AS238" s="2"/>
      <c r="AT238" s="2"/>
      <c r="AU238" s="2"/>
      <c r="AV238" s="2"/>
      <c r="AW238" s="2"/>
    </row>
    <row r="239" spans="1:49" ht="14.25" customHeight="1" x14ac:dyDescent="0.2">
      <c r="A239" s="34"/>
      <c r="B239" s="34"/>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86"/>
      <c r="AD239" s="2"/>
      <c r="AE239" s="86"/>
      <c r="AF239" s="2"/>
      <c r="AG239" s="2"/>
      <c r="AH239" s="2"/>
      <c r="AI239" s="2"/>
      <c r="AJ239" s="2"/>
      <c r="AK239" s="2"/>
      <c r="AL239" s="2"/>
      <c r="AM239" s="2"/>
      <c r="AN239" s="2"/>
      <c r="AO239" s="2"/>
      <c r="AP239" s="2"/>
      <c r="AQ239" s="2"/>
      <c r="AR239" s="2"/>
      <c r="AS239" s="2"/>
      <c r="AT239" s="2"/>
      <c r="AU239" s="2"/>
      <c r="AV239" s="2"/>
      <c r="AW239" s="2"/>
    </row>
    <row r="240" spans="1:49" ht="14.25" customHeight="1" x14ac:dyDescent="0.2">
      <c r="A240" s="34"/>
      <c r="B240" s="34"/>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86"/>
      <c r="AD240" s="2"/>
      <c r="AE240" s="86"/>
      <c r="AF240" s="2"/>
      <c r="AG240" s="2"/>
      <c r="AH240" s="2"/>
      <c r="AI240" s="2"/>
      <c r="AJ240" s="2"/>
      <c r="AK240" s="2"/>
      <c r="AL240" s="2"/>
      <c r="AM240" s="2"/>
      <c r="AN240" s="2"/>
      <c r="AO240" s="2"/>
      <c r="AP240" s="2"/>
      <c r="AQ240" s="2"/>
      <c r="AR240" s="2"/>
      <c r="AS240" s="2"/>
      <c r="AT240" s="2"/>
      <c r="AU240" s="2"/>
      <c r="AV240" s="2"/>
      <c r="AW240" s="2"/>
    </row>
    <row r="241" spans="1:49" ht="14.25" customHeight="1" x14ac:dyDescent="0.2">
      <c r="A241" s="34"/>
      <c r="B241" s="34"/>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86"/>
      <c r="AD241" s="2"/>
      <c r="AE241" s="86"/>
      <c r="AF241" s="2"/>
      <c r="AG241" s="2"/>
      <c r="AH241" s="2"/>
      <c r="AI241" s="2"/>
      <c r="AJ241" s="2"/>
      <c r="AK241" s="2"/>
      <c r="AL241" s="2"/>
      <c r="AM241" s="2"/>
      <c r="AN241" s="2"/>
      <c r="AO241" s="2"/>
      <c r="AP241" s="2"/>
      <c r="AQ241" s="2"/>
      <c r="AR241" s="2"/>
      <c r="AS241" s="2"/>
      <c r="AT241" s="2"/>
      <c r="AU241" s="2"/>
      <c r="AV241" s="2"/>
      <c r="AW241" s="2"/>
    </row>
    <row r="242" spans="1:49" ht="14.25" customHeight="1" x14ac:dyDescent="0.2">
      <c r="A242" s="34"/>
      <c r="B242" s="34"/>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86"/>
      <c r="AD242" s="2"/>
      <c r="AE242" s="86"/>
      <c r="AF242" s="2"/>
      <c r="AG242" s="2"/>
      <c r="AH242" s="2"/>
      <c r="AI242" s="2"/>
      <c r="AJ242" s="2"/>
      <c r="AK242" s="2"/>
      <c r="AL242" s="2"/>
      <c r="AM242" s="2"/>
      <c r="AN242" s="2"/>
      <c r="AO242" s="2"/>
      <c r="AP242" s="2"/>
      <c r="AQ242" s="2"/>
      <c r="AR242" s="2"/>
      <c r="AS242" s="2"/>
      <c r="AT242" s="2"/>
      <c r="AU242" s="2"/>
      <c r="AV242" s="2"/>
      <c r="AW242" s="2"/>
    </row>
    <row r="243" spans="1:49" ht="14.25" customHeight="1" x14ac:dyDescent="0.2">
      <c r="A243" s="34"/>
      <c r="B243" s="34"/>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86"/>
      <c r="AD243" s="2"/>
      <c r="AE243" s="86"/>
      <c r="AF243" s="2"/>
      <c r="AG243" s="2"/>
      <c r="AH243" s="2"/>
      <c r="AI243" s="2"/>
      <c r="AJ243" s="2"/>
      <c r="AK243" s="2"/>
      <c r="AL243" s="2"/>
      <c r="AM243" s="2"/>
      <c r="AN243" s="2"/>
      <c r="AO243" s="2"/>
      <c r="AP243" s="2"/>
      <c r="AQ243" s="2"/>
      <c r="AR243" s="2"/>
      <c r="AS243" s="2"/>
      <c r="AT243" s="2"/>
      <c r="AU243" s="2"/>
      <c r="AV243" s="2"/>
      <c r="AW243" s="2"/>
    </row>
    <row r="244" spans="1:49" ht="14.25" customHeight="1" x14ac:dyDescent="0.2">
      <c r="A244" s="34"/>
      <c r="B244" s="34"/>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86"/>
      <c r="AD244" s="2"/>
      <c r="AE244" s="86"/>
      <c r="AF244" s="2"/>
      <c r="AG244" s="2"/>
      <c r="AH244" s="2"/>
      <c r="AI244" s="2"/>
      <c r="AJ244" s="2"/>
      <c r="AK244" s="2"/>
      <c r="AL244" s="2"/>
      <c r="AM244" s="2"/>
      <c r="AN244" s="2"/>
      <c r="AO244" s="2"/>
      <c r="AP244" s="2"/>
      <c r="AQ244" s="2"/>
      <c r="AR244" s="2"/>
      <c r="AS244" s="2"/>
      <c r="AT244" s="2"/>
      <c r="AU244" s="2"/>
      <c r="AV244" s="2"/>
      <c r="AW244" s="2"/>
    </row>
    <row r="245" spans="1:49" ht="14.25" customHeight="1" x14ac:dyDescent="0.2">
      <c r="A245" s="34"/>
      <c r="B245" s="34"/>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86"/>
      <c r="AD245" s="2"/>
      <c r="AE245" s="86"/>
      <c r="AF245" s="2"/>
      <c r="AG245" s="2"/>
      <c r="AH245" s="2"/>
      <c r="AI245" s="2"/>
      <c r="AJ245" s="2"/>
      <c r="AK245" s="2"/>
      <c r="AL245" s="2"/>
      <c r="AM245" s="2"/>
      <c r="AN245" s="2"/>
      <c r="AO245" s="2"/>
      <c r="AP245" s="2"/>
      <c r="AQ245" s="2"/>
      <c r="AR245" s="2"/>
      <c r="AS245" s="2"/>
      <c r="AT245" s="2"/>
      <c r="AU245" s="2"/>
      <c r="AV245" s="2"/>
      <c r="AW245" s="2"/>
    </row>
    <row r="246" spans="1:49" ht="14.25" customHeight="1" x14ac:dyDescent="0.2">
      <c r="A246" s="34"/>
      <c r="B246" s="34"/>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86"/>
      <c r="AD246" s="2"/>
      <c r="AE246" s="86"/>
      <c r="AF246" s="2"/>
      <c r="AG246" s="2"/>
      <c r="AH246" s="2"/>
      <c r="AI246" s="2"/>
      <c r="AJ246" s="2"/>
      <c r="AK246" s="2"/>
      <c r="AL246" s="2"/>
      <c r="AM246" s="2"/>
      <c r="AN246" s="2"/>
      <c r="AO246" s="2"/>
      <c r="AP246" s="2"/>
      <c r="AQ246" s="2"/>
      <c r="AR246" s="2"/>
      <c r="AS246" s="2"/>
      <c r="AT246" s="2"/>
      <c r="AU246" s="2"/>
      <c r="AV246" s="2"/>
      <c r="AW246" s="2"/>
    </row>
    <row r="247" spans="1:49" ht="14.25" customHeight="1" x14ac:dyDescent="0.2">
      <c r="A247" s="34"/>
      <c r="B247" s="34"/>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86"/>
      <c r="AD247" s="2"/>
      <c r="AE247" s="86"/>
      <c r="AF247" s="2"/>
      <c r="AG247" s="2"/>
      <c r="AH247" s="2"/>
      <c r="AI247" s="2"/>
      <c r="AJ247" s="2"/>
      <c r="AK247" s="2"/>
      <c r="AL247" s="2"/>
      <c r="AM247" s="2"/>
      <c r="AN247" s="2"/>
      <c r="AO247" s="2"/>
      <c r="AP247" s="2"/>
      <c r="AQ247" s="2"/>
      <c r="AR247" s="2"/>
      <c r="AS247" s="2"/>
      <c r="AT247" s="2"/>
      <c r="AU247" s="2"/>
      <c r="AV247" s="2"/>
      <c r="AW247" s="2"/>
    </row>
    <row r="248" spans="1:49" ht="14.25" customHeight="1" x14ac:dyDescent="0.2">
      <c r="A248" s="34"/>
      <c r="B248" s="34"/>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86"/>
      <c r="AD248" s="2"/>
      <c r="AE248" s="86"/>
      <c r="AF248" s="2"/>
      <c r="AG248" s="2"/>
      <c r="AH248" s="2"/>
      <c r="AI248" s="2"/>
      <c r="AJ248" s="2"/>
      <c r="AK248" s="2"/>
      <c r="AL248" s="2"/>
      <c r="AM248" s="2"/>
      <c r="AN248" s="2"/>
      <c r="AO248" s="2"/>
      <c r="AP248" s="2"/>
      <c r="AQ248" s="2"/>
      <c r="AR248" s="2"/>
      <c r="AS248" s="2"/>
      <c r="AT248" s="2"/>
      <c r="AU248" s="2"/>
      <c r="AV248" s="2"/>
      <c r="AW248" s="2"/>
    </row>
    <row r="249" spans="1:49" ht="14.25" customHeight="1" x14ac:dyDescent="0.2">
      <c r="A249" s="34"/>
      <c r="B249" s="34"/>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86"/>
      <c r="AD249" s="2"/>
      <c r="AE249" s="86"/>
      <c r="AF249" s="2"/>
      <c r="AG249" s="2"/>
      <c r="AH249" s="2"/>
      <c r="AI249" s="2"/>
      <c r="AJ249" s="2"/>
      <c r="AK249" s="2"/>
      <c r="AL249" s="2"/>
      <c r="AM249" s="2"/>
      <c r="AN249" s="2"/>
      <c r="AO249" s="2"/>
      <c r="AP249" s="2"/>
      <c r="AQ249" s="2"/>
      <c r="AR249" s="2"/>
      <c r="AS249" s="2"/>
      <c r="AT249" s="2"/>
      <c r="AU249" s="2"/>
      <c r="AV249" s="2"/>
      <c r="AW249" s="2"/>
    </row>
    <row r="250" spans="1:49" ht="14.25" customHeight="1" x14ac:dyDescent="0.2">
      <c r="A250" s="34"/>
      <c r="B250" s="34"/>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86"/>
      <c r="AD250" s="2"/>
      <c r="AE250" s="86"/>
      <c r="AF250" s="2"/>
      <c r="AG250" s="2"/>
      <c r="AH250" s="2"/>
      <c r="AI250" s="2"/>
      <c r="AJ250" s="2"/>
      <c r="AK250" s="2"/>
      <c r="AL250" s="2"/>
      <c r="AM250" s="2"/>
      <c r="AN250" s="2"/>
      <c r="AO250" s="2"/>
      <c r="AP250" s="2"/>
      <c r="AQ250" s="2"/>
      <c r="AR250" s="2"/>
      <c r="AS250" s="2"/>
      <c r="AT250" s="2"/>
      <c r="AU250" s="2"/>
      <c r="AV250" s="2"/>
      <c r="AW250" s="2"/>
    </row>
    <row r="251" spans="1:49" ht="14.25" customHeight="1" x14ac:dyDescent="0.2">
      <c r="A251" s="34"/>
      <c r="B251" s="34"/>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86"/>
      <c r="AD251" s="2"/>
      <c r="AE251" s="86"/>
      <c r="AF251" s="2"/>
      <c r="AG251" s="2"/>
      <c r="AH251" s="2"/>
      <c r="AI251" s="2"/>
      <c r="AJ251" s="2"/>
      <c r="AK251" s="2"/>
      <c r="AL251" s="2"/>
      <c r="AM251" s="2"/>
      <c r="AN251" s="2"/>
      <c r="AO251" s="2"/>
      <c r="AP251" s="2"/>
      <c r="AQ251" s="2"/>
      <c r="AR251" s="2"/>
      <c r="AS251" s="2"/>
      <c r="AT251" s="2"/>
      <c r="AU251" s="2"/>
      <c r="AV251" s="2"/>
      <c r="AW251" s="2"/>
    </row>
    <row r="252" spans="1:49" ht="14.25" customHeight="1" x14ac:dyDescent="0.2">
      <c r="A252" s="34"/>
      <c r="B252" s="34"/>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86"/>
      <c r="AD252" s="2"/>
      <c r="AE252" s="86"/>
      <c r="AF252" s="2"/>
      <c r="AG252" s="2"/>
      <c r="AH252" s="2"/>
      <c r="AI252" s="2"/>
      <c r="AJ252" s="2"/>
      <c r="AK252" s="2"/>
      <c r="AL252" s="2"/>
      <c r="AM252" s="2"/>
      <c r="AN252" s="2"/>
      <c r="AO252" s="2"/>
      <c r="AP252" s="2"/>
      <c r="AQ252" s="2"/>
      <c r="AR252" s="2"/>
      <c r="AS252" s="2"/>
      <c r="AT252" s="2"/>
      <c r="AU252" s="2"/>
      <c r="AV252" s="2"/>
      <c r="AW252" s="2"/>
    </row>
    <row r="253" spans="1:49" ht="14.25" customHeight="1" x14ac:dyDescent="0.2">
      <c r="A253" s="34"/>
      <c r="B253" s="34"/>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86"/>
      <c r="AD253" s="2"/>
      <c r="AE253" s="86"/>
      <c r="AF253" s="2"/>
      <c r="AG253" s="2"/>
      <c r="AH253" s="2"/>
      <c r="AI253" s="2"/>
      <c r="AJ253" s="2"/>
      <c r="AK253" s="2"/>
      <c r="AL253" s="2"/>
      <c r="AM253" s="2"/>
      <c r="AN253" s="2"/>
      <c r="AO253" s="2"/>
      <c r="AP253" s="2"/>
      <c r="AQ253" s="2"/>
      <c r="AR253" s="2"/>
      <c r="AS253" s="2"/>
      <c r="AT253" s="2"/>
      <c r="AU253" s="2"/>
      <c r="AV253" s="2"/>
      <c r="AW253" s="2"/>
    </row>
    <row r="254" spans="1:49" ht="14.25" customHeight="1" x14ac:dyDescent="0.2">
      <c r="A254" s="34"/>
      <c r="B254" s="34"/>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86"/>
      <c r="AD254" s="2"/>
      <c r="AE254" s="86"/>
      <c r="AF254" s="2"/>
      <c r="AG254" s="2"/>
      <c r="AH254" s="2"/>
      <c r="AI254" s="2"/>
      <c r="AJ254" s="2"/>
      <c r="AK254" s="2"/>
      <c r="AL254" s="2"/>
      <c r="AM254" s="2"/>
      <c r="AN254" s="2"/>
      <c r="AO254" s="2"/>
      <c r="AP254" s="2"/>
      <c r="AQ254" s="2"/>
      <c r="AR254" s="2"/>
      <c r="AS254" s="2"/>
      <c r="AT254" s="2"/>
      <c r="AU254" s="2"/>
      <c r="AV254" s="2"/>
      <c r="AW254" s="2"/>
    </row>
    <row r="255" spans="1:49" ht="14.25" customHeight="1" x14ac:dyDescent="0.2">
      <c r="A255" s="34"/>
      <c r="B255" s="34"/>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86"/>
      <c r="AD255" s="2"/>
      <c r="AE255" s="86"/>
      <c r="AF255" s="2"/>
      <c r="AG255" s="2"/>
      <c r="AH255" s="2"/>
      <c r="AI255" s="2"/>
      <c r="AJ255" s="2"/>
      <c r="AK255" s="2"/>
      <c r="AL255" s="2"/>
      <c r="AM255" s="2"/>
      <c r="AN255" s="2"/>
      <c r="AO255" s="2"/>
      <c r="AP255" s="2"/>
      <c r="AQ255" s="2"/>
      <c r="AR255" s="2"/>
      <c r="AS255" s="2"/>
      <c r="AT255" s="2"/>
      <c r="AU255" s="2"/>
      <c r="AV255" s="2"/>
      <c r="AW255" s="2"/>
    </row>
    <row r="256" spans="1:49" ht="14.25" customHeight="1" x14ac:dyDescent="0.2">
      <c r="A256" s="34"/>
      <c r="B256" s="34"/>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86"/>
      <c r="AD256" s="2"/>
      <c r="AE256" s="86"/>
      <c r="AF256" s="2"/>
      <c r="AG256" s="2"/>
      <c r="AH256" s="2"/>
      <c r="AI256" s="2"/>
      <c r="AJ256" s="2"/>
      <c r="AK256" s="2"/>
      <c r="AL256" s="2"/>
      <c r="AM256" s="2"/>
      <c r="AN256" s="2"/>
      <c r="AO256" s="2"/>
      <c r="AP256" s="2"/>
      <c r="AQ256" s="2"/>
      <c r="AR256" s="2"/>
      <c r="AS256" s="2"/>
      <c r="AT256" s="2"/>
      <c r="AU256" s="2"/>
      <c r="AV256" s="2"/>
      <c r="AW256" s="2"/>
    </row>
    <row r="257" spans="1:49" ht="14.25" customHeight="1" x14ac:dyDescent="0.2">
      <c r="A257" s="34"/>
      <c r="B257" s="34"/>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86"/>
      <c r="AD257" s="2"/>
      <c r="AE257" s="86"/>
      <c r="AF257" s="2"/>
      <c r="AG257" s="2"/>
      <c r="AH257" s="2"/>
      <c r="AI257" s="2"/>
      <c r="AJ257" s="2"/>
      <c r="AK257" s="2"/>
      <c r="AL257" s="2"/>
      <c r="AM257" s="2"/>
      <c r="AN257" s="2"/>
      <c r="AO257" s="2"/>
      <c r="AP257" s="2"/>
      <c r="AQ257" s="2"/>
      <c r="AR257" s="2"/>
      <c r="AS257" s="2"/>
      <c r="AT257" s="2"/>
      <c r="AU257" s="2"/>
      <c r="AV257" s="2"/>
      <c r="AW257" s="2"/>
    </row>
    <row r="258" spans="1:49" ht="14.25" customHeight="1" x14ac:dyDescent="0.2">
      <c r="A258" s="34"/>
      <c r="B258" s="34"/>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86"/>
      <c r="AD258" s="2"/>
      <c r="AE258" s="86"/>
      <c r="AF258" s="2"/>
      <c r="AG258" s="2"/>
      <c r="AH258" s="2"/>
      <c r="AI258" s="2"/>
      <c r="AJ258" s="2"/>
      <c r="AK258" s="2"/>
      <c r="AL258" s="2"/>
      <c r="AM258" s="2"/>
      <c r="AN258" s="2"/>
      <c r="AO258" s="2"/>
      <c r="AP258" s="2"/>
      <c r="AQ258" s="2"/>
      <c r="AR258" s="2"/>
      <c r="AS258" s="2"/>
      <c r="AT258" s="2"/>
      <c r="AU258" s="2"/>
      <c r="AV258" s="2"/>
      <c r="AW258" s="2"/>
    </row>
    <row r="259" spans="1:49" ht="14.25" customHeight="1" x14ac:dyDescent="0.2">
      <c r="A259" s="34"/>
      <c r="B259" s="34"/>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86"/>
      <c r="AD259" s="2"/>
      <c r="AE259" s="86"/>
      <c r="AF259" s="2"/>
      <c r="AG259" s="2"/>
      <c r="AH259" s="2"/>
      <c r="AI259" s="2"/>
      <c r="AJ259" s="2"/>
      <c r="AK259" s="2"/>
      <c r="AL259" s="2"/>
      <c r="AM259" s="2"/>
      <c r="AN259" s="2"/>
      <c r="AO259" s="2"/>
      <c r="AP259" s="2"/>
      <c r="AQ259" s="2"/>
      <c r="AR259" s="2"/>
      <c r="AS259" s="2"/>
      <c r="AT259" s="2"/>
      <c r="AU259" s="2"/>
      <c r="AV259" s="2"/>
      <c r="AW259" s="2"/>
    </row>
    <row r="260" spans="1:49" ht="14.25" customHeight="1" x14ac:dyDescent="0.2">
      <c r="A260" s="34"/>
      <c r="B260" s="34"/>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86"/>
      <c r="AD260" s="2"/>
      <c r="AE260" s="86"/>
      <c r="AF260" s="2"/>
      <c r="AG260" s="2"/>
      <c r="AH260" s="2"/>
      <c r="AI260" s="2"/>
      <c r="AJ260" s="2"/>
      <c r="AK260" s="2"/>
      <c r="AL260" s="2"/>
      <c r="AM260" s="2"/>
      <c r="AN260" s="2"/>
      <c r="AO260" s="2"/>
      <c r="AP260" s="2"/>
      <c r="AQ260" s="2"/>
      <c r="AR260" s="2"/>
      <c r="AS260" s="2"/>
      <c r="AT260" s="2"/>
      <c r="AU260" s="2"/>
      <c r="AV260" s="2"/>
      <c r="AW260" s="2"/>
    </row>
    <row r="261" spans="1:49" ht="14.25" customHeight="1" x14ac:dyDescent="0.2">
      <c r="A261" s="34"/>
      <c r="B261" s="34"/>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86"/>
      <c r="AD261" s="2"/>
      <c r="AE261" s="86"/>
      <c r="AF261" s="2"/>
      <c r="AG261" s="2"/>
      <c r="AH261" s="2"/>
      <c r="AI261" s="2"/>
      <c r="AJ261" s="2"/>
      <c r="AK261" s="2"/>
      <c r="AL261" s="2"/>
      <c r="AM261" s="2"/>
      <c r="AN261" s="2"/>
      <c r="AO261" s="2"/>
      <c r="AP261" s="2"/>
      <c r="AQ261" s="2"/>
      <c r="AR261" s="2"/>
      <c r="AS261" s="2"/>
      <c r="AT261" s="2"/>
      <c r="AU261" s="2"/>
      <c r="AV261" s="2"/>
      <c r="AW261" s="2"/>
    </row>
    <row r="262" spans="1:49" ht="14.25" customHeight="1" x14ac:dyDescent="0.2">
      <c r="A262" s="34"/>
      <c r="B262" s="34"/>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86"/>
      <c r="AD262" s="2"/>
      <c r="AE262" s="86"/>
      <c r="AF262" s="2"/>
      <c r="AG262" s="2"/>
      <c r="AH262" s="2"/>
      <c r="AI262" s="2"/>
      <c r="AJ262" s="2"/>
      <c r="AK262" s="2"/>
      <c r="AL262" s="2"/>
      <c r="AM262" s="2"/>
      <c r="AN262" s="2"/>
      <c r="AO262" s="2"/>
      <c r="AP262" s="2"/>
      <c r="AQ262" s="2"/>
      <c r="AR262" s="2"/>
      <c r="AS262" s="2"/>
      <c r="AT262" s="2"/>
      <c r="AU262" s="2"/>
      <c r="AV262" s="2"/>
      <c r="AW262" s="2"/>
    </row>
    <row r="263" spans="1:49" ht="14.25" customHeight="1" x14ac:dyDescent="0.2">
      <c r="A263" s="34"/>
      <c r="B263" s="34"/>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86"/>
      <c r="AD263" s="2"/>
      <c r="AE263" s="86"/>
      <c r="AF263" s="2"/>
      <c r="AG263" s="2"/>
      <c r="AH263" s="2"/>
      <c r="AI263" s="2"/>
      <c r="AJ263" s="2"/>
      <c r="AK263" s="2"/>
      <c r="AL263" s="2"/>
      <c r="AM263" s="2"/>
      <c r="AN263" s="2"/>
      <c r="AO263" s="2"/>
      <c r="AP263" s="2"/>
      <c r="AQ263" s="2"/>
      <c r="AR263" s="2"/>
      <c r="AS263" s="2"/>
      <c r="AT263" s="2"/>
      <c r="AU263" s="2"/>
      <c r="AV263" s="2"/>
      <c r="AW263" s="2"/>
    </row>
    <row r="264" spans="1:49" ht="14.25" customHeight="1" x14ac:dyDescent="0.2">
      <c r="A264" s="34"/>
      <c r="B264" s="34"/>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86"/>
      <c r="AD264" s="2"/>
      <c r="AE264" s="86"/>
      <c r="AF264" s="2"/>
      <c r="AG264" s="2"/>
      <c r="AH264" s="2"/>
      <c r="AI264" s="2"/>
      <c r="AJ264" s="2"/>
      <c r="AK264" s="2"/>
      <c r="AL264" s="2"/>
      <c r="AM264" s="2"/>
      <c r="AN264" s="2"/>
      <c r="AO264" s="2"/>
      <c r="AP264" s="2"/>
      <c r="AQ264" s="2"/>
      <c r="AR264" s="2"/>
      <c r="AS264" s="2"/>
      <c r="AT264" s="2"/>
      <c r="AU264" s="2"/>
      <c r="AV264" s="2"/>
      <c r="AW264" s="2"/>
    </row>
    <row r="265" spans="1:49" ht="14.25" customHeight="1" x14ac:dyDescent="0.2">
      <c r="A265" s="34"/>
      <c r="B265" s="34"/>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86"/>
      <c r="AD265" s="2"/>
      <c r="AE265" s="86"/>
      <c r="AF265" s="2"/>
      <c r="AG265" s="2"/>
      <c r="AH265" s="2"/>
      <c r="AI265" s="2"/>
      <c r="AJ265" s="2"/>
      <c r="AK265" s="2"/>
      <c r="AL265" s="2"/>
      <c r="AM265" s="2"/>
      <c r="AN265" s="2"/>
      <c r="AO265" s="2"/>
      <c r="AP265" s="2"/>
      <c r="AQ265" s="2"/>
      <c r="AR265" s="2"/>
      <c r="AS265" s="2"/>
      <c r="AT265" s="2"/>
      <c r="AU265" s="2"/>
      <c r="AV265" s="2"/>
      <c r="AW265" s="2"/>
    </row>
    <row r="266" spans="1:49" ht="14.25" customHeight="1" x14ac:dyDescent="0.2">
      <c r="A266" s="34"/>
      <c r="B266" s="34"/>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86"/>
      <c r="AD266" s="2"/>
      <c r="AE266" s="86"/>
      <c r="AF266" s="2"/>
      <c r="AG266" s="2"/>
      <c r="AH266" s="2"/>
      <c r="AI266" s="2"/>
      <c r="AJ266" s="2"/>
      <c r="AK266" s="2"/>
      <c r="AL266" s="2"/>
      <c r="AM266" s="2"/>
      <c r="AN266" s="2"/>
      <c r="AO266" s="2"/>
      <c r="AP266" s="2"/>
      <c r="AQ266" s="2"/>
      <c r="AR266" s="2"/>
      <c r="AS266" s="2"/>
      <c r="AT266" s="2"/>
      <c r="AU266" s="2"/>
      <c r="AV266" s="2"/>
      <c r="AW266" s="2"/>
    </row>
    <row r="267" spans="1:49" ht="14.25" customHeight="1" x14ac:dyDescent="0.2">
      <c r="A267" s="34"/>
      <c r="B267" s="34"/>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86"/>
      <c r="AD267" s="2"/>
      <c r="AE267" s="86"/>
      <c r="AF267" s="2"/>
      <c r="AG267" s="2"/>
      <c r="AH267" s="2"/>
      <c r="AI267" s="2"/>
      <c r="AJ267" s="2"/>
      <c r="AK267" s="2"/>
      <c r="AL267" s="2"/>
      <c r="AM267" s="2"/>
      <c r="AN267" s="2"/>
      <c r="AO267" s="2"/>
      <c r="AP267" s="2"/>
      <c r="AQ267" s="2"/>
      <c r="AR267" s="2"/>
      <c r="AS267" s="2"/>
      <c r="AT267" s="2"/>
      <c r="AU267" s="2"/>
      <c r="AV267" s="2"/>
      <c r="AW267" s="2"/>
    </row>
    <row r="268" spans="1:49" ht="14.25" customHeight="1" x14ac:dyDescent="0.2">
      <c r="A268" s="34"/>
      <c r="B268" s="34"/>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86"/>
      <c r="AD268" s="2"/>
      <c r="AE268" s="86"/>
      <c r="AF268" s="2"/>
      <c r="AG268" s="2"/>
      <c r="AH268" s="2"/>
      <c r="AI268" s="2"/>
      <c r="AJ268" s="2"/>
      <c r="AK268" s="2"/>
      <c r="AL268" s="2"/>
      <c r="AM268" s="2"/>
      <c r="AN268" s="2"/>
      <c r="AO268" s="2"/>
      <c r="AP268" s="2"/>
      <c r="AQ268" s="2"/>
      <c r="AR268" s="2"/>
      <c r="AS268" s="2"/>
      <c r="AT268" s="2"/>
      <c r="AU268" s="2"/>
      <c r="AV268" s="2"/>
      <c r="AW268" s="2"/>
    </row>
    <row r="269" spans="1:49" ht="14.25" customHeight="1" x14ac:dyDescent="0.2">
      <c r="A269" s="34"/>
      <c r="B269" s="34"/>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86"/>
      <c r="AD269" s="2"/>
      <c r="AE269" s="86"/>
      <c r="AF269" s="2"/>
      <c r="AG269" s="2"/>
      <c r="AH269" s="2"/>
      <c r="AI269" s="2"/>
      <c r="AJ269" s="2"/>
      <c r="AK269" s="2"/>
      <c r="AL269" s="2"/>
      <c r="AM269" s="2"/>
      <c r="AN269" s="2"/>
      <c r="AO269" s="2"/>
      <c r="AP269" s="2"/>
      <c r="AQ269" s="2"/>
      <c r="AR269" s="2"/>
      <c r="AS269" s="2"/>
      <c r="AT269" s="2"/>
      <c r="AU269" s="2"/>
      <c r="AV269" s="2"/>
      <c r="AW269" s="2"/>
    </row>
    <row r="270" spans="1:49" ht="14.25" customHeight="1" x14ac:dyDescent="0.2">
      <c r="A270" s="34"/>
      <c r="B270" s="34"/>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86"/>
      <c r="AD270" s="2"/>
      <c r="AE270" s="86"/>
      <c r="AF270" s="2"/>
      <c r="AG270" s="2"/>
      <c r="AH270" s="2"/>
      <c r="AI270" s="2"/>
      <c r="AJ270" s="2"/>
      <c r="AK270" s="2"/>
      <c r="AL270" s="2"/>
      <c r="AM270" s="2"/>
      <c r="AN270" s="2"/>
      <c r="AO270" s="2"/>
      <c r="AP270" s="2"/>
      <c r="AQ270" s="2"/>
      <c r="AR270" s="2"/>
      <c r="AS270" s="2"/>
      <c r="AT270" s="2"/>
      <c r="AU270" s="2"/>
      <c r="AV270" s="2"/>
      <c r="AW270" s="2"/>
    </row>
    <row r="271" spans="1:49" ht="14.25" customHeight="1" x14ac:dyDescent="0.2">
      <c r="A271" s="34"/>
      <c r="B271" s="34"/>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86"/>
      <c r="AD271" s="2"/>
      <c r="AE271" s="86"/>
      <c r="AF271" s="2"/>
      <c r="AG271" s="2"/>
      <c r="AH271" s="2"/>
      <c r="AI271" s="2"/>
      <c r="AJ271" s="2"/>
      <c r="AK271" s="2"/>
      <c r="AL271" s="2"/>
      <c r="AM271" s="2"/>
      <c r="AN271" s="2"/>
      <c r="AO271" s="2"/>
      <c r="AP271" s="2"/>
      <c r="AQ271" s="2"/>
      <c r="AR271" s="2"/>
      <c r="AS271" s="2"/>
      <c r="AT271" s="2"/>
      <c r="AU271" s="2"/>
      <c r="AV271" s="2"/>
      <c r="AW271" s="2"/>
    </row>
    <row r="272" spans="1:49" ht="14.25" customHeight="1" x14ac:dyDescent="0.2">
      <c r="A272" s="34"/>
      <c r="B272" s="34"/>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86"/>
      <c r="AD272" s="2"/>
      <c r="AE272" s="86"/>
      <c r="AF272" s="2"/>
      <c r="AG272" s="2"/>
      <c r="AH272" s="2"/>
      <c r="AI272" s="2"/>
      <c r="AJ272" s="2"/>
      <c r="AK272" s="2"/>
      <c r="AL272" s="2"/>
      <c r="AM272" s="2"/>
      <c r="AN272" s="2"/>
      <c r="AO272" s="2"/>
      <c r="AP272" s="2"/>
      <c r="AQ272" s="2"/>
      <c r="AR272" s="2"/>
      <c r="AS272" s="2"/>
      <c r="AT272" s="2"/>
      <c r="AU272" s="2"/>
      <c r="AV272" s="2"/>
      <c r="AW272" s="2"/>
    </row>
    <row r="273" spans="1:49" ht="14.25" customHeight="1" x14ac:dyDescent="0.2">
      <c r="A273" s="34"/>
      <c r="B273" s="34"/>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86"/>
      <c r="AD273" s="2"/>
      <c r="AE273" s="86"/>
      <c r="AF273" s="2"/>
      <c r="AG273" s="2"/>
      <c r="AH273" s="2"/>
      <c r="AI273" s="2"/>
      <c r="AJ273" s="2"/>
      <c r="AK273" s="2"/>
      <c r="AL273" s="2"/>
      <c r="AM273" s="2"/>
      <c r="AN273" s="2"/>
      <c r="AO273" s="2"/>
      <c r="AP273" s="2"/>
      <c r="AQ273" s="2"/>
      <c r="AR273" s="2"/>
      <c r="AS273" s="2"/>
      <c r="AT273" s="2"/>
      <c r="AU273" s="2"/>
      <c r="AV273" s="2"/>
      <c r="AW273" s="2"/>
    </row>
    <row r="274" spans="1:49" ht="14.25" customHeight="1" x14ac:dyDescent="0.2">
      <c r="A274" s="34"/>
      <c r="B274" s="34"/>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86"/>
      <c r="AD274" s="2"/>
      <c r="AE274" s="86"/>
      <c r="AF274" s="2"/>
      <c r="AG274" s="2"/>
      <c r="AH274" s="2"/>
      <c r="AI274" s="2"/>
      <c r="AJ274" s="2"/>
      <c r="AK274" s="2"/>
      <c r="AL274" s="2"/>
      <c r="AM274" s="2"/>
      <c r="AN274" s="2"/>
      <c r="AO274" s="2"/>
      <c r="AP274" s="2"/>
      <c r="AQ274" s="2"/>
      <c r="AR274" s="2"/>
      <c r="AS274" s="2"/>
      <c r="AT274" s="2"/>
      <c r="AU274" s="2"/>
      <c r="AV274" s="2"/>
      <c r="AW274" s="2"/>
    </row>
    <row r="275" spans="1:49" ht="14.25" customHeight="1" x14ac:dyDescent="0.2">
      <c r="A275" s="34"/>
      <c r="B275" s="34"/>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86"/>
      <c r="AD275" s="2"/>
      <c r="AE275" s="86"/>
      <c r="AF275" s="2"/>
      <c r="AG275" s="2"/>
      <c r="AH275" s="2"/>
      <c r="AI275" s="2"/>
      <c r="AJ275" s="2"/>
      <c r="AK275" s="2"/>
      <c r="AL275" s="2"/>
      <c r="AM275" s="2"/>
      <c r="AN275" s="2"/>
      <c r="AO275" s="2"/>
      <c r="AP275" s="2"/>
      <c r="AQ275" s="2"/>
      <c r="AR275" s="2"/>
      <c r="AS275" s="2"/>
      <c r="AT275" s="2"/>
      <c r="AU275" s="2"/>
      <c r="AV275" s="2"/>
      <c r="AW275" s="2"/>
    </row>
    <row r="276" spans="1:49" ht="14.25" customHeight="1" x14ac:dyDescent="0.2">
      <c r="A276" s="34"/>
      <c r="B276" s="34"/>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86"/>
      <c r="AD276" s="2"/>
      <c r="AE276" s="86"/>
      <c r="AF276" s="2"/>
      <c r="AG276" s="2"/>
      <c r="AH276" s="2"/>
      <c r="AI276" s="2"/>
      <c r="AJ276" s="2"/>
      <c r="AK276" s="2"/>
      <c r="AL276" s="2"/>
      <c r="AM276" s="2"/>
      <c r="AN276" s="2"/>
      <c r="AO276" s="2"/>
      <c r="AP276" s="2"/>
      <c r="AQ276" s="2"/>
      <c r="AR276" s="2"/>
      <c r="AS276" s="2"/>
      <c r="AT276" s="2"/>
      <c r="AU276" s="2"/>
      <c r="AV276" s="2"/>
      <c r="AW276" s="2"/>
    </row>
    <row r="277" spans="1:49" ht="14.25" customHeight="1" x14ac:dyDescent="0.2">
      <c r="A277" s="34"/>
      <c r="B277" s="34"/>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86"/>
      <c r="AD277" s="2"/>
      <c r="AE277" s="86"/>
      <c r="AF277" s="2"/>
      <c r="AG277" s="2"/>
      <c r="AH277" s="2"/>
      <c r="AI277" s="2"/>
      <c r="AJ277" s="2"/>
      <c r="AK277" s="2"/>
      <c r="AL277" s="2"/>
      <c r="AM277" s="2"/>
      <c r="AN277" s="2"/>
      <c r="AO277" s="2"/>
      <c r="AP277" s="2"/>
      <c r="AQ277" s="2"/>
      <c r="AR277" s="2"/>
      <c r="AS277" s="2"/>
      <c r="AT277" s="2"/>
      <c r="AU277" s="2"/>
      <c r="AV277" s="2"/>
      <c r="AW277" s="2"/>
    </row>
    <row r="278" spans="1:49" ht="14.25" customHeight="1" x14ac:dyDescent="0.2">
      <c r="A278" s="34"/>
      <c r="B278" s="34"/>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86"/>
      <c r="AD278" s="2"/>
      <c r="AE278" s="86"/>
      <c r="AF278" s="2"/>
      <c r="AG278" s="2"/>
      <c r="AH278" s="2"/>
      <c r="AI278" s="2"/>
      <c r="AJ278" s="2"/>
      <c r="AK278" s="2"/>
      <c r="AL278" s="2"/>
      <c r="AM278" s="2"/>
      <c r="AN278" s="2"/>
      <c r="AO278" s="2"/>
      <c r="AP278" s="2"/>
      <c r="AQ278" s="2"/>
      <c r="AR278" s="2"/>
      <c r="AS278" s="2"/>
      <c r="AT278" s="2"/>
      <c r="AU278" s="2"/>
      <c r="AV278" s="2"/>
      <c r="AW278" s="2"/>
    </row>
    <row r="279" spans="1:49" ht="14.25" customHeight="1" x14ac:dyDescent="0.2">
      <c r="A279" s="34"/>
      <c r="B279" s="34"/>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86"/>
      <c r="AD279" s="2"/>
      <c r="AE279" s="86"/>
      <c r="AF279" s="2"/>
      <c r="AG279" s="2"/>
      <c r="AH279" s="2"/>
      <c r="AI279" s="2"/>
      <c r="AJ279" s="2"/>
      <c r="AK279" s="2"/>
      <c r="AL279" s="2"/>
      <c r="AM279" s="2"/>
      <c r="AN279" s="2"/>
      <c r="AO279" s="2"/>
      <c r="AP279" s="2"/>
      <c r="AQ279" s="2"/>
      <c r="AR279" s="2"/>
      <c r="AS279" s="2"/>
      <c r="AT279" s="2"/>
      <c r="AU279" s="2"/>
      <c r="AV279" s="2"/>
      <c r="AW279" s="2"/>
    </row>
    <row r="280" spans="1:49" ht="14.25" customHeight="1" x14ac:dyDescent="0.2">
      <c r="A280" s="34"/>
      <c r="B280" s="34"/>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86"/>
      <c r="AD280" s="2"/>
      <c r="AE280" s="86"/>
      <c r="AF280" s="2"/>
      <c r="AG280" s="2"/>
      <c r="AH280" s="2"/>
      <c r="AI280" s="2"/>
      <c r="AJ280" s="2"/>
      <c r="AK280" s="2"/>
      <c r="AL280" s="2"/>
      <c r="AM280" s="2"/>
      <c r="AN280" s="2"/>
      <c r="AO280" s="2"/>
      <c r="AP280" s="2"/>
      <c r="AQ280" s="2"/>
      <c r="AR280" s="2"/>
      <c r="AS280" s="2"/>
      <c r="AT280" s="2"/>
      <c r="AU280" s="2"/>
      <c r="AV280" s="2"/>
      <c r="AW280" s="2"/>
    </row>
    <row r="281" spans="1:49" ht="14.25" customHeight="1" x14ac:dyDescent="0.2">
      <c r="A281" s="34"/>
      <c r="B281" s="34"/>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86"/>
      <c r="AD281" s="2"/>
      <c r="AE281" s="86"/>
      <c r="AF281" s="2"/>
      <c r="AG281" s="2"/>
      <c r="AH281" s="2"/>
      <c r="AI281" s="2"/>
      <c r="AJ281" s="2"/>
      <c r="AK281" s="2"/>
      <c r="AL281" s="2"/>
      <c r="AM281" s="2"/>
      <c r="AN281" s="2"/>
      <c r="AO281" s="2"/>
      <c r="AP281" s="2"/>
      <c r="AQ281" s="2"/>
      <c r="AR281" s="2"/>
      <c r="AS281" s="2"/>
      <c r="AT281" s="2"/>
      <c r="AU281" s="2"/>
      <c r="AV281" s="2"/>
      <c r="AW281" s="2"/>
    </row>
    <row r="282" spans="1:49" ht="14.25" customHeight="1" x14ac:dyDescent="0.2">
      <c r="A282" s="34"/>
      <c r="B282" s="34"/>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86"/>
      <c r="AD282" s="2"/>
      <c r="AE282" s="86"/>
      <c r="AF282" s="2"/>
      <c r="AG282" s="2"/>
      <c r="AH282" s="2"/>
      <c r="AI282" s="2"/>
      <c r="AJ282" s="2"/>
      <c r="AK282" s="2"/>
      <c r="AL282" s="2"/>
      <c r="AM282" s="2"/>
      <c r="AN282" s="2"/>
      <c r="AO282" s="2"/>
      <c r="AP282" s="2"/>
      <c r="AQ282" s="2"/>
      <c r="AR282" s="2"/>
      <c r="AS282" s="2"/>
      <c r="AT282" s="2"/>
      <c r="AU282" s="2"/>
      <c r="AV282" s="2"/>
      <c r="AW282" s="2"/>
    </row>
    <row r="283" spans="1:49" ht="14.25" customHeight="1" x14ac:dyDescent="0.2">
      <c r="A283" s="34"/>
      <c r="B283" s="34"/>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86"/>
      <c r="AD283" s="2"/>
      <c r="AE283" s="86"/>
      <c r="AF283" s="2"/>
      <c r="AG283" s="2"/>
      <c r="AH283" s="2"/>
      <c r="AI283" s="2"/>
      <c r="AJ283" s="2"/>
      <c r="AK283" s="2"/>
      <c r="AL283" s="2"/>
      <c r="AM283" s="2"/>
      <c r="AN283" s="2"/>
      <c r="AO283" s="2"/>
      <c r="AP283" s="2"/>
      <c r="AQ283" s="2"/>
      <c r="AR283" s="2"/>
      <c r="AS283" s="2"/>
      <c r="AT283" s="2"/>
      <c r="AU283" s="2"/>
      <c r="AV283" s="2"/>
      <c r="AW283" s="2"/>
    </row>
    <row r="284" spans="1:49" ht="14.25" customHeight="1" x14ac:dyDescent="0.2">
      <c r="A284" s="34"/>
      <c r="B284" s="34"/>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86"/>
      <c r="AD284" s="2"/>
      <c r="AE284" s="86"/>
      <c r="AF284" s="2"/>
      <c r="AG284" s="2"/>
      <c r="AH284" s="2"/>
      <c r="AI284" s="2"/>
      <c r="AJ284" s="2"/>
      <c r="AK284" s="2"/>
      <c r="AL284" s="2"/>
      <c r="AM284" s="2"/>
      <c r="AN284" s="2"/>
      <c r="AO284" s="2"/>
      <c r="AP284" s="2"/>
      <c r="AQ284" s="2"/>
      <c r="AR284" s="2"/>
      <c r="AS284" s="2"/>
      <c r="AT284" s="2"/>
      <c r="AU284" s="2"/>
      <c r="AV284" s="2"/>
      <c r="AW284" s="2"/>
    </row>
    <row r="285" spans="1:49" ht="14.25" customHeight="1" x14ac:dyDescent="0.2">
      <c r="A285" s="34"/>
      <c r="B285" s="34"/>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86"/>
      <c r="AD285" s="2"/>
      <c r="AE285" s="86"/>
      <c r="AF285" s="2"/>
      <c r="AG285" s="2"/>
      <c r="AH285" s="2"/>
      <c r="AI285" s="2"/>
      <c r="AJ285" s="2"/>
      <c r="AK285" s="2"/>
      <c r="AL285" s="2"/>
      <c r="AM285" s="2"/>
      <c r="AN285" s="2"/>
      <c r="AO285" s="2"/>
      <c r="AP285" s="2"/>
      <c r="AQ285" s="2"/>
      <c r="AR285" s="2"/>
      <c r="AS285" s="2"/>
      <c r="AT285" s="2"/>
      <c r="AU285" s="2"/>
      <c r="AV285" s="2"/>
      <c r="AW285" s="2"/>
    </row>
    <row r="286" spans="1:49" ht="14.25" customHeight="1" x14ac:dyDescent="0.2">
      <c r="A286" s="34"/>
      <c r="B286" s="34"/>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86"/>
      <c r="AD286" s="2"/>
      <c r="AE286" s="86"/>
      <c r="AF286" s="2"/>
      <c r="AG286" s="2"/>
      <c r="AH286" s="2"/>
      <c r="AI286" s="2"/>
      <c r="AJ286" s="2"/>
      <c r="AK286" s="2"/>
      <c r="AL286" s="2"/>
      <c r="AM286" s="2"/>
      <c r="AN286" s="2"/>
      <c r="AO286" s="2"/>
      <c r="AP286" s="2"/>
      <c r="AQ286" s="2"/>
      <c r="AR286" s="2"/>
      <c r="AS286" s="2"/>
      <c r="AT286" s="2"/>
      <c r="AU286" s="2"/>
      <c r="AV286" s="2"/>
      <c r="AW286" s="2"/>
    </row>
    <row r="287" spans="1:49" ht="14.25" customHeight="1" x14ac:dyDescent="0.2">
      <c r="A287" s="34"/>
      <c r="B287" s="34"/>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86"/>
      <c r="AD287" s="2"/>
      <c r="AE287" s="86"/>
      <c r="AF287" s="2"/>
      <c r="AG287" s="2"/>
      <c r="AH287" s="2"/>
      <c r="AI287" s="2"/>
      <c r="AJ287" s="2"/>
      <c r="AK287" s="2"/>
      <c r="AL287" s="2"/>
      <c r="AM287" s="2"/>
      <c r="AN287" s="2"/>
      <c r="AO287" s="2"/>
      <c r="AP287" s="2"/>
      <c r="AQ287" s="2"/>
      <c r="AR287" s="2"/>
      <c r="AS287" s="2"/>
      <c r="AT287" s="2"/>
      <c r="AU287" s="2"/>
      <c r="AV287" s="2"/>
      <c r="AW287" s="2"/>
    </row>
    <row r="288" spans="1:49" ht="14.25" customHeight="1" x14ac:dyDescent="0.2">
      <c r="A288" s="34"/>
      <c r="B288" s="34"/>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86"/>
      <c r="AD288" s="2"/>
      <c r="AE288" s="86"/>
      <c r="AF288" s="2"/>
      <c r="AG288" s="2"/>
      <c r="AH288" s="2"/>
      <c r="AI288" s="2"/>
      <c r="AJ288" s="2"/>
      <c r="AK288" s="2"/>
      <c r="AL288" s="2"/>
      <c r="AM288" s="2"/>
      <c r="AN288" s="2"/>
      <c r="AO288" s="2"/>
      <c r="AP288" s="2"/>
      <c r="AQ288" s="2"/>
      <c r="AR288" s="2"/>
      <c r="AS288" s="2"/>
      <c r="AT288" s="2"/>
      <c r="AU288" s="2"/>
      <c r="AV288" s="2"/>
      <c r="AW288" s="2"/>
    </row>
    <row r="289" spans="1:49" ht="14.25" customHeight="1" x14ac:dyDescent="0.2">
      <c r="A289" s="34"/>
      <c r="B289" s="34"/>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86"/>
      <c r="AD289" s="2"/>
      <c r="AE289" s="86"/>
      <c r="AF289" s="2"/>
      <c r="AG289" s="2"/>
      <c r="AH289" s="2"/>
      <c r="AI289" s="2"/>
      <c r="AJ289" s="2"/>
      <c r="AK289" s="2"/>
      <c r="AL289" s="2"/>
      <c r="AM289" s="2"/>
      <c r="AN289" s="2"/>
      <c r="AO289" s="2"/>
      <c r="AP289" s="2"/>
      <c r="AQ289" s="2"/>
      <c r="AR289" s="2"/>
      <c r="AS289" s="2"/>
      <c r="AT289" s="2"/>
      <c r="AU289" s="2"/>
      <c r="AV289" s="2"/>
      <c r="AW289" s="2"/>
    </row>
    <row r="290" spans="1:49" ht="14.25" customHeight="1" x14ac:dyDescent="0.2">
      <c r="A290" s="34"/>
      <c r="B290" s="34"/>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86"/>
      <c r="AD290" s="2"/>
      <c r="AE290" s="86"/>
      <c r="AF290" s="2"/>
      <c r="AG290" s="2"/>
      <c r="AH290" s="2"/>
      <c r="AI290" s="2"/>
      <c r="AJ290" s="2"/>
      <c r="AK290" s="2"/>
      <c r="AL290" s="2"/>
      <c r="AM290" s="2"/>
      <c r="AN290" s="2"/>
      <c r="AO290" s="2"/>
      <c r="AP290" s="2"/>
      <c r="AQ290" s="2"/>
      <c r="AR290" s="2"/>
      <c r="AS290" s="2"/>
      <c r="AT290" s="2"/>
      <c r="AU290" s="2"/>
      <c r="AV290" s="2"/>
      <c r="AW290" s="2"/>
    </row>
    <row r="291" spans="1:49" ht="14.25" customHeight="1" x14ac:dyDescent="0.2">
      <c r="A291" s="34"/>
      <c r="B291" s="34"/>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86"/>
      <c r="AD291" s="2"/>
      <c r="AE291" s="86"/>
      <c r="AF291" s="2"/>
      <c r="AG291" s="2"/>
      <c r="AH291" s="2"/>
      <c r="AI291" s="2"/>
      <c r="AJ291" s="2"/>
      <c r="AK291" s="2"/>
      <c r="AL291" s="2"/>
      <c r="AM291" s="2"/>
      <c r="AN291" s="2"/>
      <c r="AO291" s="2"/>
      <c r="AP291" s="2"/>
      <c r="AQ291" s="2"/>
      <c r="AR291" s="2"/>
      <c r="AS291" s="2"/>
      <c r="AT291" s="2"/>
      <c r="AU291" s="2"/>
      <c r="AV291" s="2"/>
      <c r="AW291" s="2"/>
    </row>
    <row r="292" spans="1:49" ht="14.25" customHeight="1" x14ac:dyDescent="0.2">
      <c r="A292" s="34"/>
      <c r="B292" s="34"/>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86"/>
      <c r="AD292" s="2"/>
      <c r="AE292" s="86"/>
      <c r="AF292" s="2"/>
      <c r="AG292" s="2"/>
      <c r="AH292" s="2"/>
      <c r="AI292" s="2"/>
      <c r="AJ292" s="2"/>
      <c r="AK292" s="2"/>
      <c r="AL292" s="2"/>
      <c r="AM292" s="2"/>
      <c r="AN292" s="2"/>
      <c r="AO292" s="2"/>
      <c r="AP292" s="2"/>
      <c r="AQ292" s="2"/>
      <c r="AR292" s="2"/>
      <c r="AS292" s="2"/>
      <c r="AT292" s="2"/>
      <c r="AU292" s="2"/>
      <c r="AV292" s="2"/>
      <c r="AW292" s="2"/>
    </row>
    <row r="293" spans="1:49" ht="14.25" customHeight="1" x14ac:dyDescent="0.2">
      <c r="A293" s="34"/>
      <c r="B293" s="34"/>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86"/>
      <c r="AD293" s="2"/>
      <c r="AE293" s="86"/>
      <c r="AF293" s="2"/>
      <c r="AG293" s="2"/>
      <c r="AH293" s="2"/>
      <c r="AI293" s="2"/>
      <c r="AJ293" s="2"/>
      <c r="AK293" s="2"/>
      <c r="AL293" s="2"/>
      <c r="AM293" s="2"/>
      <c r="AN293" s="2"/>
      <c r="AO293" s="2"/>
      <c r="AP293" s="2"/>
      <c r="AQ293" s="2"/>
      <c r="AR293" s="2"/>
      <c r="AS293" s="2"/>
      <c r="AT293" s="2"/>
      <c r="AU293" s="2"/>
      <c r="AV293" s="2"/>
      <c r="AW293" s="2"/>
    </row>
    <row r="294" spans="1:49" ht="14.25" customHeight="1" x14ac:dyDescent="0.2">
      <c r="A294" s="34"/>
      <c r="B294" s="34"/>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86"/>
      <c r="AD294" s="2"/>
      <c r="AE294" s="86"/>
      <c r="AF294" s="2"/>
      <c r="AG294" s="2"/>
      <c r="AH294" s="2"/>
      <c r="AI294" s="2"/>
      <c r="AJ294" s="2"/>
      <c r="AK294" s="2"/>
      <c r="AL294" s="2"/>
      <c r="AM294" s="2"/>
      <c r="AN294" s="2"/>
      <c r="AO294" s="2"/>
      <c r="AP294" s="2"/>
      <c r="AQ294" s="2"/>
      <c r="AR294" s="2"/>
      <c r="AS294" s="2"/>
      <c r="AT294" s="2"/>
      <c r="AU294" s="2"/>
      <c r="AV294" s="2"/>
      <c r="AW294" s="2"/>
    </row>
    <row r="295" spans="1:49" ht="14.25" customHeight="1" x14ac:dyDescent="0.2">
      <c r="A295" s="34"/>
      <c r="B295" s="34"/>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86"/>
      <c r="AD295" s="2"/>
      <c r="AE295" s="86"/>
      <c r="AF295" s="2"/>
      <c r="AG295" s="2"/>
      <c r="AH295" s="2"/>
      <c r="AI295" s="2"/>
      <c r="AJ295" s="2"/>
      <c r="AK295" s="2"/>
      <c r="AL295" s="2"/>
      <c r="AM295" s="2"/>
      <c r="AN295" s="2"/>
      <c r="AO295" s="2"/>
      <c r="AP295" s="2"/>
      <c r="AQ295" s="2"/>
      <c r="AR295" s="2"/>
      <c r="AS295" s="2"/>
      <c r="AT295" s="2"/>
      <c r="AU295" s="2"/>
      <c r="AV295" s="2"/>
      <c r="AW295" s="2"/>
    </row>
    <row r="296" spans="1:49" ht="14.25" customHeight="1" x14ac:dyDescent="0.2">
      <c r="A296" s="34"/>
      <c r="B296" s="34"/>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86"/>
      <c r="AD296" s="2"/>
      <c r="AE296" s="86"/>
      <c r="AF296" s="2"/>
      <c r="AG296" s="2"/>
      <c r="AH296" s="2"/>
      <c r="AI296" s="2"/>
      <c r="AJ296" s="2"/>
      <c r="AK296" s="2"/>
      <c r="AL296" s="2"/>
      <c r="AM296" s="2"/>
      <c r="AN296" s="2"/>
      <c r="AO296" s="2"/>
      <c r="AP296" s="2"/>
      <c r="AQ296" s="2"/>
      <c r="AR296" s="2"/>
      <c r="AS296" s="2"/>
      <c r="AT296" s="2"/>
      <c r="AU296" s="2"/>
      <c r="AV296" s="2"/>
      <c r="AW296" s="2"/>
    </row>
    <row r="297" spans="1:49" ht="14.25" customHeight="1" x14ac:dyDescent="0.2">
      <c r="A297" s="34"/>
      <c r="B297" s="34"/>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86"/>
      <c r="AD297" s="2"/>
      <c r="AE297" s="86"/>
      <c r="AF297" s="2"/>
      <c r="AG297" s="2"/>
      <c r="AH297" s="2"/>
      <c r="AI297" s="2"/>
      <c r="AJ297" s="2"/>
      <c r="AK297" s="2"/>
      <c r="AL297" s="2"/>
      <c r="AM297" s="2"/>
      <c r="AN297" s="2"/>
      <c r="AO297" s="2"/>
      <c r="AP297" s="2"/>
      <c r="AQ297" s="2"/>
      <c r="AR297" s="2"/>
      <c r="AS297" s="2"/>
      <c r="AT297" s="2"/>
      <c r="AU297" s="2"/>
      <c r="AV297" s="2"/>
      <c r="AW297" s="2"/>
    </row>
    <row r="298" spans="1:49" ht="14.25" customHeight="1" x14ac:dyDescent="0.2">
      <c r="A298" s="34"/>
      <c r="B298" s="34"/>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86"/>
      <c r="AD298" s="2"/>
      <c r="AE298" s="86"/>
      <c r="AF298" s="2"/>
      <c r="AG298" s="2"/>
      <c r="AH298" s="2"/>
      <c r="AI298" s="2"/>
      <c r="AJ298" s="2"/>
      <c r="AK298" s="2"/>
      <c r="AL298" s="2"/>
      <c r="AM298" s="2"/>
      <c r="AN298" s="2"/>
      <c r="AO298" s="2"/>
      <c r="AP298" s="2"/>
      <c r="AQ298" s="2"/>
      <c r="AR298" s="2"/>
      <c r="AS298" s="2"/>
      <c r="AT298" s="2"/>
      <c r="AU298" s="2"/>
      <c r="AV298" s="2"/>
      <c r="AW298" s="2"/>
    </row>
    <row r="299" spans="1:49" ht="14.25" customHeight="1" x14ac:dyDescent="0.2">
      <c r="A299" s="34"/>
      <c r="B299" s="34"/>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86"/>
      <c r="AD299" s="2"/>
      <c r="AE299" s="86"/>
      <c r="AF299" s="2"/>
      <c r="AG299" s="2"/>
      <c r="AH299" s="2"/>
      <c r="AI299" s="2"/>
      <c r="AJ299" s="2"/>
      <c r="AK299" s="2"/>
      <c r="AL299" s="2"/>
      <c r="AM299" s="2"/>
      <c r="AN299" s="2"/>
      <c r="AO299" s="2"/>
      <c r="AP299" s="2"/>
      <c r="AQ299" s="2"/>
      <c r="AR299" s="2"/>
      <c r="AS299" s="2"/>
      <c r="AT299" s="2"/>
      <c r="AU299" s="2"/>
      <c r="AV299" s="2"/>
      <c r="AW299" s="2"/>
    </row>
    <row r="300" spans="1:49" ht="14.25" customHeight="1" x14ac:dyDescent="0.2">
      <c r="A300" s="34"/>
      <c r="B300" s="34"/>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86"/>
      <c r="AD300" s="2"/>
      <c r="AE300" s="86"/>
      <c r="AF300" s="2"/>
      <c r="AG300" s="2"/>
      <c r="AH300" s="2"/>
      <c r="AI300" s="2"/>
      <c r="AJ300" s="2"/>
      <c r="AK300" s="2"/>
      <c r="AL300" s="2"/>
      <c r="AM300" s="2"/>
      <c r="AN300" s="2"/>
      <c r="AO300" s="2"/>
      <c r="AP300" s="2"/>
      <c r="AQ300" s="2"/>
      <c r="AR300" s="2"/>
      <c r="AS300" s="2"/>
      <c r="AT300" s="2"/>
      <c r="AU300" s="2"/>
      <c r="AV300" s="2"/>
      <c r="AW300" s="2"/>
    </row>
    <row r="301" spans="1:49" ht="14.25" customHeight="1" x14ac:dyDescent="0.2">
      <c r="A301" s="34"/>
      <c r="B301" s="34"/>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86"/>
      <c r="AD301" s="2"/>
      <c r="AE301" s="86"/>
      <c r="AF301" s="2"/>
      <c r="AG301" s="2"/>
      <c r="AH301" s="2"/>
      <c r="AI301" s="2"/>
      <c r="AJ301" s="2"/>
      <c r="AK301" s="2"/>
      <c r="AL301" s="2"/>
      <c r="AM301" s="2"/>
      <c r="AN301" s="2"/>
      <c r="AO301" s="2"/>
      <c r="AP301" s="2"/>
      <c r="AQ301" s="2"/>
      <c r="AR301" s="2"/>
      <c r="AS301" s="2"/>
      <c r="AT301" s="2"/>
      <c r="AU301" s="2"/>
      <c r="AV301" s="2"/>
      <c r="AW301" s="2"/>
    </row>
    <row r="302" spans="1:49" ht="14.25" customHeight="1" x14ac:dyDescent="0.2">
      <c r="A302" s="34"/>
      <c r="B302" s="34"/>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86"/>
      <c r="AD302" s="2"/>
      <c r="AE302" s="86"/>
      <c r="AF302" s="2"/>
      <c r="AG302" s="2"/>
      <c r="AH302" s="2"/>
      <c r="AI302" s="2"/>
      <c r="AJ302" s="2"/>
      <c r="AK302" s="2"/>
      <c r="AL302" s="2"/>
      <c r="AM302" s="2"/>
      <c r="AN302" s="2"/>
      <c r="AO302" s="2"/>
      <c r="AP302" s="2"/>
      <c r="AQ302" s="2"/>
      <c r="AR302" s="2"/>
      <c r="AS302" s="2"/>
      <c r="AT302" s="2"/>
      <c r="AU302" s="2"/>
      <c r="AV302" s="2"/>
      <c r="AW302" s="2"/>
    </row>
    <row r="303" spans="1:49" ht="14.25" customHeight="1" x14ac:dyDescent="0.2">
      <c r="A303" s="34"/>
      <c r="B303" s="34"/>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86"/>
      <c r="AD303" s="2"/>
      <c r="AE303" s="86"/>
      <c r="AF303" s="2"/>
      <c r="AG303" s="2"/>
      <c r="AH303" s="2"/>
      <c r="AI303" s="2"/>
      <c r="AJ303" s="2"/>
      <c r="AK303" s="2"/>
      <c r="AL303" s="2"/>
      <c r="AM303" s="2"/>
      <c r="AN303" s="2"/>
      <c r="AO303" s="2"/>
      <c r="AP303" s="2"/>
      <c r="AQ303" s="2"/>
      <c r="AR303" s="2"/>
      <c r="AS303" s="2"/>
      <c r="AT303" s="2"/>
      <c r="AU303" s="2"/>
      <c r="AV303" s="2"/>
      <c r="AW303" s="2"/>
    </row>
    <row r="304" spans="1:49" ht="14.25" customHeight="1" x14ac:dyDescent="0.2">
      <c r="A304" s="34"/>
      <c r="B304" s="34"/>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86"/>
      <c r="AD304" s="2"/>
      <c r="AE304" s="86"/>
      <c r="AF304" s="2"/>
      <c r="AG304" s="2"/>
      <c r="AH304" s="2"/>
      <c r="AI304" s="2"/>
      <c r="AJ304" s="2"/>
      <c r="AK304" s="2"/>
      <c r="AL304" s="2"/>
      <c r="AM304" s="2"/>
      <c r="AN304" s="2"/>
      <c r="AO304" s="2"/>
      <c r="AP304" s="2"/>
      <c r="AQ304" s="2"/>
      <c r="AR304" s="2"/>
      <c r="AS304" s="2"/>
      <c r="AT304" s="2"/>
      <c r="AU304" s="2"/>
      <c r="AV304" s="2"/>
      <c r="AW304" s="2"/>
    </row>
    <row r="305" spans="1:49" ht="14.25" customHeight="1" x14ac:dyDescent="0.2">
      <c r="A305" s="34"/>
      <c r="B305" s="34"/>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86"/>
      <c r="AD305" s="2"/>
      <c r="AE305" s="86"/>
      <c r="AF305" s="2"/>
      <c r="AG305" s="2"/>
      <c r="AH305" s="2"/>
      <c r="AI305" s="2"/>
      <c r="AJ305" s="2"/>
      <c r="AK305" s="2"/>
      <c r="AL305" s="2"/>
      <c r="AM305" s="2"/>
      <c r="AN305" s="2"/>
      <c r="AO305" s="2"/>
      <c r="AP305" s="2"/>
      <c r="AQ305" s="2"/>
      <c r="AR305" s="2"/>
      <c r="AS305" s="2"/>
      <c r="AT305" s="2"/>
      <c r="AU305" s="2"/>
      <c r="AV305" s="2"/>
      <c r="AW305" s="2"/>
    </row>
    <row r="306" spans="1:49" ht="14.25" customHeight="1" x14ac:dyDescent="0.2">
      <c r="A306" s="34"/>
      <c r="B306" s="34"/>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86"/>
      <c r="AD306" s="2"/>
      <c r="AE306" s="86"/>
      <c r="AF306" s="2"/>
      <c r="AG306" s="2"/>
      <c r="AH306" s="2"/>
      <c r="AI306" s="2"/>
      <c r="AJ306" s="2"/>
      <c r="AK306" s="2"/>
      <c r="AL306" s="2"/>
      <c r="AM306" s="2"/>
      <c r="AN306" s="2"/>
      <c r="AO306" s="2"/>
      <c r="AP306" s="2"/>
      <c r="AQ306" s="2"/>
      <c r="AR306" s="2"/>
      <c r="AS306" s="2"/>
      <c r="AT306" s="2"/>
      <c r="AU306" s="2"/>
      <c r="AV306" s="2"/>
      <c r="AW306" s="2"/>
    </row>
    <row r="307" spans="1:49" ht="14.25" customHeight="1" x14ac:dyDescent="0.2">
      <c r="A307" s="34"/>
      <c r="B307" s="34"/>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86"/>
      <c r="AD307" s="2"/>
      <c r="AE307" s="86"/>
      <c r="AF307" s="2"/>
      <c r="AG307" s="2"/>
      <c r="AH307" s="2"/>
      <c r="AI307" s="2"/>
      <c r="AJ307" s="2"/>
      <c r="AK307" s="2"/>
      <c r="AL307" s="2"/>
      <c r="AM307" s="2"/>
      <c r="AN307" s="2"/>
      <c r="AO307" s="2"/>
      <c r="AP307" s="2"/>
      <c r="AQ307" s="2"/>
      <c r="AR307" s="2"/>
      <c r="AS307" s="2"/>
      <c r="AT307" s="2"/>
      <c r="AU307" s="2"/>
      <c r="AV307" s="2"/>
      <c r="AW307" s="2"/>
    </row>
    <row r="308" spans="1:49" ht="14.25" customHeight="1" x14ac:dyDescent="0.2">
      <c r="A308" s="34"/>
      <c r="B308" s="34"/>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86"/>
      <c r="AD308" s="2"/>
      <c r="AE308" s="86"/>
      <c r="AF308" s="2"/>
      <c r="AG308" s="2"/>
      <c r="AH308" s="2"/>
      <c r="AI308" s="2"/>
      <c r="AJ308" s="2"/>
      <c r="AK308" s="2"/>
      <c r="AL308" s="2"/>
      <c r="AM308" s="2"/>
      <c r="AN308" s="2"/>
      <c r="AO308" s="2"/>
      <c r="AP308" s="2"/>
      <c r="AQ308" s="2"/>
      <c r="AR308" s="2"/>
      <c r="AS308" s="2"/>
      <c r="AT308" s="2"/>
      <c r="AU308" s="2"/>
      <c r="AV308" s="2"/>
      <c r="AW308" s="2"/>
    </row>
    <row r="309" spans="1:49" ht="14.25" customHeight="1" x14ac:dyDescent="0.2">
      <c r="A309" s="34"/>
      <c r="B309" s="34"/>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86"/>
      <c r="AD309" s="2"/>
      <c r="AE309" s="86"/>
      <c r="AF309" s="2"/>
      <c r="AG309" s="2"/>
      <c r="AH309" s="2"/>
      <c r="AI309" s="2"/>
      <c r="AJ309" s="2"/>
      <c r="AK309" s="2"/>
      <c r="AL309" s="2"/>
      <c r="AM309" s="2"/>
      <c r="AN309" s="2"/>
      <c r="AO309" s="2"/>
      <c r="AP309" s="2"/>
      <c r="AQ309" s="2"/>
      <c r="AR309" s="2"/>
      <c r="AS309" s="2"/>
      <c r="AT309" s="2"/>
      <c r="AU309" s="2"/>
      <c r="AV309" s="2"/>
      <c r="AW309" s="2"/>
    </row>
    <row r="310" spans="1:49" ht="14.25" customHeight="1" x14ac:dyDescent="0.2">
      <c r="A310" s="34"/>
      <c r="B310" s="34"/>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86"/>
      <c r="AD310" s="2"/>
      <c r="AE310" s="86"/>
      <c r="AF310" s="2"/>
      <c r="AG310" s="2"/>
      <c r="AH310" s="2"/>
      <c r="AI310" s="2"/>
      <c r="AJ310" s="2"/>
      <c r="AK310" s="2"/>
      <c r="AL310" s="2"/>
      <c r="AM310" s="2"/>
      <c r="AN310" s="2"/>
      <c r="AO310" s="2"/>
      <c r="AP310" s="2"/>
      <c r="AQ310" s="2"/>
      <c r="AR310" s="2"/>
      <c r="AS310" s="2"/>
      <c r="AT310" s="2"/>
      <c r="AU310" s="2"/>
      <c r="AV310" s="2"/>
      <c r="AW310" s="2"/>
    </row>
    <row r="311" spans="1:49" ht="14.25" customHeight="1" x14ac:dyDescent="0.2">
      <c r="A311" s="34"/>
      <c r="B311" s="34"/>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86"/>
      <c r="AD311" s="2"/>
      <c r="AE311" s="86"/>
      <c r="AF311" s="2"/>
      <c r="AG311" s="2"/>
      <c r="AH311" s="2"/>
      <c r="AI311" s="2"/>
      <c r="AJ311" s="2"/>
      <c r="AK311" s="2"/>
      <c r="AL311" s="2"/>
      <c r="AM311" s="2"/>
      <c r="AN311" s="2"/>
      <c r="AO311" s="2"/>
      <c r="AP311" s="2"/>
      <c r="AQ311" s="2"/>
      <c r="AR311" s="2"/>
      <c r="AS311" s="2"/>
      <c r="AT311" s="2"/>
      <c r="AU311" s="2"/>
      <c r="AV311" s="2"/>
      <c r="AW311" s="2"/>
    </row>
    <row r="312" spans="1:49" ht="14.25" customHeight="1" x14ac:dyDescent="0.2">
      <c r="A312" s="34"/>
      <c r="B312" s="34"/>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86"/>
      <c r="AD312" s="2"/>
      <c r="AE312" s="86"/>
      <c r="AF312" s="2"/>
      <c r="AG312" s="2"/>
      <c r="AH312" s="2"/>
      <c r="AI312" s="2"/>
      <c r="AJ312" s="2"/>
      <c r="AK312" s="2"/>
      <c r="AL312" s="2"/>
      <c r="AM312" s="2"/>
      <c r="AN312" s="2"/>
      <c r="AO312" s="2"/>
      <c r="AP312" s="2"/>
      <c r="AQ312" s="2"/>
      <c r="AR312" s="2"/>
      <c r="AS312" s="2"/>
      <c r="AT312" s="2"/>
      <c r="AU312" s="2"/>
      <c r="AV312" s="2"/>
      <c r="AW312" s="2"/>
    </row>
    <row r="313" spans="1:49" ht="14.25" customHeight="1" x14ac:dyDescent="0.2">
      <c r="A313" s="34"/>
      <c r="B313" s="34"/>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86"/>
      <c r="AD313" s="2"/>
      <c r="AE313" s="86"/>
      <c r="AF313" s="2"/>
      <c r="AG313" s="2"/>
      <c r="AH313" s="2"/>
      <c r="AI313" s="2"/>
      <c r="AJ313" s="2"/>
      <c r="AK313" s="2"/>
      <c r="AL313" s="2"/>
      <c r="AM313" s="2"/>
      <c r="AN313" s="2"/>
      <c r="AO313" s="2"/>
      <c r="AP313" s="2"/>
      <c r="AQ313" s="2"/>
      <c r="AR313" s="2"/>
      <c r="AS313" s="2"/>
      <c r="AT313" s="2"/>
      <c r="AU313" s="2"/>
      <c r="AV313" s="2"/>
      <c r="AW313" s="2"/>
    </row>
    <row r="314" spans="1:49" ht="14.25" customHeight="1" x14ac:dyDescent="0.2">
      <c r="A314" s="34"/>
      <c r="B314" s="34"/>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86"/>
      <c r="AD314" s="2"/>
      <c r="AE314" s="86"/>
      <c r="AF314" s="2"/>
      <c r="AG314" s="2"/>
      <c r="AH314" s="2"/>
      <c r="AI314" s="2"/>
      <c r="AJ314" s="2"/>
      <c r="AK314" s="2"/>
      <c r="AL314" s="2"/>
      <c r="AM314" s="2"/>
      <c r="AN314" s="2"/>
      <c r="AO314" s="2"/>
      <c r="AP314" s="2"/>
      <c r="AQ314" s="2"/>
      <c r="AR314" s="2"/>
      <c r="AS314" s="2"/>
      <c r="AT314" s="2"/>
      <c r="AU314" s="2"/>
      <c r="AV314" s="2"/>
      <c r="AW314" s="2"/>
    </row>
    <row r="315" spans="1:49" ht="14.25" customHeight="1" x14ac:dyDescent="0.2">
      <c r="A315" s="34"/>
      <c r="B315" s="34"/>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86"/>
      <c r="AD315" s="2"/>
      <c r="AE315" s="86"/>
      <c r="AF315" s="2"/>
      <c r="AG315" s="2"/>
      <c r="AH315" s="2"/>
      <c r="AI315" s="2"/>
      <c r="AJ315" s="2"/>
      <c r="AK315" s="2"/>
      <c r="AL315" s="2"/>
      <c r="AM315" s="2"/>
      <c r="AN315" s="2"/>
      <c r="AO315" s="2"/>
      <c r="AP315" s="2"/>
      <c r="AQ315" s="2"/>
      <c r="AR315" s="2"/>
      <c r="AS315" s="2"/>
      <c r="AT315" s="2"/>
      <c r="AU315" s="2"/>
      <c r="AV315" s="2"/>
      <c r="AW315" s="2"/>
    </row>
    <row r="316" spans="1:49" ht="14.25" customHeight="1" x14ac:dyDescent="0.2">
      <c r="A316" s="34"/>
      <c r="B316" s="34"/>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86"/>
      <c r="AD316" s="2"/>
      <c r="AE316" s="86"/>
      <c r="AF316" s="2"/>
      <c r="AG316" s="2"/>
      <c r="AH316" s="2"/>
      <c r="AI316" s="2"/>
      <c r="AJ316" s="2"/>
      <c r="AK316" s="2"/>
      <c r="AL316" s="2"/>
      <c r="AM316" s="2"/>
      <c r="AN316" s="2"/>
      <c r="AO316" s="2"/>
      <c r="AP316" s="2"/>
      <c r="AQ316" s="2"/>
      <c r="AR316" s="2"/>
      <c r="AS316" s="2"/>
      <c r="AT316" s="2"/>
      <c r="AU316" s="2"/>
      <c r="AV316" s="2"/>
      <c r="AW316" s="2"/>
    </row>
    <row r="317" spans="1:49" ht="14.25" customHeight="1" x14ac:dyDescent="0.2">
      <c r="A317" s="34"/>
      <c r="B317" s="34"/>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86"/>
      <c r="AD317" s="2"/>
      <c r="AE317" s="86"/>
      <c r="AF317" s="2"/>
      <c r="AG317" s="2"/>
      <c r="AH317" s="2"/>
      <c r="AI317" s="2"/>
      <c r="AJ317" s="2"/>
      <c r="AK317" s="2"/>
      <c r="AL317" s="2"/>
      <c r="AM317" s="2"/>
      <c r="AN317" s="2"/>
      <c r="AO317" s="2"/>
      <c r="AP317" s="2"/>
      <c r="AQ317" s="2"/>
      <c r="AR317" s="2"/>
      <c r="AS317" s="2"/>
      <c r="AT317" s="2"/>
      <c r="AU317" s="2"/>
      <c r="AV317" s="2"/>
      <c r="AW317" s="2"/>
    </row>
    <row r="318" spans="1:49" ht="14.25" customHeight="1" x14ac:dyDescent="0.2">
      <c r="A318" s="34"/>
      <c r="B318" s="34"/>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86"/>
      <c r="AD318" s="2"/>
      <c r="AE318" s="86"/>
      <c r="AF318" s="2"/>
      <c r="AG318" s="2"/>
      <c r="AH318" s="2"/>
      <c r="AI318" s="2"/>
      <c r="AJ318" s="2"/>
      <c r="AK318" s="2"/>
      <c r="AL318" s="2"/>
      <c r="AM318" s="2"/>
      <c r="AN318" s="2"/>
      <c r="AO318" s="2"/>
      <c r="AP318" s="2"/>
      <c r="AQ318" s="2"/>
      <c r="AR318" s="2"/>
      <c r="AS318" s="2"/>
      <c r="AT318" s="2"/>
      <c r="AU318" s="2"/>
      <c r="AV318" s="2"/>
      <c r="AW318" s="2"/>
    </row>
    <row r="319" spans="1:49" ht="14.25" customHeight="1" x14ac:dyDescent="0.2">
      <c r="A319" s="34"/>
      <c r="B319" s="34"/>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86"/>
      <c r="AD319" s="2"/>
      <c r="AE319" s="86"/>
      <c r="AF319" s="2"/>
      <c r="AG319" s="2"/>
      <c r="AH319" s="2"/>
      <c r="AI319" s="2"/>
      <c r="AJ319" s="2"/>
      <c r="AK319" s="2"/>
      <c r="AL319" s="2"/>
      <c r="AM319" s="2"/>
      <c r="AN319" s="2"/>
      <c r="AO319" s="2"/>
      <c r="AP319" s="2"/>
      <c r="AQ319" s="2"/>
      <c r="AR319" s="2"/>
      <c r="AS319" s="2"/>
      <c r="AT319" s="2"/>
      <c r="AU319" s="2"/>
      <c r="AV319" s="2"/>
      <c r="AW319" s="2"/>
    </row>
    <row r="320" spans="1:49" ht="14.25" customHeight="1" x14ac:dyDescent="0.2">
      <c r="A320" s="34"/>
      <c r="B320" s="34"/>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86"/>
      <c r="AD320" s="2"/>
      <c r="AE320" s="86"/>
      <c r="AF320" s="2"/>
      <c r="AG320" s="2"/>
      <c r="AH320" s="2"/>
      <c r="AI320" s="2"/>
      <c r="AJ320" s="2"/>
      <c r="AK320" s="2"/>
      <c r="AL320" s="2"/>
      <c r="AM320" s="2"/>
      <c r="AN320" s="2"/>
      <c r="AO320" s="2"/>
      <c r="AP320" s="2"/>
      <c r="AQ320" s="2"/>
      <c r="AR320" s="2"/>
      <c r="AS320" s="2"/>
      <c r="AT320" s="2"/>
      <c r="AU320" s="2"/>
      <c r="AV320" s="2"/>
      <c r="AW320" s="2"/>
    </row>
    <row r="321" spans="1:49" ht="14.25" customHeight="1" x14ac:dyDescent="0.2">
      <c r="A321" s="34"/>
      <c r="B321" s="34"/>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86"/>
      <c r="AD321" s="2"/>
      <c r="AE321" s="86"/>
      <c r="AF321" s="2"/>
      <c r="AG321" s="2"/>
      <c r="AH321" s="2"/>
      <c r="AI321" s="2"/>
      <c r="AJ321" s="2"/>
      <c r="AK321" s="2"/>
      <c r="AL321" s="2"/>
      <c r="AM321" s="2"/>
      <c r="AN321" s="2"/>
      <c r="AO321" s="2"/>
      <c r="AP321" s="2"/>
      <c r="AQ321" s="2"/>
      <c r="AR321" s="2"/>
      <c r="AS321" s="2"/>
      <c r="AT321" s="2"/>
      <c r="AU321" s="2"/>
      <c r="AV321" s="2"/>
      <c r="AW321" s="2"/>
    </row>
    <row r="322" spans="1:49" ht="14.25" customHeight="1" x14ac:dyDescent="0.2">
      <c r="A322" s="34"/>
      <c r="B322" s="34"/>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86"/>
      <c r="AD322" s="2"/>
      <c r="AE322" s="86"/>
      <c r="AF322" s="2"/>
      <c r="AG322" s="2"/>
      <c r="AH322" s="2"/>
      <c r="AI322" s="2"/>
      <c r="AJ322" s="2"/>
      <c r="AK322" s="2"/>
      <c r="AL322" s="2"/>
      <c r="AM322" s="2"/>
      <c r="AN322" s="2"/>
      <c r="AO322" s="2"/>
      <c r="AP322" s="2"/>
      <c r="AQ322" s="2"/>
      <c r="AR322" s="2"/>
      <c r="AS322" s="2"/>
      <c r="AT322" s="2"/>
      <c r="AU322" s="2"/>
      <c r="AV322" s="2"/>
      <c r="AW322" s="2"/>
    </row>
    <row r="323" spans="1:49" ht="14.25" customHeight="1" x14ac:dyDescent="0.2">
      <c r="A323" s="34"/>
      <c r="B323" s="34"/>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86"/>
      <c r="AD323" s="2"/>
      <c r="AE323" s="86"/>
      <c r="AF323" s="2"/>
      <c r="AG323" s="2"/>
      <c r="AH323" s="2"/>
      <c r="AI323" s="2"/>
      <c r="AJ323" s="2"/>
      <c r="AK323" s="2"/>
      <c r="AL323" s="2"/>
      <c r="AM323" s="2"/>
      <c r="AN323" s="2"/>
      <c r="AO323" s="2"/>
      <c r="AP323" s="2"/>
      <c r="AQ323" s="2"/>
      <c r="AR323" s="2"/>
      <c r="AS323" s="2"/>
      <c r="AT323" s="2"/>
      <c r="AU323" s="2"/>
      <c r="AV323" s="2"/>
      <c r="AW323" s="2"/>
    </row>
    <row r="324" spans="1:49" ht="14.25" customHeight="1" x14ac:dyDescent="0.2">
      <c r="A324" s="34"/>
      <c r="B324" s="34"/>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86"/>
      <c r="AD324" s="2"/>
      <c r="AE324" s="86"/>
      <c r="AF324" s="2"/>
      <c r="AG324" s="2"/>
      <c r="AH324" s="2"/>
      <c r="AI324" s="2"/>
      <c r="AJ324" s="2"/>
      <c r="AK324" s="2"/>
      <c r="AL324" s="2"/>
      <c r="AM324" s="2"/>
      <c r="AN324" s="2"/>
      <c r="AO324" s="2"/>
      <c r="AP324" s="2"/>
      <c r="AQ324" s="2"/>
      <c r="AR324" s="2"/>
      <c r="AS324" s="2"/>
      <c r="AT324" s="2"/>
      <c r="AU324" s="2"/>
      <c r="AV324" s="2"/>
      <c r="AW324" s="2"/>
    </row>
    <row r="325" spans="1:49" ht="14.25" customHeight="1" x14ac:dyDescent="0.2">
      <c r="A325" s="34"/>
      <c r="B325" s="34"/>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86"/>
      <c r="AD325" s="2"/>
      <c r="AE325" s="86"/>
      <c r="AF325" s="2"/>
      <c r="AG325" s="2"/>
      <c r="AH325" s="2"/>
      <c r="AI325" s="2"/>
      <c r="AJ325" s="2"/>
      <c r="AK325" s="2"/>
      <c r="AL325" s="2"/>
      <c r="AM325" s="2"/>
      <c r="AN325" s="2"/>
      <c r="AO325" s="2"/>
      <c r="AP325" s="2"/>
      <c r="AQ325" s="2"/>
      <c r="AR325" s="2"/>
      <c r="AS325" s="2"/>
      <c r="AT325" s="2"/>
      <c r="AU325" s="2"/>
      <c r="AV325" s="2"/>
      <c r="AW325" s="2"/>
    </row>
    <row r="326" spans="1:49" ht="14.25" customHeight="1" x14ac:dyDescent="0.2">
      <c r="A326" s="34"/>
      <c r="B326" s="34"/>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86"/>
      <c r="AD326" s="2"/>
      <c r="AE326" s="86"/>
      <c r="AF326" s="2"/>
      <c r="AG326" s="2"/>
      <c r="AH326" s="2"/>
      <c r="AI326" s="2"/>
      <c r="AJ326" s="2"/>
      <c r="AK326" s="2"/>
      <c r="AL326" s="2"/>
      <c r="AM326" s="2"/>
      <c r="AN326" s="2"/>
      <c r="AO326" s="2"/>
      <c r="AP326" s="2"/>
      <c r="AQ326" s="2"/>
      <c r="AR326" s="2"/>
      <c r="AS326" s="2"/>
      <c r="AT326" s="2"/>
      <c r="AU326" s="2"/>
      <c r="AV326" s="2"/>
      <c r="AW326" s="2"/>
    </row>
    <row r="327" spans="1:49" ht="14.25" customHeight="1" x14ac:dyDescent="0.2">
      <c r="A327" s="34"/>
      <c r="B327" s="34"/>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86"/>
      <c r="AD327" s="2"/>
      <c r="AE327" s="86"/>
      <c r="AF327" s="2"/>
      <c r="AG327" s="2"/>
      <c r="AH327" s="2"/>
      <c r="AI327" s="2"/>
      <c r="AJ327" s="2"/>
      <c r="AK327" s="2"/>
      <c r="AL327" s="2"/>
      <c r="AM327" s="2"/>
      <c r="AN327" s="2"/>
      <c r="AO327" s="2"/>
      <c r="AP327" s="2"/>
      <c r="AQ327" s="2"/>
      <c r="AR327" s="2"/>
      <c r="AS327" s="2"/>
      <c r="AT327" s="2"/>
      <c r="AU327" s="2"/>
      <c r="AV327" s="2"/>
      <c r="AW327" s="2"/>
    </row>
    <row r="328" spans="1:49" ht="14.25" customHeight="1" x14ac:dyDescent="0.2">
      <c r="A328" s="34"/>
      <c r="B328" s="34"/>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86"/>
      <c r="AD328" s="2"/>
      <c r="AE328" s="86"/>
      <c r="AF328" s="2"/>
      <c r="AG328" s="2"/>
      <c r="AH328" s="2"/>
      <c r="AI328" s="2"/>
      <c r="AJ328" s="2"/>
      <c r="AK328" s="2"/>
      <c r="AL328" s="2"/>
      <c r="AM328" s="2"/>
      <c r="AN328" s="2"/>
      <c r="AO328" s="2"/>
      <c r="AP328" s="2"/>
      <c r="AQ328" s="2"/>
      <c r="AR328" s="2"/>
      <c r="AS328" s="2"/>
      <c r="AT328" s="2"/>
      <c r="AU328" s="2"/>
      <c r="AV328" s="2"/>
      <c r="AW328" s="2"/>
    </row>
    <row r="329" spans="1:49" ht="14.25" customHeight="1" x14ac:dyDescent="0.2">
      <c r="A329" s="34"/>
      <c r="B329" s="34"/>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86"/>
      <c r="AD329" s="2"/>
      <c r="AE329" s="86"/>
      <c r="AF329" s="2"/>
      <c r="AG329" s="2"/>
      <c r="AH329" s="2"/>
      <c r="AI329" s="2"/>
      <c r="AJ329" s="2"/>
      <c r="AK329" s="2"/>
      <c r="AL329" s="2"/>
      <c r="AM329" s="2"/>
      <c r="AN329" s="2"/>
      <c r="AO329" s="2"/>
      <c r="AP329" s="2"/>
      <c r="AQ329" s="2"/>
      <c r="AR329" s="2"/>
      <c r="AS329" s="2"/>
      <c r="AT329" s="2"/>
      <c r="AU329" s="2"/>
      <c r="AV329" s="2"/>
      <c r="AW329" s="2"/>
    </row>
    <row r="330" spans="1:49" ht="14.25" customHeight="1" x14ac:dyDescent="0.2">
      <c r="A330" s="34"/>
      <c r="B330" s="34"/>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86"/>
      <c r="AD330" s="2"/>
      <c r="AE330" s="86"/>
      <c r="AF330" s="2"/>
      <c r="AG330" s="2"/>
      <c r="AH330" s="2"/>
      <c r="AI330" s="2"/>
      <c r="AJ330" s="2"/>
      <c r="AK330" s="2"/>
      <c r="AL330" s="2"/>
      <c r="AM330" s="2"/>
      <c r="AN330" s="2"/>
      <c r="AO330" s="2"/>
      <c r="AP330" s="2"/>
      <c r="AQ330" s="2"/>
      <c r="AR330" s="2"/>
      <c r="AS330" s="2"/>
      <c r="AT330" s="2"/>
      <c r="AU330" s="2"/>
      <c r="AV330" s="2"/>
      <c r="AW330" s="2"/>
    </row>
    <row r="331" spans="1:49" ht="14.25" customHeight="1" x14ac:dyDescent="0.2">
      <c r="A331" s="34"/>
      <c r="B331" s="34"/>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86"/>
      <c r="AD331" s="2"/>
      <c r="AE331" s="86"/>
      <c r="AF331" s="2"/>
      <c r="AG331" s="2"/>
      <c r="AH331" s="2"/>
      <c r="AI331" s="2"/>
      <c r="AJ331" s="2"/>
      <c r="AK331" s="2"/>
      <c r="AL331" s="2"/>
      <c r="AM331" s="2"/>
      <c r="AN331" s="2"/>
      <c r="AO331" s="2"/>
      <c r="AP331" s="2"/>
      <c r="AQ331" s="2"/>
      <c r="AR331" s="2"/>
      <c r="AS331" s="2"/>
      <c r="AT331" s="2"/>
      <c r="AU331" s="2"/>
      <c r="AV331" s="2"/>
      <c r="AW331" s="2"/>
    </row>
    <row r="332" spans="1:49" ht="14.25" customHeight="1" x14ac:dyDescent="0.2">
      <c r="A332" s="34"/>
      <c r="B332" s="34"/>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86"/>
      <c r="AD332" s="2"/>
      <c r="AE332" s="86"/>
      <c r="AF332" s="2"/>
      <c r="AG332" s="2"/>
      <c r="AH332" s="2"/>
      <c r="AI332" s="2"/>
      <c r="AJ332" s="2"/>
      <c r="AK332" s="2"/>
      <c r="AL332" s="2"/>
      <c r="AM332" s="2"/>
      <c r="AN332" s="2"/>
      <c r="AO332" s="2"/>
      <c r="AP332" s="2"/>
      <c r="AQ332" s="2"/>
      <c r="AR332" s="2"/>
      <c r="AS332" s="2"/>
      <c r="AT332" s="2"/>
      <c r="AU332" s="2"/>
      <c r="AV332" s="2"/>
      <c r="AW332" s="2"/>
    </row>
    <row r="333" spans="1:49" ht="14.25" customHeight="1" x14ac:dyDescent="0.2">
      <c r="A333" s="34"/>
      <c r="B333" s="34"/>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86"/>
      <c r="AD333" s="2"/>
      <c r="AE333" s="86"/>
      <c r="AF333" s="2"/>
      <c r="AG333" s="2"/>
      <c r="AH333" s="2"/>
      <c r="AI333" s="2"/>
      <c r="AJ333" s="2"/>
      <c r="AK333" s="2"/>
      <c r="AL333" s="2"/>
      <c r="AM333" s="2"/>
      <c r="AN333" s="2"/>
      <c r="AO333" s="2"/>
      <c r="AP333" s="2"/>
      <c r="AQ333" s="2"/>
      <c r="AR333" s="2"/>
      <c r="AS333" s="2"/>
      <c r="AT333" s="2"/>
      <c r="AU333" s="2"/>
      <c r="AV333" s="2"/>
      <c r="AW333" s="2"/>
    </row>
    <row r="334" spans="1:49" ht="14.25" customHeight="1" x14ac:dyDescent="0.2">
      <c r="A334" s="34"/>
      <c r="B334" s="34"/>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86"/>
      <c r="AD334" s="2"/>
      <c r="AE334" s="86"/>
      <c r="AF334" s="2"/>
      <c r="AG334" s="2"/>
      <c r="AH334" s="2"/>
      <c r="AI334" s="2"/>
      <c r="AJ334" s="2"/>
      <c r="AK334" s="2"/>
      <c r="AL334" s="2"/>
      <c r="AM334" s="2"/>
      <c r="AN334" s="2"/>
      <c r="AO334" s="2"/>
      <c r="AP334" s="2"/>
      <c r="AQ334" s="2"/>
      <c r="AR334" s="2"/>
      <c r="AS334" s="2"/>
      <c r="AT334" s="2"/>
      <c r="AU334" s="2"/>
      <c r="AV334" s="2"/>
      <c r="AW334" s="2"/>
    </row>
    <row r="335" spans="1:49" ht="14.25" customHeight="1" x14ac:dyDescent="0.2">
      <c r="A335" s="34"/>
      <c r="B335" s="34"/>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86"/>
      <c r="AD335" s="2"/>
      <c r="AE335" s="86"/>
      <c r="AF335" s="2"/>
      <c r="AG335" s="2"/>
      <c r="AH335" s="2"/>
      <c r="AI335" s="2"/>
      <c r="AJ335" s="2"/>
      <c r="AK335" s="2"/>
      <c r="AL335" s="2"/>
      <c r="AM335" s="2"/>
      <c r="AN335" s="2"/>
      <c r="AO335" s="2"/>
      <c r="AP335" s="2"/>
      <c r="AQ335" s="2"/>
      <c r="AR335" s="2"/>
      <c r="AS335" s="2"/>
      <c r="AT335" s="2"/>
      <c r="AU335" s="2"/>
      <c r="AV335" s="2"/>
      <c r="AW335" s="2"/>
    </row>
    <row r="336" spans="1:49" ht="14.25" customHeight="1" x14ac:dyDescent="0.2">
      <c r="A336" s="34"/>
      <c r="B336" s="34"/>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86"/>
      <c r="AD336" s="2"/>
      <c r="AE336" s="86"/>
      <c r="AF336" s="2"/>
      <c r="AG336" s="2"/>
      <c r="AH336" s="2"/>
      <c r="AI336" s="2"/>
      <c r="AJ336" s="2"/>
      <c r="AK336" s="2"/>
      <c r="AL336" s="2"/>
      <c r="AM336" s="2"/>
      <c r="AN336" s="2"/>
      <c r="AO336" s="2"/>
      <c r="AP336" s="2"/>
      <c r="AQ336" s="2"/>
      <c r="AR336" s="2"/>
      <c r="AS336" s="2"/>
      <c r="AT336" s="2"/>
      <c r="AU336" s="2"/>
      <c r="AV336" s="2"/>
      <c r="AW336" s="2"/>
    </row>
    <row r="337" spans="1:49" ht="14.25" customHeight="1" x14ac:dyDescent="0.2">
      <c r="A337" s="34"/>
      <c r="B337" s="34"/>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86"/>
      <c r="AD337" s="2"/>
      <c r="AE337" s="86"/>
      <c r="AF337" s="2"/>
      <c r="AG337" s="2"/>
      <c r="AH337" s="2"/>
      <c r="AI337" s="2"/>
      <c r="AJ337" s="2"/>
      <c r="AK337" s="2"/>
      <c r="AL337" s="2"/>
      <c r="AM337" s="2"/>
      <c r="AN337" s="2"/>
      <c r="AO337" s="2"/>
      <c r="AP337" s="2"/>
      <c r="AQ337" s="2"/>
      <c r="AR337" s="2"/>
      <c r="AS337" s="2"/>
      <c r="AT337" s="2"/>
      <c r="AU337" s="2"/>
      <c r="AV337" s="2"/>
      <c r="AW337" s="2"/>
    </row>
    <row r="338" spans="1:49" ht="14.25" customHeight="1" x14ac:dyDescent="0.2">
      <c r="A338" s="34"/>
      <c r="B338" s="34"/>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86"/>
      <c r="AD338" s="2"/>
      <c r="AE338" s="86"/>
      <c r="AF338" s="2"/>
      <c r="AG338" s="2"/>
      <c r="AH338" s="2"/>
      <c r="AI338" s="2"/>
      <c r="AJ338" s="2"/>
      <c r="AK338" s="2"/>
      <c r="AL338" s="2"/>
      <c r="AM338" s="2"/>
      <c r="AN338" s="2"/>
      <c r="AO338" s="2"/>
      <c r="AP338" s="2"/>
      <c r="AQ338" s="2"/>
      <c r="AR338" s="2"/>
      <c r="AS338" s="2"/>
      <c r="AT338" s="2"/>
      <c r="AU338" s="2"/>
      <c r="AV338" s="2"/>
      <c r="AW338" s="2"/>
    </row>
    <row r="339" spans="1:49" ht="14.25" customHeight="1" x14ac:dyDescent="0.2">
      <c r="A339" s="34"/>
      <c r="B339" s="34"/>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86"/>
      <c r="AD339" s="2"/>
      <c r="AE339" s="86"/>
      <c r="AF339" s="2"/>
      <c r="AG339" s="2"/>
      <c r="AH339" s="2"/>
      <c r="AI339" s="2"/>
      <c r="AJ339" s="2"/>
      <c r="AK339" s="2"/>
      <c r="AL339" s="2"/>
      <c r="AM339" s="2"/>
      <c r="AN339" s="2"/>
      <c r="AO339" s="2"/>
      <c r="AP339" s="2"/>
      <c r="AQ339" s="2"/>
      <c r="AR339" s="2"/>
      <c r="AS339" s="2"/>
      <c r="AT339" s="2"/>
      <c r="AU339" s="2"/>
      <c r="AV339" s="2"/>
      <c r="AW339" s="2"/>
    </row>
    <row r="340" spans="1:49" ht="14.25" customHeight="1" x14ac:dyDescent="0.2">
      <c r="A340" s="34"/>
      <c r="B340" s="34"/>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86"/>
      <c r="AD340" s="2"/>
      <c r="AE340" s="86"/>
      <c r="AF340" s="2"/>
      <c r="AG340" s="2"/>
      <c r="AH340" s="2"/>
      <c r="AI340" s="2"/>
      <c r="AJ340" s="2"/>
      <c r="AK340" s="2"/>
      <c r="AL340" s="2"/>
      <c r="AM340" s="2"/>
      <c r="AN340" s="2"/>
      <c r="AO340" s="2"/>
      <c r="AP340" s="2"/>
      <c r="AQ340" s="2"/>
      <c r="AR340" s="2"/>
      <c r="AS340" s="2"/>
      <c r="AT340" s="2"/>
      <c r="AU340" s="2"/>
      <c r="AV340" s="2"/>
      <c r="AW340" s="2"/>
    </row>
    <row r="341" spans="1:49" ht="14.25" customHeight="1" x14ac:dyDescent="0.2">
      <c r="A341" s="34"/>
      <c r="B341" s="34"/>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86"/>
      <c r="AD341" s="2"/>
      <c r="AE341" s="86"/>
      <c r="AF341" s="2"/>
      <c r="AG341" s="2"/>
      <c r="AH341" s="2"/>
      <c r="AI341" s="2"/>
      <c r="AJ341" s="2"/>
      <c r="AK341" s="2"/>
      <c r="AL341" s="2"/>
      <c r="AM341" s="2"/>
      <c r="AN341" s="2"/>
      <c r="AO341" s="2"/>
      <c r="AP341" s="2"/>
      <c r="AQ341" s="2"/>
      <c r="AR341" s="2"/>
      <c r="AS341" s="2"/>
      <c r="AT341" s="2"/>
      <c r="AU341" s="2"/>
      <c r="AV341" s="2"/>
      <c r="AW341" s="2"/>
    </row>
    <row r="342" spans="1:49" ht="14.25" customHeight="1" x14ac:dyDescent="0.2">
      <c r="A342" s="34"/>
      <c r="B342" s="34"/>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86"/>
      <c r="AD342" s="2"/>
      <c r="AE342" s="86"/>
      <c r="AF342" s="2"/>
      <c r="AG342" s="2"/>
      <c r="AH342" s="2"/>
      <c r="AI342" s="2"/>
      <c r="AJ342" s="2"/>
      <c r="AK342" s="2"/>
      <c r="AL342" s="2"/>
      <c r="AM342" s="2"/>
      <c r="AN342" s="2"/>
      <c r="AO342" s="2"/>
      <c r="AP342" s="2"/>
      <c r="AQ342" s="2"/>
      <c r="AR342" s="2"/>
      <c r="AS342" s="2"/>
      <c r="AT342" s="2"/>
      <c r="AU342" s="2"/>
      <c r="AV342" s="2"/>
      <c r="AW342" s="2"/>
    </row>
    <row r="343" spans="1:49" ht="14.25" customHeight="1" x14ac:dyDescent="0.2">
      <c r="A343" s="34"/>
      <c r="B343" s="34"/>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86"/>
      <c r="AD343" s="2"/>
      <c r="AE343" s="86"/>
      <c r="AF343" s="2"/>
      <c r="AG343" s="2"/>
      <c r="AH343" s="2"/>
      <c r="AI343" s="2"/>
      <c r="AJ343" s="2"/>
      <c r="AK343" s="2"/>
      <c r="AL343" s="2"/>
      <c r="AM343" s="2"/>
      <c r="AN343" s="2"/>
      <c r="AO343" s="2"/>
      <c r="AP343" s="2"/>
      <c r="AQ343" s="2"/>
      <c r="AR343" s="2"/>
      <c r="AS343" s="2"/>
      <c r="AT343" s="2"/>
      <c r="AU343" s="2"/>
      <c r="AV343" s="2"/>
      <c r="AW343" s="2"/>
    </row>
    <row r="344" spans="1:49" ht="14.25" customHeight="1" x14ac:dyDescent="0.2">
      <c r="A344" s="34"/>
      <c r="B344" s="34"/>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86"/>
      <c r="AD344" s="2"/>
      <c r="AE344" s="86"/>
      <c r="AF344" s="2"/>
      <c r="AG344" s="2"/>
      <c r="AH344" s="2"/>
      <c r="AI344" s="2"/>
      <c r="AJ344" s="2"/>
      <c r="AK344" s="2"/>
      <c r="AL344" s="2"/>
      <c r="AM344" s="2"/>
      <c r="AN344" s="2"/>
      <c r="AO344" s="2"/>
      <c r="AP344" s="2"/>
      <c r="AQ344" s="2"/>
      <c r="AR344" s="2"/>
      <c r="AS344" s="2"/>
      <c r="AT344" s="2"/>
      <c r="AU344" s="2"/>
      <c r="AV344" s="2"/>
      <c r="AW344" s="2"/>
    </row>
    <row r="345" spans="1:49" ht="14.25" customHeight="1" x14ac:dyDescent="0.2">
      <c r="A345" s="34"/>
      <c r="B345" s="34"/>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86"/>
      <c r="AD345" s="2"/>
      <c r="AE345" s="86"/>
      <c r="AF345" s="2"/>
      <c r="AG345" s="2"/>
      <c r="AH345" s="2"/>
      <c r="AI345" s="2"/>
      <c r="AJ345" s="2"/>
      <c r="AK345" s="2"/>
      <c r="AL345" s="2"/>
      <c r="AM345" s="2"/>
      <c r="AN345" s="2"/>
      <c r="AO345" s="2"/>
      <c r="AP345" s="2"/>
      <c r="AQ345" s="2"/>
      <c r="AR345" s="2"/>
      <c r="AS345" s="2"/>
      <c r="AT345" s="2"/>
      <c r="AU345" s="2"/>
      <c r="AV345" s="2"/>
      <c r="AW345" s="2"/>
    </row>
    <row r="346" spans="1:49" ht="14.25" customHeight="1" x14ac:dyDescent="0.2">
      <c r="A346" s="34"/>
      <c r="B346" s="34"/>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86"/>
      <c r="AD346" s="2"/>
      <c r="AE346" s="86"/>
      <c r="AF346" s="2"/>
      <c r="AG346" s="2"/>
      <c r="AH346" s="2"/>
      <c r="AI346" s="2"/>
      <c r="AJ346" s="2"/>
      <c r="AK346" s="2"/>
      <c r="AL346" s="2"/>
      <c r="AM346" s="2"/>
      <c r="AN346" s="2"/>
      <c r="AO346" s="2"/>
      <c r="AP346" s="2"/>
      <c r="AQ346" s="2"/>
      <c r="AR346" s="2"/>
      <c r="AS346" s="2"/>
      <c r="AT346" s="2"/>
      <c r="AU346" s="2"/>
      <c r="AV346" s="2"/>
      <c r="AW346" s="2"/>
    </row>
    <row r="347" spans="1:49" ht="14.25" customHeight="1" x14ac:dyDescent="0.2">
      <c r="A347" s="34"/>
      <c r="B347" s="34"/>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86"/>
      <c r="AD347" s="2"/>
      <c r="AE347" s="86"/>
      <c r="AF347" s="2"/>
      <c r="AG347" s="2"/>
      <c r="AH347" s="2"/>
      <c r="AI347" s="2"/>
      <c r="AJ347" s="2"/>
      <c r="AK347" s="2"/>
      <c r="AL347" s="2"/>
      <c r="AM347" s="2"/>
      <c r="AN347" s="2"/>
      <c r="AO347" s="2"/>
      <c r="AP347" s="2"/>
      <c r="AQ347" s="2"/>
      <c r="AR347" s="2"/>
      <c r="AS347" s="2"/>
      <c r="AT347" s="2"/>
      <c r="AU347" s="2"/>
      <c r="AV347" s="2"/>
      <c r="AW347" s="2"/>
    </row>
    <row r="348" spans="1:49" ht="14.25" customHeight="1" x14ac:dyDescent="0.2">
      <c r="A348" s="34"/>
      <c r="B348" s="34"/>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86"/>
      <c r="AD348" s="2"/>
      <c r="AE348" s="86"/>
      <c r="AF348" s="2"/>
      <c r="AG348" s="2"/>
      <c r="AH348" s="2"/>
      <c r="AI348" s="2"/>
      <c r="AJ348" s="2"/>
      <c r="AK348" s="2"/>
      <c r="AL348" s="2"/>
      <c r="AM348" s="2"/>
      <c r="AN348" s="2"/>
      <c r="AO348" s="2"/>
      <c r="AP348" s="2"/>
      <c r="AQ348" s="2"/>
      <c r="AR348" s="2"/>
      <c r="AS348" s="2"/>
      <c r="AT348" s="2"/>
      <c r="AU348" s="2"/>
      <c r="AV348" s="2"/>
      <c r="AW348" s="2"/>
    </row>
    <row r="349" spans="1:49" ht="14.25" customHeight="1" x14ac:dyDescent="0.2">
      <c r="A349" s="34"/>
      <c r="B349" s="34"/>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86"/>
      <c r="AD349" s="2"/>
      <c r="AE349" s="86"/>
      <c r="AF349" s="2"/>
      <c r="AG349" s="2"/>
      <c r="AH349" s="2"/>
      <c r="AI349" s="2"/>
      <c r="AJ349" s="2"/>
      <c r="AK349" s="2"/>
      <c r="AL349" s="2"/>
      <c r="AM349" s="2"/>
      <c r="AN349" s="2"/>
      <c r="AO349" s="2"/>
      <c r="AP349" s="2"/>
      <c r="AQ349" s="2"/>
      <c r="AR349" s="2"/>
      <c r="AS349" s="2"/>
      <c r="AT349" s="2"/>
      <c r="AU349" s="2"/>
      <c r="AV349" s="2"/>
      <c r="AW349" s="2"/>
    </row>
    <row r="350" spans="1:49" ht="14.25" customHeight="1" x14ac:dyDescent="0.2">
      <c r="A350" s="34"/>
      <c r="B350" s="34"/>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86"/>
      <c r="AD350" s="2"/>
      <c r="AE350" s="86"/>
      <c r="AF350" s="2"/>
      <c r="AG350" s="2"/>
      <c r="AH350" s="2"/>
      <c r="AI350" s="2"/>
      <c r="AJ350" s="2"/>
      <c r="AK350" s="2"/>
      <c r="AL350" s="2"/>
      <c r="AM350" s="2"/>
      <c r="AN350" s="2"/>
      <c r="AO350" s="2"/>
      <c r="AP350" s="2"/>
      <c r="AQ350" s="2"/>
      <c r="AR350" s="2"/>
      <c r="AS350" s="2"/>
      <c r="AT350" s="2"/>
      <c r="AU350" s="2"/>
      <c r="AV350" s="2"/>
      <c r="AW350" s="2"/>
    </row>
    <row r="351" spans="1:49" ht="14.25" customHeight="1" x14ac:dyDescent="0.2">
      <c r="A351" s="34"/>
      <c r="B351" s="34"/>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86"/>
      <c r="AD351" s="2"/>
      <c r="AE351" s="86"/>
      <c r="AF351" s="2"/>
      <c r="AG351" s="2"/>
      <c r="AH351" s="2"/>
      <c r="AI351" s="2"/>
      <c r="AJ351" s="2"/>
      <c r="AK351" s="2"/>
      <c r="AL351" s="2"/>
      <c r="AM351" s="2"/>
      <c r="AN351" s="2"/>
      <c r="AO351" s="2"/>
      <c r="AP351" s="2"/>
      <c r="AQ351" s="2"/>
      <c r="AR351" s="2"/>
      <c r="AS351" s="2"/>
      <c r="AT351" s="2"/>
      <c r="AU351" s="2"/>
      <c r="AV351" s="2"/>
      <c r="AW351" s="2"/>
    </row>
    <row r="352" spans="1:49" ht="14.25" customHeight="1" x14ac:dyDescent="0.2">
      <c r="A352" s="34"/>
      <c r="B352" s="34"/>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86"/>
      <c r="AD352" s="2"/>
      <c r="AE352" s="86"/>
      <c r="AF352" s="2"/>
      <c r="AG352" s="2"/>
      <c r="AH352" s="2"/>
      <c r="AI352" s="2"/>
      <c r="AJ352" s="2"/>
      <c r="AK352" s="2"/>
      <c r="AL352" s="2"/>
      <c r="AM352" s="2"/>
      <c r="AN352" s="2"/>
      <c r="AO352" s="2"/>
      <c r="AP352" s="2"/>
      <c r="AQ352" s="2"/>
      <c r="AR352" s="2"/>
      <c r="AS352" s="2"/>
      <c r="AT352" s="2"/>
      <c r="AU352" s="2"/>
      <c r="AV352" s="2"/>
      <c r="AW352" s="2"/>
    </row>
    <row r="353" spans="1:49" ht="14.25" customHeight="1" x14ac:dyDescent="0.2">
      <c r="A353" s="34"/>
      <c r="B353" s="34"/>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86"/>
      <c r="AD353" s="2"/>
      <c r="AE353" s="86"/>
      <c r="AF353" s="2"/>
      <c r="AG353" s="2"/>
      <c r="AH353" s="2"/>
      <c r="AI353" s="2"/>
      <c r="AJ353" s="2"/>
      <c r="AK353" s="2"/>
      <c r="AL353" s="2"/>
      <c r="AM353" s="2"/>
      <c r="AN353" s="2"/>
      <c r="AO353" s="2"/>
      <c r="AP353" s="2"/>
      <c r="AQ353" s="2"/>
      <c r="AR353" s="2"/>
      <c r="AS353" s="2"/>
      <c r="AT353" s="2"/>
      <c r="AU353" s="2"/>
      <c r="AV353" s="2"/>
      <c r="AW353" s="2"/>
    </row>
    <row r="354" spans="1:49" ht="14.25" customHeight="1" x14ac:dyDescent="0.2">
      <c r="A354" s="34"/>
      <c r="B354" s="34"/>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86"/>
      <c r="AD354" s="2"/>
      <c r="AE354" s="86"/>
      <c r="AF354" s="2"/>
      <c r="AG354" s="2"/>
      <c r="AH354" s="2"/>
      <c r="AI354" s="2"/>
      <c r="AJ354" s="2"/>
      <c r="AK354" s="2"/>
      <c r="AL354" s="2"/>
      <c r="AM354" s="2"/>
      <c r="AN354" s="2"/>
      <c r="AO354" s="2"/>
      <c r="AP354" s="2"/>
      <c r="AQ354" s="2"/>
      <c r="AR354" s="2"/>
      <c r="AS354" s="2"/>
      <c r="AT354" s="2"/>
      <c r="AU354" s="2"/>
      <c r="AV354" s="2"/>
      <c r="AW354" s="2"/>
    </row>
    <row r="355" spans="1:49" ht="14.25" customHeight="1" x14ac:dyDescent="0.2">
      <c r="A355" s="34"/>
      <c r="B355" s="34"/>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86"/>
      <c r="AD355" s="2"/>
      <c r="AE355" s="86"/>
      <c r="AF355" s="2"/>
      <c r="AG355" s="2"/>
      <c r="AH355" s="2"/>
      <c r="AI355" s="2"/>
      <c r="AJ355" s="2"/>
      <c r="AK355" s="2"/>
      <c r="AL355" s="2"/>
      <c r="AM355" s="2"/>
      <c r="AN355" s="2"/>
      <c r="AO355" s="2"/>
      <c r="AP355" s="2"/>
      <c r="AQ355" s="2"/>
      <c r="AR355" s="2"/>
      <c r="AS355" s="2"/>
      <c r="AT355" s="2"/>
      <c r="AU355" s="2"/>
      <c r="AV355" s="2"/>
      <c r="AW355" s="2"/>
    </row>
    <row r="356" spans="1:49" ht="14.25" customHeight="1" x14ac:dyDescent="0.2">
      <c r="A356" s="34"/>
      <c r="B356" s="34"/>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86"/>
      <c r="AD356" s="2"/>
      <c r="AE356" s="86"/>
      <c r="AF356" s="2"/>
      <c r="AG356" s="2"/>
      <c r="AH356" s="2"/>
      <c r="AI356" s="2"/>
      <c r="AJ356" s="2"/>
      <c r="AK356" s="2"/>
      <c r="AL356" s="2"/>
      <c r="AM356" s="2"/>
      <c r="AN356" s="2"/>
      <c r="AO356" s="2"/>
      <c r="AP356" s="2"/>
      <c r="AQ356" s="2"/>
      <c r="AR356" s="2"/>
      <c r="AS356" s="2"/>
      <c r="AT356" s="2"/>
      <c r="AU356" s="2"/>
      <c r="AV356" s="2"/>
      <c r="AW356" s="2"/>
    </row>
    <row r="357" spans="1:49" ht="14.25" customHeight="1" x14ac:dyDescent="0.2">
      <c r="A357" s="34"/>
      <c r="B357" s="34"/>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86"/>
      <c r="AD357" s="2"/>
      <c r="AE357" s="86"/>
      <c r="AF357" s="2"/>
      <c r="AG357" s="2"/>
      <c r="AH357" s="2"/>
      <c r="AI357" s="2"/>
      <c r="AJ357" s="2"/>
      <c r="AK357" s="2"/>
      <c r="AL357" s="2"/>
      <c r="AM357" s="2"/>
      <c r="AN357" s="2"/>
      <c r="AO357" s="2"/>
      <c r="AP357" s="2"/>
      <c r="AQ357" s="2"/>
      <c r="AR357" s="2"/>
      <c r="AS357" s="2"/>
      <c r="AT357" s="2"/>
      <c r="AU357" s="2"/>
      <c r="AV357" s="2"/>
      <c r="AW357" s="2"/>
    </row>
    <row r="358" spans="1:49" ht="14.25" customHeight="1" x14ac:dyDescent="0.2">
      <c r="A358" s="34"/>
      <c r="B358" s="34"/>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86"/>
      <c r="AD358" s="2"/>
      <c r="AE358" s="86"/>
      <c r="AF358" s="2"/>
      <c r="AG358" s="2"/>
      <c r="AH358" s="2"/>
      <c r="AI358" s="2"/>
      <c r="AJ358" s="2"/>
      <c r="AK358" s="2"/>
      <c r="AL358" s="2"/>
      <c r="AM358" s="2"/>
      <c r="AN358" s="2"/>
      <c r="AO358" s="2"/>
      <c r="AP358" s="2"/>
      <c r="AQ358" s="2"/>
      <c r="AR358" s="2"/>
      <c r="AS358" s="2"/>
      <c r="AT358" s="2"/>
      <c r="AU358" s="2"/>
      <c r="AV358" s="2"/>
      <c r="AW358" s="2"/>
    </row>
    <row r="359" spans="1:49" ht="14.25" customHeight="1" x14ac:dyDescent="0.2">
      <c r="A359" s="34"/>
      <c r="B359" s="34"/>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86"/>
      <c r="AD359" s="2"/>
      <c r="AE359" s="86"/>
      <c r="AF359" s="2"/>
      <c r="AG359" s="2"/>
      <c r="AH359" s="2"/>
      <c r="AI359" s="2"/>
      <c r="AJ359" s="2"/>
      <c r="AK359" s="2"/>
      <c r="AL359" s="2"/>
      <c r="AM359" s="2"/>
      <c r="AN359" s="2"/>
      <c r="AO359" s="2"/>
      <c r="AP359" s="2"/>
      <c r="AQ359" s="2"/>
      <c r="AR359" s="2"/>
      <c r="AS359" s="2"/>
      <c r="AT359" s="2"/>
      <c r="AU359" s="2"/>
      <c r="AV359" s="2"/>
      <c r="AW359" s="2"/>
    </row>
    <row r="360" spans="1:49" ht="14.25" customHeight="1" x14ac:dyDescent="0.2">
      <c r="A360" s="34"/>
      <c r="B360" s="34"/>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86"/>
      <c r="AD360" s="2"/>
      <c r="AE360" s="86"/>
      <c r="AF360" s="2"/>
      <c r="AG360" s="2"/>
      <c r="AH360" s="2"/>
      <c r="AI360" s="2"/>
      <c r="AJ360" s="2"/>
      <c r="AK360" s="2"/>
      <c r="AL360" s="2"/>
      <c r="AM360" s="2"/>
      <c r="AN360" s="2"/>
      <c r="AO360" s="2"/>
      <c r="AP360" s="2"/>
      <c r="AQ360" s="2"/>
      <c r="AR360" s="2"/>
      <c r="AS360" s="2"/>
      <c r="AT360" s="2"/>
      <c r="AU360" s="2"/>
      <c r="AV360" s="2"/>
      <c r="AW360" s="2"/>
    </row>
    <row r="361" spans="1:49" ht="14.25" customHeight="1" x14ac:dyDescent="0.2">
      <c r="A361" s="34"/>
      <c r="B361" s="34"/>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86"/>
      <c r="AD361" s="2"/>
      <c r="AE361" s="86"/>
      <c r="AF361" s="2"/>
      <c r="AG361" s="2"/>
      <c r="AH361" s="2"/>
      <c r="AI361" s="2"/>
      <c r="AJ361" s="2"/>
      <c r="AK361" s="2"/>
      <c r="AL361" s="2"/>
      <c r="AM361" s="2"/>
      <c r="AN361" s="2"/>
      <c r="AO361" s="2"/>
      <c r="AP361" s="2"/>
      <c r="AQ361" s="2"/>
      <c r="AR361" s="2"/>
      <c r="AS361" s="2"/>
      <c r="AT361" s="2"/>
      <c r="AU361" s="2"/>
      <c r="AV361" s="2"/>
      <c r="AW361" s="2"/>
    </row>
    <row r="362" spans="1:49" ht="14.25" customHeight="1" x14ac:dyDescent="0.2">
      <c r="A362" s="34"/>
      <c r="B362" s="34"/>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86"/>
      <c r="AD362" s="2"/>
      <c r="AE362" s="86"/>
      <c r="AF362" s="2"/>
      <c r="AG362" s="2"/>
      <c r="AH362" s="2"/>
      <c r="AI362" s="2"/>
      <c r="AJ362" s="2"/>
      <c r="AK362" s="2"/>
      <c r="AL362" s="2"/>
      <c r="AM362" s="2"/>
      <c r="AN362" s="2"/>
      <c r="AO362" s="2"/>
      <c r="AP362" s="2"/>
      <c r="AQ362" s="2"/>
      <c r="AR362" s="2"/>
      <c r="AS362" s="2"/>
      <c r="AT362" s="2"/>
      <c r="AU362" s="2"/>
      <c r="AV362" s="2"/>
      <c r="AW362" s="2"/>
    </row>
    <row r="363" spans="1:49" ht="14.25" customHeight="1" x14ac:dyDescent="0.2">
      <c r="A363" s="34"/>
      <c r="B363" s="34"/>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86"/>
      <c r="AD363" s="2"/>
      <c r="AE363" s="86"/>
      <c r="AF363" s="2"/>
      <c r="AG363" s="2"/>
      <c r="AH363" s="2"/>
      <c r="AI363" s="2"/>
      <c r="AJ363" s="2"/>
      <c r="AK363" s="2"/>
      <c r="AL363" s="2"/>
      <c r="AM363" s="2"/>
      <c r="AN363" s="2"/>
      <c r="AO363" s="2"/>
      <c r="AP363" s="2"/>
      <c r="AQ363" s="2"/>
      <c r="AR363" s="2"/>
      <c r="AS363" s="2"/>
      <c r="AT363" s="2"/>
      <c r="AU363" s="2"/>
      <c r="AV363" s="2"/>
      <c r="AW363" s="2"/>
    </row>
    <row r="364" spans="1:49" ht="14.25" customHeight="1" x14ac:dyDescent="0.2">
      <c r="A364" s="34"/>
      <c r="B364" s="34"/>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86"/>
      <c r="AD364" s="2"/>
      <c r="AE364" s="86"/>
      <c r="AF364" s="2"/>
      <c r="AG364" s="2"/>
      <c r="AH364" s="2"/>
      <c r="AI364" s="2"/>
      <c r="AJ364" s="2"/>
      <c r="AK364" s="2"/>
      <c r="AL364" s="2"/>
      <c r="AM364" s="2"/>
      <c r="AN364" s="2"/>
      <c r="AO364" s="2"/>
      <c r="AP364" s="2"/>
      <c r="AQ364" s="2"/>
      <c r="AR364" s="2"/>
      <c r="AS364" s="2"/>
      <c r="AT364" s="2"/>
      <c r="AU364" s="2"/>
      <c r="AV364" s="2"/>
      <c r="AW364" s="2"/>
    </row>
    <row r="365" spans="1:49" ht="14.25" customHeight="1" x14ac:dyDescent="0.2">
      <c r="A365" s="34"/>
      <c r="B365" s="34"/>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86"/>
      <c r="AD365" s="2"/>
      <c r="AE365" s="86"/>
      <c r="AF365" s="2"/>
      <c r="AG365" s="2"/>
      <c r="AH365" s="2"/>
      <c r="AI365" s="2"/>
      <c r="AJ365" s="2"/>
      <c r="AK365" s="2"/>
      <c r="AL365" s="2"/>
      <c r="AM365" s="2"/>
      <c r="AN365" s="2"/>
      <c r="AO365" s="2"/>
      <c r="AP365" s="2"/>
      <c r="AQ365" s="2"/>
      <c r="AR365" s="2"/>
      <c r="AS365" s="2"/>
      <c r="AT365" s="2"/>
      <c r="AU365" s="2"/>
      <c r="AV365" s="2"/>
      <c r="AW365" s="2"/>
    </row>
    <row r="366" spans="1:49" ht="14.25" customHeight="1" x14ac:dyDescent="0.2">
      <c r="A366" s="34"/>
      <c r="B366" s="34"/>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86"/>
      <c r="AD366" s="2"/>
      <c r="AE366" s="86"/>
      <c r="AF366" s="2"/>
      <c r="AG366" s="2"/>
      <c r="AH366" s="2"/>
      <c r="AI366" s="2"/>
      <c r="AJ366" s="2"/>
      <c r="AK366" s="2"/>
      <c r="AL366" s="2"/>
      <c r="AM366" s="2"/>
      <c r="AN366" s="2"/>
      <c r="AO366" s="2"/>
      <c r="AP366" s="2"/>
      <c r="AQ366" s="2"/>
      <c r="AR366" s="2"/>
      <c r="AS366" s="2"/>
      <c r="AT366" s="2"/>
      <c r="AU366" s="2"/>
      <c r="AV366" s="2"/>
      <c r="AW366" s="2"/>
    </row>
    <row r="367" spans="1:49" ht="14.25" customHeight="1" x14ac:dyDescent="0.2">
      <c r="A367" s="34"/>
      <c r="B367" s="34"/>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86"/>
      <c r="AD367" s="2"/>
      <c r="AE367" s="86"/>
      <c r="AF367" s="2"/>
      <c r="AG367" s="2"/>
      <c r="AH367" s="2"/>
      <c r="AI367" s="2"/>
      <c r="AJ367" s="2"/>
      <c r="AK367" s="2"/>
      <c r="AL367" s="2"/>
      <c r="AM367" s="2"/>
      <c r="AN367" s="2"/>
      <c r="AO367" s="2"/>
      <c r="AP367" s="2"/>
      <c r="AQ367" s="2"/>
      <c r="AR367" s="2"/>
      <c r="AS367" s="2"/>
      <c r="AT367" s="2"/>
      <c r="AU367" s="2"/>
      <c r="AV367" s="2"/>
      <c r="AW367" s="2"/>
    </row>
    <row r="368" spans="1:49" ht="14.25" customHeight="1" x14ac:dyDescent="0.2">
      <c r="A368" s="34"/>
      <c r="B368" s="34"/>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86"/>
      <c r="AD368" s="2"/>
      <c r="AE368" s="86"/>
      <c r="AF368" s="2"/>
      <c r="AG368" s="2"/>
      <c r="AH368" s="2"/>
      <c r="AI368" s="2"/>
      <c r="AJ368" s="2"/>
      <c r="AK368" s="2"/>
      <c r="AL368" s="2"/>
      <c r="AM368" s="2"/>
      <c r="AN368" s="2"/>
      <c r="AO368" s="2"/>
      <c r="AP368" s="2"/>
      <c r="AQ368" s="2"/>
      <c r="AR368" s="2"/>
      <c r="AS368" s="2"/>
      <c r="AT368" s="2"/>
      <c r="AU368" s="2"/>
      <c r="AV368" s="2"/>
      <c r="AW368" s="2"/>
    </row>
    <row r="369" spans="1:49" ht="14.25" customHeight="1" x14ac:dyDescent="0.2">
      <c r="A369" s="34"/>
      <c r="B369" s="34"/>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86"/>
      <c r="AD369" s="2"/>
      <c r="AE369" s="86"/>
      <c r="AF369" s="2"/>
      <c r="AG369" s="2"/>
      <c r="AH369" s="2"/>
      <c r="AI369" s="2"/>
      <c r="AJ369" s="2"/>
      <c r="AK369" s="2"/>
      <c r="AL369" s="2"/>
      <c r="AM369" s="2"/>
      <c r="AN369" s="2"/>
      <c r="AO369" s="2"/>
      <c r="AP369" s="2"/>
      <c r="AQ369" s="2"/>
      <c r="AR369" s="2"/>
      <c r="AS369" s="2"/>
      <c r="AT369" s="2"/>
      <c r="AU369" s="2"/>
      <c r="AV369" s="2"/>
      <c r="AW369" s="2"/>
    </row>
    <row r="370" spans="1:49" ht="14.25" customHeight="1" x14ac:dyDescent="0.2">
      <c r="A370" s="34"/>
      <c r="B370" s="34"/>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86"/>
      <c r="AD370" s="2"/>
      <c r="AE370" s="86"/>
      <c r="AF370" s="2"/>
      <c r="AG370" s="2"/>
      <c r="AH370" s="2"/>
      <c r="AI370" s="2"/>
      <c r="AJ370" s="2"/>
      <c r="AK370" s="2"/>
      <c r="AL370" s="2"/>
      <c r="AM370" s="2"/>
      <c r="AN370" s="2"/>
      <c r="AO370" s="2"/>
      <c r="AP370" s="2"/>
      <c r="AQ370" s="2"/>
      <c r="AR370" s="2"/>
      <c r="AS370" s="2"/>
      <c r="AT370" s="2"/>
      <c r="AU370" s="2"/>
      <c r="AV370" s="2"/>
      <c r="AW370" s="2"/>
    </row>
    <row r="371" spans="1:49" ht="14.25" customHeight="1" x14ac:dyDescent="0.2">
      <c r="A371" s="34"/>
      <c r="B371" s="34"/>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86"/>
      <c r="AD371" s="2"/>
      <c r="AE371" s="86"/>
      <c r="AF371" s="2"/>
      <c r="AG371" s="2"/>
      <c r="AH371" s="2"/>
      <c r="AI371" s="2"/>
      <c r="AJ371" s="2"/>
      <c r="AK371" s="2"/>
      <c r="AL371" s="2"/>
      <c r="AM371" s="2"/>
      <c r="AN371" s="2"/>
      <c r="AO371" s="2"/>
      <c r="AP371" s="2"/>
      <c r="AQ371" s="2"/>
      <c r="AR371" s="2"/>
      <c r="AS371" s="2"/>
      <c r="AT371" s="2"/>
      <c r="AU371" s="2"/>
      <c r="AV371" s="2"/>
      <c r="AW371" s="2"/>
    </row>
    <row r="372" spans="1:49" ht="14.25" customHeight="1" x14ac:dyDescent="0.2">
      <c r="A372" s="34"/>
      <c r="B372" s="34"/>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86"/>
      <c r="AD372" s="2"/>
      <c r="AE372" s="86"/>
      <c r="AF372" s="2"/>
      <c r="AG372" s="2"/>
      <c r="AH372" s="2"/>
      <c r="AI372" s="2"/>
      <c r="AJ372" s="2"/>
      <c r="AK372" s="2"/>
      <c r="AL372" s="2"/>
      <c r="AM372" s="2"/>
      <c r="AN372" s="2"/>
      <c r="AO372" s="2"/>
      <c r="AP372" s="2"/>
      <c r="AQ372" s="2"/>
      <c r="AR372" s="2"/>
      <c r="AS372" s="2"/>
      <c r="AT372" s="2"/>
      <c r="AU372" s="2"/>
      <c r="AV372" s="2"/>
      <c r="AW372" s="2"/>
    </row>
    <row r="373" spans="1:49" ht="14.25" customHeight="1" x14ac:dyDescent="0.2">
      <c r="A373" s="34"/>
      <c r="B373" s="34"/>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86"/>
      <c r="AD373" s="2"/>
      <c r="AE373" s="86"/>
      <c r="AF373" s="2"/>
      <c r="AG373" s="2"/>
      <c r="AH373" s="2"/>
      <c r="AI373" s="2"/>
      <c r="AJ373" s="2"/>
      <c r="AK373" s="2"/>
      <c r="AL373" s="2"/>
      <c r="AM373" s="2"/>
      <c r="AN373" s="2"/>
      <c r="AO373" s="2"/>
      <c r="AP373" s="2"/>
      <c r="AQ373" s="2"/>
      <c r="AR373" s="2"/>
      <c r="AS373" s="2"/>
      <c r="AT373" s="2"/>
      <c r="AU373" s="2"/>
      <c r="AV373" s="2"/>
      <c r="AW373" s="2"/>
    </row>
    <row r="374" spans="1:49" ht="14.25" customHeight="1" x14ac:dyDescent="0.2">
      <c r="A374" s="34"/>
      <c r="B374" s="34"/>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86"/>
      <c r="AD374" s="2"/>
      <c r="AE374" s="86"/>
      <c r="AF374" s="2"/>
      <c r="AG374" s="2"/>
      <c r="AH374" s="2"/>
      <c r="AI374" s="2"/>
      <c r="AJ374" s="2"/>
      <c r="AK374" s="2"/>
      <c r="AL374" s="2"/>
      <c r="AM374" s="2"/>
      <c r="AN374" s="2"/>
      <c r="AO374" s="2"/>
      <c r="AP374" s="2"/>
      <c r="AQ374" s="2"/>
      <c r="AR374" s="2"/>
      <c r="AS374" s="2"/>
      <c r="AT374" s="2"/>
      <c r="AU374" s="2"/>
      <c r="AV374" s="2"/>
      <c r="AW374" s="2"/>
    </row>
    <row r="375" spans="1:49" ht="14.25" customHeight="1" x14ac:dyDescent="0.2">
      <c r="A375" s="34"/>
      <c r="B375" s="34"/>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86"/>
      <c r="AD375" s="2"/>
      <c r="AE375" s="86"/>
      <c r="AF375" s="2"/>
      <c r="AG375" s="2"/>
      <c r="AH375" s="2"/>
      <c r="AI375" s="2"/>
      <c r="AJ375" s="2"/>
      <c r="AK375" s="2"/>
      <c r="AL375" s="2"/>
      <c r="AM375" s="2"/>
      <c r="AN375" s="2"/>
      <c r="AO375" s="2"/>
      <c r="AP375" s="2"/>
      <c r="AQ375" s="2"/>
      <c r="AR375" s="2"/>
      <c r="AS375" s="2"/>
      <c r="AT375" s="2"/>
      <c r="AU375" s="2"/>
      <c r="AV375" s="2"/>
      <c r="AW375" s="2"/>
    </row>
    <row r="376" spans="1:49" ht="14.25" customHeight="1" x14ac:dyDescent="0.2">
      <c r="A376" s="34"/>
      <c r="B376" s="34"/>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86"/>
      <c r="AD376" s="2"/>
      <c r="AE376" s="86"/>
      <c r="AF376" s="2"/>
      <c r="AG376" s="2"/>
      <c r="AH376" s="2"/>
      <c r="AI376" s="2"/>
      <c r="AJ376" s="2"/>
      <c r="AK376" s="2"/>
      <c r="AL376" s="2"/>
      <c r="AM376" s="2"/>
      <c r="AN376" s="2"/>
      <c r="AO376" s="2"/>
      <c r="AP376" s="2"/>
      <c r="AQ376" s="2"/>
      <c r="AR376" s="2"/>
      <c r="AS376" s="2"/>
      <c r="AT376" s="2"/>
      <c r="AU376" s="2"/>
      <c r="AV376" s="2"/>
      <c r="AW376" s="2"/>
    </row>
    <row r="377" spans="1:49" ht="14.25" customHeight="1" x14ac:dyDescent="0.2">
      <c r="A377" s="34"/>
      <c r="B377" s="34"/>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86"/>
      <c r="AD377" s="2"/>
      <c r="AE377" s="86"/>
      <c r="AF377" s="2"/>
      <c r="AG377" s="2"/>
      <c r="AH377" s="2"/>
      <c r="AI377" s="2"/>
      <c r="AJ377" s="2"/>
      <c r="AK377" s="2"/>
      <c r="AL377" s="2"/>
      <c r="AM377" s="2"/>
      <c r="AN377" s="2"/>
      <c r="AO377" s="2"/>
      <c r="AP377" s="2"/>
      <c r="AQ377" s="2"/>
      <c r="AR377" s="2"/>
      <c r="AS377" s="2"/>
      <c r="AT377" s="2"/>
      <c r="AU377" s="2"/>
      <c r="AV377" s="2"/>
      <c r="AW377" s="2"/>
    </row>
    <row r="378" spans="1:49" ht="14.25" customHeight="1" x14ac:dyDescent="0.2">
      <c r="A378" s="34"/>
      <c r="B378" s="34"/>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86"/>
      <c r="AD378" s="2"/>
      <c r="AE378" s="86"/>
      <c r="AF378" s="2"/>
      <c r="AG378" s="2"/>
      <c r="AH378" s="2"/>
      <c r="AI378" s="2"/>
      <c r="AJ378" s="2"/>
      <c r="AK378" s="2"/>
      <c r="AL378" s="2"/>
      <c r="AM378" s="2"/>
      <c r="AN378" s="2"/>
      <c r="AO378" s="2"/>
      <c r="AP378" s="2"/>
      <c r="AQ378" s="2"/>
      <c r="AR378" s="2"/>
      <c r="AS378" s="2"/>
      <c r="AT378" s="2"/>
      <c r="AU378" s="2"/>
      <c r="AV378" s="2"/>
      <c r="AW378" s="2"/>
    </row>
    <row r="379" spans="1:49" ht="14.25" customHeight="1" x14ac:dyDescent="0.2">
      <c r="A379" s="34"/>
      <c r="B379" s="34"/>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86"/>
      <c r="AD379" s="2"/>
      <c r="AE379" s="86"/>
      <c r="AF379" s="2"/>
      <c r="AG379" s="2"/>
      <c r="AH379" s="2"/>
      <c r="AI379" s="2"/>
      <c r="AJ379" s="2"/>
      <c r="AK379" s="2"/>
      <c r="AL379" s="2"/>
      <c r="AM379" s="2"/>
      <c r="AN379" s="2"/>
      <c r="AO379" s="2"/>
      <c r="AP379" s="2"/>
      <c r="AQ379" s="2"/>
      <c r="AR379" s="2"/>
      <c r="AS379" s="2"/>
      <c r="AT379" s="2"/>
      <c r="AU379" s="2"/>
      <c r="AV379" s="2"/>
      <c r="AW379" s="2"/>
    </row>
    <row r="380" spans="1:49" ht="14.25" customHeight="1" x14ac:dyDescent="0.2">
      <c r="A380" s="34"/>
      <c r="B380" s="34"/>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86"/>
      <c r="AD380" s="2"/>
      <c r="AE380" s="86"/>
      <c r="AF380" s="2"/>
      <c r="AG380" s="2"/>
      <c r="AH380" s="2"/>
      <c r="AI380" s="2"/>
      <c r="AJ380" s="2"/>
      <c r="AK380" s="2"/>
      <c r="AL380" s="2"/>
      <c r="AM380" s="2"/>
      <c r="AN380" s="2"/>
      <c r="AO380" s="2"/>
      <c r="AP380" s="2"/>
      <c r="AQ380" s="2"/>
      <c r="AR380" s="2"/>
      <c r="AS380" s="2"/>
      <c r="AT380" s="2"/>
      <c r="AU380" s="2"/>
      <c r="AV380" s="2"/>
      <c r="AW380" s="2"/>
    </row>
    <row r="381" spans="1:49" ht="14.25" customHeight="1" x14ac:dyDescent="0.2">
      <c r="A381" s="34"/>
      <c r="B381" s="34"/>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86"/>
      <c r="AD381" s="2"/>
      <c r="AE381" s="86"/>
      <c r="AF381" s="2"/>
      <c r="AG381" s="2"/>
      <c r="AH381" s="2"/>
      <c r="AI381" s="2"/>
      <c r="AJ381" s="2"/>
      <c r="AK381" s="2"/>
      <c r="AL381" s="2"/>
      <c r="AM381" s="2"/>
      <c r="AN381" s="2"/>
      <c r="AO381" s="2"/>
      <c r="AP381" s="2"/>
      <c r="AQ381" s="2"/>
      <c r="AR381" s="2"/>
      <c r="AS381" s="2"/>
      <c r="AT381" s="2"/>
      <c r="AU381" s="2"/>
      <c r="AV381" s="2"/>
      <c r="AW381" s="2"/>
    </row>
    <row r="382" spans="1:49" ht="14.25" customHeight="1" x14ac:dyDescent="0.2">
      <c r="A382" s="34"/>
      <c r="B382" s="34"/>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86"/>
      <c r="AD382" s="2"/>
      <c r="AE382" s="86"/>
      <c r="AF382" s="2"/>
      <c r="AG382" s="2"/>
      <c r="AH382" s="2"/>
      <c r="AI382" s="2"/>
      <c r="AJ382" s="2"/>
      <c r="AK382" s="2"/>
      <c r="AL382" s="2"/>
      <c r="AM382" s="2"/>
      <c r="AN382" s="2"/>
      <c r="AO382" s="2"/>
      <c r="AP382" s="2"/>
      <c r="AQ382" s="2"/>
      <c r="AR382" s="2"/>
      <c r="AS382" s="2"/>
      <c r="AT382" s="2"/>
      <c r="AU382" s="2"/>
      <c r="AV382" s="2"/>
      <c r="AW382" s="2"/>
    </row>
    <row r="383" spans="1:49" ht="14.25" customHeight="1" x14ac:dyDescent="0.2">
      <c r="A383" s="34"/>
      <c r="B383" s="34"/>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86"/>
      <c r="AD383" s="2"/>
      <c r="AE383" s="86"/>
      <c r="AF383" s="2"/>
      <c r="AG383" s="2"/>
      <c r="AH383" s="2"/>
      <c r="AI383" s="2"/>
      <c r="AJ383" s="2"/>
      <c r="AK383" s="2"/>
      <c r="AL383" s="2"/>
      <c r="AM383" s="2"/>
      <c r="AN383" s="2"/>
      <c r="AO383" s="2"/>
      <c r="AP383" s="2"/>
      <c r="AQ383" s="2"/>
      <c r="AR383" s="2"/>
      <c r="AS383" s="2"/>
      <c r="AT383" s="2"/>
      <c r="AU383" s="2"/>
      <c r="AV383" s="2"/>
      <c r="AW383" s="2"/>
    </row>
    <row r="384" spans="1:49" ht="14.25" customHeight="1" x14ac:dyDescent="0.2">
      <c r="A384" s="34"/>
      <c r="B384" s="34"/>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86"/>
      <c r="AD384" s="2"/>
      <c r="AE384" s="86"/>
      <c r="AF384" s="2"/>
      <c r="AG384" s="2"/>
      <c r="AH384" s="2"/>
      <c r="AI384" s="2"/>
      <c r="AJ384" s="2"/>
      <c r="AK384" s="2"/>
      <c r="AL384" s="2"/>
      <c r="AM384" s="2"/>
      <c r="AN384" s="2"/>
      <c r="AO384" s="2"/>
      <c r="AP384" s="2"/>
      <c r="AQ384" s="2"/>
      <c r="AR384" s="2"/>
      <c r="AS384" s="2"/>
      <c r="AT384" s="2"/>
      <c r="AU384" s="2"/>
      <c r="AV384" s="2"/>
      <c r="AW384" s="2"/>
    </row>
    <row r="385" spans="1:49" ht="14.25" customHeight="1" x14ac:dyDescent="0.2">
      <c r="A385" s="34"/>
      <c r="B385" s="34"/>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86"/>
      <c r="AD385" s="2"/>
      <c r="AE385" s="86"/>
      <c r="AF385" s="2"/>
      <c r="AG385" s="2"/>
      <c r="AH385" s="2"/>
      <c r="AI385" s="2"/>
      <c r="AJ385" s="2"/>
      <c r="AK385" s="2"/>
      <c r="AL385" s="2"/>
      <c r="AM385" s="2"/>
      <c r="AN385" s="2"/>
      <c r="AO385" s="2"/>
      <c r="AP385" s="2"/>
      <c r="AQ385" s="2"/>
      <c r="AR385" s="2"/>
      <c r="AS385" s="2"/>
      <c r="AT385" s="2"/>
      <c r="AU385" s="2"/>
      <c r="AV385" s="2"/>
      <c r="AW385" s="2"/>
    </row>
    <row r="386" spans="1:49" ht="14.25" customHeight="1" x14ac:dyDescent="0.2">
      <c r="A386" s="34"/>
      <c r="B386" s="34"/>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86"/>
      <c r="AD386" s="2"/>
      <c r="AE386" s="86"/>
      <c r="AF386" s="2"/>
      <c r="AG386" s="2"/>
      <c r="AH386" s="2"/>
      <c r="AI386" s="2"/>
      <c r="AJ386" s="2"/>
      <c r="AK386" s="2"/>
      <c r="AL386" s="2"/>
      <c r="AM386" s="2"/>
      <c r="AN386" s="2"/>
      <c r="AO386" s="2"/>
      <c r="AP386" s="2"/>
      <c r="AQ386" s="2"/>
      <c r="AR386" s="2"/>
      <c r="AS386" s="2"/>
      <c r="AT386" s="2"/>
      <c r="AU386" s="2"/>
      <c r="AV386" s="2"/>
      <c r="AW386" s="2"/>
    </row>
    <row r="387" spans="1:49" ht="14.25" customHeight="1" x14ac:dyDescent="0.2">
      <c r="A387" s="34"/>
      <c r="B387" s="34"/>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86"/>
      <c r="AD387" s="2"/>
      <c r="AE387" s="86"/>
      <c r="AF387" s="2"/>
      <c r="AG387" s="2"/>
      <c r="AH387" s="2"/>
      <c r="AI387" s="2"/>
      <c r="AJ387" s="2"/>
      <c r="AK387" s="2"/>
      <c r="AL387" s="2"/>
      <c r="AM387" s="2"/>
      <c r="AN387" s="2"/>
      <c r="AO387" s="2"/>
      <c r="AP387" s="2"/>
      <c r="AQ387" s="2"/>
      <c r="AR387" s="2"/>
      <c r="AS387" s="2"/>
      <c r="AT387" s="2"/>
      <c r="AU387" s="2"/>
      <c r="AV387" s="2"/>
      <c r="AW387" s="2"/>
    </row>
    <row r="388" spans="1:49" ht="14.25" customHeight="1" x14ac:dyDescent="0.2">
      <c r="A388" s="34"/>
      <c r="B388" s="34"/>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86"/>
      <c r="AD388" s="2"/>
      <c r="AE388" s="86"/>
      <c r="AF388" s="2"/>
      <c r="AG388" s="2"/>
      <c r="AH388" s="2"/>
      <c r="AI388" s="2"/>
      <c r="AJ388" s="2"/>
      <c r="AK388" s="2"/>
      <c r="AL388" s="2"/>
      <c r="AM388" s="2"/>
      <c r="AN388" s="2"/>
      <c r="AO388" s="2"/>
      <c r="AP388" s="2"/>
      <c r="AQ388" s="2"/>
      <c r="AR388" s="2"/>
      <c r="AS388" s="2"/>
      <c r="AT388" s="2"/>
      <c r="AU388" s="2"/>
      <c r="AV388" s="2"/>
      <c r="AW388" s="2"/>
    </row>
    <row r="389" spans="1:49" ht="14.25" customHeight="1" x14ac:dyDescent="0.2">
      <c r="A389" s="34"/>
      <c r="B389" s="34"/>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86"/>
      <c r="AD389" s="2"/>
      <c r="AE389" s="86"/>
      <c r="AF389" s="2"/>
      <c r="AG389" s="2"/>
      <c r="AH389" s="2"/>
      <c r="AI389" s="2"/>
      <c r="AJ389" s="2"/>
      <c r="AK389" s="2"/>
      <c r="AL389" s="2"/>
      <c r="AM389" s="2"/>
      <c r="AN389" s="2"/>
      <c r="AO389" s="2"/>
      <c r="AP389" s="2"/>
      <c r="AQ389" s="2"/>
      <c r="AR389" s="2"/>
      <c r="AS389" s="2"/>
      <c r="AT389" s="2"/>
      <c r="AU389" s="2"/>
      <c r="AV389" s="2"/>
      <c r="AW389" s="2"/>
    </row>
    <row r="390" spans="1:49" ht="14.25" customHeight="1" x14ac:dyDescent="0.2">
      <c r="A390" s="34"/>
      <c r="B390" s="34"/>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86"/>
      <c r="AD390" s="2"/>
      <c r="AE390" s="86"/>
      <c r="AF390" s="2"/>
      <c r="AG390" s="2"/>
      <c r="AH390" s="2"/>
      <c r="AI390" s="2"/>
      <c r="AJ390" s="2"/>
      <c r="AK390" s="2"/>
      <c r="AL390" s="2"/>
      <c r="AM390" s="2"/>
      <c r="AN390" s="2"/>
      <c r="AO390" s="2"/>
      <c r="AP390" s="2"/>
      <c r="AQ390" s="2"/>
      <c r="AR390" s="2"/>
      <c r="AS390" s="2"/>
      <c r="AT390" s="2"/>
      <c r="AU390" s="2"/>
      <c r="AV390" s="2"/>
      <c r="AW390" s="2"/>
    </row>
    <row r="391" spans="1:49" ht="14.25" customHeight="1" x14ac:dyDescent="0.2">
      <c r="A391" s="34"/>
      <c r="B391" s="34"/>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86"/>
      <c r="AD391" s="2"/>
      <c r="AE391" s="86"/>
      <c r="AF391" s="2"/>
      <c r="AG391" s="2"/>
      <c r="AH391" s="2"/>
      <c r="AI391" s="2"/>
      <c r="AJ391" s="2"/>
      <c r="AK391" s="2"/>
      <c r="AL391" s="2"/>
      <c r="AM391" s="2"/>
      <c r="AN391" s="2"/>
      <c r="AO391" s="2"/>
      <c r="AP391" s="2"/>
      <c r="AQ391" s="2"/>
      <c r="AR391" s="2"/>
      <c r="AS391" s="2"/>
      <c r="AT391" s="2"/>
      <c r="AU391" s="2"/>
      <c r="AV391" s="2"/>
      <c r="AW391" s="2"/>
    </row>
    <row r="392" spans="1:49" ht="14.25" customHeight="1" x14ac:dyDescent="0.2">
      <c r="A392" s="34"/>
      <c r="B392" s="34"/>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86"/>
      <c r="AD392" s="2"/>
      <c r="AE392" s="86"/>
      <c r="AF392" s="2"/>
      <c r="AG392" s="2"/>
      <c r="AH392" s="2"/>
      <c r="AI392" s="2"/>
      <c r="AJ392" s="2"/>
      <c r="AK392" s="2"/>
      <c r="AL392" s="2"/>
      <c r="AM392" s="2"/>
      <c r="AN392" s="2"/>
      <c r="AO392" s="2"/>
      <c r="AP392" s="2"/>
      <c r="AQ392" s="2"/>
      <c r="AR392" s="2"/>
      <c r="AS392" s="2"/>
      <c r="AT392" s="2"/>
      <c r="AU392" s="2"/>
      <c r="AV392" s="2"/>
      <c r="AW392" s="2"/>
    </row>
    <row r="393" spans="1:49" ht="14.25" customHeight="1" x14ac:dyDescent="0.2">
      <c r="A393" s="34"/>
      <c r="B393" s="34"/>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86"/>
      <c r="AD393" s="2"/>
      <c r="AE393" s="86"/>
      <c r="AF393" s="2"/>
      <c r="AG393" s="2"/>
      <c r="AH393" s="2"/>
      <c r="AI393" s="2"/>
      <c r="AJ393" s="2"/>
      <c r="AK393" s="2"/>
      <c r="AL393" s="2"/>
      <c r="AM393" s="2"/>
      <c r="AN393" s="2"/>
      <c r="AO393" s="2"/>
      <c r="AP393" s="2"/>
      <c r="AQ393" s="2"/>
      <c r="AR393" s="2"/>
      <c r="AS393" s="2"/>
      <c r="AT393" s="2"/>
      <c r="AU393" s="2"/>
      <c r="AV393" s="2"/>
      <c r="AW393" s="2"/>
    </row>
    <row r="394" spans="1:49" ht="14.25" customHeight="1" x14ac:dyDescent="0.2">
      <c r="A394" s="34"/>
      <c r="B394" s="34"/>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86"/>
      <c r="AD394" s="2"/>
      <c r="AE394" s="86"/>
      <c r="AF394" s="2"/>
      <c r="AG394" s="2"/>
      <c r="AH394" s="2"/>
      <c r="AI394" s="2"/>
      <c r="AJ394" s="2"/>
      <c r="AK394" s="2"/>
      <c r="AL394" s="2"/>
      <c r="AM394" s="2"/>
      <c r="AN394" s="2"/>
      <c r="AO394" s="2"/>
      <c r="AP394" s="2"/>
      <c r="AQ394" s="2"/>
      <c r="AR394" s="2"/>
      <c r="AS394" s="2"/>
      <c r="AT394" s="2"/>
      <c r="AU394" s="2"/>
      <c r="AV394" s="2"/>
      <c r="AW394" s="2"/>
    </row>
    <row r="395" spans="1:49" ht="14.25" customHeight="1" x14ac:dyDescent="0.2">
      <c r="A395" s="34"/>
      <c r="B395" s="34"/>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86"/>
      <c r="AD395" s="2"/>
      <c r="AE395" s="86"/>
      <c r="AF395" s="2"/>
      <c r="AG395" s="2"/>
      <c r="AH395" s="2"/>
      <c r="AI395" s="2"/>
      <c r="AJ395" s="2"/>
      <c r="AK395" s="2"/>
      <c r="AL395" s="2"/>
      <c r="AM395" s="2"/>
      <c r="AN395" s="2"/>
      <c r="AO395" s="2"/>
      <c r="AP395" s="2"/>
      <c r="AQ395" s="2"/>
      <c r="AR395" s="2"/>
      <c r="AS395" s="2"/>
      <c r="AT395" s="2"/>
      <c r="AU395" s="2"/>
      <c r="AV395" s="2"/>
      <c r="AW395" s="2"/>
    </row>
    <row r="396" spans="1:49" ht="14.25" customHeight="1" x14ac:dyDescent="0.2">
      <c r="A396" s="34"/>
      <c r="B396" s="34"/>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86"/>
      <c r="AD396" s="2"/>
      <c r="AE396" s="86"/>
      <c r="AF396" s="2"/>
      <c r="AG396" s="2"/>
      <c r="AH396" s="2"/>
      <c r="AI396" s="2"/>
      <c r="AJ396" s="2"/>
      <c r="AK396" s="2"/>
      <c r="AL396" s="2"/>
      <c r="AM396" s="2"/>
      <c r="AN396" s="2"/>
      <c r="AO396" s="2"/>
      <c r="AP396" s="2"/>
      <c r="AQ396" s="2"/>
      <c r="AR396" s="2"/>
      <c r="AS396" s="2"/>
      <c r="AT396" s="2"/>
      <c r="AU396" s="2"/>
      <c r="AV396" s="2"/>
      <c r="AW396" s="2"/>
    </row>
    <row r="397" spans="1:49" ht="14.25" customHeight="1" x14ac:dyDescent="0.2">
      <c r="A397" s="34"/>
      <c r="B397" s="34"/>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86"/>
      <c r="AD397" s="2"/>
      <c r="AE397" s="86"/>
      <c r="AF397" s="2"/>
      <c r="AG397" s="2"/>
      <c r="AH397" s="2"/>
      <c r="AI397" s="2"/>
      <c r="AJ397" s="2"/>
      <c r="AK397" s="2"/>
      <c r="AL397" s="2"/>
      <c r="AM397" s="2"/>
      <c r="AN397" s="2"/>
      <c r="AO397" s="2"/>
      <c r="AP397" s="2"/>
      <c r="AQ397" s="2"/>
      <c r="AR397" s="2"/>
      <c r="AS397" s="2"/>
      <c r="AT397" s="2"/>
      <c r="AU397" s="2"/>
      <c r="AV397" s="2"/>
      <c r="AW397" s="2"/>
    </row>
    <row r="398" spans="1:49" ht="14.25" customHeight="1" x14ac:dyDescent="0.2">
      <c r="A398" s="34"/>
      <c r="B398" s="34"/>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86"/>
      <c r="AD398" s="2"/>
      <c r="AE398" s="86"/>
      <c r="AF398" s="2"/>
      <c r="AG398" s="2"/>
      <c r="AH398" s="2"/>
      <c r="AI398" s="2"/>
      <c r="AJ398" s="2"/>
      <c r="AK398" s="2"/>
      <c r="AL398" s="2"/>
      <c r="AM398" s="2"/>
      <c r="AN398" s="2"/>
      <c r="AO398" s="2"/>
      <c r="AP398" s="2"/>
      <c r="AQ398" s="2"/>
      <c r="AR398" s="2"/>
      <c r="AS398" s="2"/>
      <c r="AT398" s="2"/>
      <c r="AU398" s="2"/>
      <c r="AV398" s="2"/>
      <c r="AW398" s="2"/>
    </row>
    <row r="399" spans="1:49" ht="14.25" customHeight="1" x14ac:dyDescent="0.2">
      <c r="A399" s="34"/>
      <c r="B399" s="34"/>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86"/>
      <c r="AD399" s="2"/>
      <c r="AE399" s="86"/>
      <c r="AF399" s="2"/>
      <c r="AG399" s="2"/>
      <c r="AH399" s="2"/>
      <c r="AI399" s="2"/>
      <c r="AJ399" s="2"/>
      <c r="AK399" s="2"/>
      <c r="AL399" s="2"/>
      <c r="AM399" s="2"/>
      <c r="AN399" s="2"/>
      <c r="AO399" s="2"/>
      <c r="AP399" s="2"/>
      <c r="AQ399" s="2"/>
      <c r="AR399" s="2"/>
      <c r="AS399" s="2"/>
      <c r="AT399" s="2"/>
      <c r="AU399" s="2"/>
      <c r="AV399" s="2"/>
      <c r="AW399" s="2"/>
    </row>
    <row r="400" spans="1:49" ht="14.25" customHeight="1" x14ac:dyDescent="0.2">
      <c r="A400" s="34"/>
      <c r="B400" s="34"/>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86"/>
      <c r="AD400" s="2"/>
      <c r="AE400" s="86"/>
      <c r="AF400" s="2"/>
      <c r="AG400" s="2"/>
      <c r="AH400" s="2"/>
      <c r="AI400" s="2"/>
      <c r="AJ400" s="2"/>
      <c r="AK400" s="2"/>
      <c r="AL400" s="2"/>
      <c r="AM400" s="2"/>
      <c r="AN400" s="2"/>
      <c r="AO400" s="2"/>
      <c r="AP400" s="2"/>
      <c r="AQ400" s="2"/>
      <c r="AR400" s="2"/>
      <c r="AS400" s="2"/>
      <c r="AT400" s="2"/>
      <c r="AU400" s="2"/>
      <c r="AV400" s="2"/>
      <c r="AW400" s="2"/>
    </row>
    <row r="401" spans="1:49" ht="14.25" customHeight="1" x14ac:dyDescent="0.2">
      <c r="A401" s="34"/>
      <c r="B401" s="34"/>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86"/>
      <c r="AD401" s="2"/>
      <c r="AE401" s="86"/>
      <c r="AF401" s="2"/>
      <c r="AG401" s="2"/>
      <c r="AH401" s="2"/>
      <c r="AI401" s="2"/>
      <c r="AJ401" s="2"/>
      <c r="AK401" s="2"/>
      <c r="AL401" s="2"/>
      <c r="AM401" s="2"/>
      <c r="AN401" s="2"/>
      <c r="AO401" s="2"/>
      <c r="AP401" s="2"/>
      <c r="AQ401" s="2"/>
      <c r="AR401" s="2"/>
      <c r="AS401" s="2"/>
      <c r="AT401" s="2"/>
      <c r="AU401" s="2"/>
      <c r="AV401" s="2"/>
      <c r="AW401" s="2"/>
    </row>
    <row r="402" spans="1:49" ht="14.25" customHeight="1" x14ac:dyDescent="0.2">
      <c r="A402" s="34"/>
      <c r="B402" s="34"/>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86"/>
      <c r="AD402" s="2"/>
      <c r="AE402" s="86"/>
      <c r="AF402" s="2"/>
      <c r="AG402" s="2"/>
      <c r="AH402" s="2"/>
      <c r="AI402" s="2"/>
      <c r="AJ402" s="2"/>
      <c r="AK402" s="2"/>
      <c r="AL402" s="2"/>
      <c r="AM402" s="2"/>
      <c r="AN402" s="2"/>
      <c r="AO402" s="2"/>
      <c r="AP402" s="2"/>
      <c r="AQ402" s="2"/>
      <c r="AR402" s="2"/>
      <c r="AS402" s="2"/>
      <c r="AT402" s="2"/>
      <c r="AU402" s="2"/>
      <c r="AV402" s="2"/>
      <c r="AW402" s="2"/>
    </row>
    <row r="403" spans="1:49" ht="14.25" customHeight="1" x14ac:dyDescent="0.2">
      <c r="A403" s="34"/>
      <c r="B403" s="34"/>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86"/>
      <c r="AD403" s="2"/>
      <c r="AE403" s="86"/>
      <c r="AF403" s="2"/>
      <c r="AG403" s="2"/>
      <c r="AH403" s="2"/>
      <c r="AI403" s="2"/>
      <c r="AJ403" s="2"/>
      <c r="AK403" s="2"/>
      <c r="AL403" s="2"/>
      <c r="AM403" s="2"/>
      <c r="AN403" s="2"/>
      <c r="AO403" s="2"/>
      <c r="AP403" s="2"/>
      <c r="AQ403" s="2"/>
      <c r="AR403" s="2"/>
      <c r="AS403" s="2"/>
      <c r="AT403" s="2"/>
      <c r="AU403" s="2"/>
      <c r="AV403" s="2"/>
      <c r="AW403" s="2"/>
    </row>
    <row r="404" spans="1:49" ht="14.25" customHeight="1" x14ac:dyDescent="0.2">
      <c r="A404" s="34"/>
      <c r="B404" s="34"/>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86"/>
      <c r="AD404" s="2"/>
      <c r="AE404" s="86"/>
      <c r="AF404" s="2"/>
      <c r="AG404" s="2"/>
      <c r="AH404" s="2"/>
      <c r="AI404" s="2"/>
      <c r="AJ404" s="2"/>
      <c r="AK404" s="2"/>
      <c r="AL404" s="2"/>
      <c r="AM404" s="2"/>
      <c r="AN404" s="2"/>
      <c r="AO404" s="2"/>
      <c r="AP404" s="2"/>
      <c r="AQ404" s="2"/>
      <c r="AR404" s="2"/>
      <c r="AS404" s="2"/>
      <c r="AT404" s="2"/>
      <c r="AU404" s="2"/>
      <c r="AV404" s="2"/>
      <c r="AW404" s="2"/>
    </row>
    <row r="405" spans="1:49" ht="14.25" customHeight="1" x14ac:dyDescent="0.2">
      <c r="A405" s="34"/>
      <c r="B405" s="34"/>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86"/>
      <c r="AD405" s="2"/>
      <c r="AE405" s="86"/>
      <c r="AF405" s="2"/>
      <c r="AG405" s="2"/>
      <c r="AH405" s="2"/>
      <c r="AI405" s="2"/>
      <c r="AJ405" s="2"/>
      <c r="AK405" s="2"/>
      <c r="AL405" s="2"/>
      <c r="AM405" s="2"/>
      <c r="AN405" s="2"/>
      <c r="AO405" s="2"/>
      <c r="AP405" s="2"/>
      <c r="AQ405" s="2"/>
      <c r="AR405" s="2"/>
      <c r="AS405" s="2"/>
      <c r="AT405" s="2"/>
      <c r="AU405" s="2"/>
      <c r="AV405" s="2"/>
      <c r="AW405" s="2"/>
    </row>
    <row r="406" spans="1:49" ht="14.25" customHeight="1" x14ac:dyDescent="0.2">
      <c r="A406" s="34"/>
      <c r="B406" s="34"/>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86"/>
      <c r="AD406" s="2"/>
      <c r="AE406" s="86"/>
      <c r="AF406" s="2"/>
      <c r="AG406" s="2"/>
      <c r="AH406" s="2"/>
      <c r="AI406" s="2"/>
      <c r="AJ406" s="2"/>
      <c r="AK406" s="2"/>
      <c r="AL406" s="2"/>
      <c r="AM406" s="2"/>
      <c r="AN406" s="2"/>
      <c r="AO406" s="2"/>
      <c r="AP406" s="2"/>
      <c r="AQ406" s="2"/>
      <c r="AR406" s="2"/>
      <c r="AS406" s="2"/>
      <c r="AT406" s="2"/>
      <c r="AU406" s="2"/>
      <c r="AV406" s="2"/>
      <c r="AW406" s="2"/>
    </row>
    <row r="407" spans="1:49" ht="14.25" customHeight="1" x14ac:dyDescent="0.2">
      <c r="A407" s="34"/>
      <c r="B407" s="34"/>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86"/>
      <c r="AD407" s="2"/>
      <c r="AE407" s="86"/>
      <c r="AF407" s="2"/>
      <c r="AG407" s="2"/>
      <c r="AH407" s="2"/>
      <c r="AI407" s="2"/>
      <c r="AJ407" s="2"/>
      <c r="AK407" s="2"/>
      <c r="AL407" s="2"/>
      <c r="AM407" s="2"/>
      <c r="AN407" s="2"/>
      <c r="AO407" s="2"/>
      <c r="AP407" s="2"/>
      <c r="AQ407" s="2"/>
      <c r="AR407" s="2"/>
      <c r="AS407" s="2"/>
      <c r="AT407" s="2"/>
      <c r="AU407" s="2"/>
      <c r="AV407" s="2"/>
      <c r="AW407" s="2"/>
    </row>
    <row r="408" spans="1:49" ht="14.25" customHeight="1" x14ac:dyDescent="0.2">
      <c r="A408" s="34"/>
      <c r="B408" s="34"/>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86"/>
      <c r="AD408" s="2"/>
      <c r="AE408" s="86"/>
      <c r="AF408" s="2"/>
      <c r="AG408" s="2"/>
      <c r="AH408" s="2"/>
      <c r="AI408" s="2"/>
      <c r="AJ408" s="2"/>
      <c r="AK408" s="2"/>
      <c r="AL408" s="2"/>
      <c r="AM408" s="2"/>
      <c r="AN408" s="2"/>
      <c r="AO408" s="2"/>
      <c r="AP408" s="2"/>
      <c r="AQ408" s="2"/>
      <c r="AR408" s="2"/>
      <c r="AS408" s="2"/>
      <c r="AT408" s="2"/>
      <c r="AU408" s="2"/>
      <c r="AV408" s="2"/>
      <c r="AW408" s="2"/>
    </row>
    <row r="409" spans="1:49" ht="14.25" customHeight="1" x14ac:dyDescent="0.2">
      <c r="A409" s="34"/>
      <c r="B409" s="34"/>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86"/>
      <c r="AD409" s="2"/>
      <c r="AE409" s="86"/>
      <c r="AF409" s="2"/>
      <c r="AG409" s="2"/>
      <c r="AH409" s="2"/>
      <c r="AI409" s="2"/>
      <c r="AJ409" s="2"/>
      <c r="AK409" s="2"/>
      <c r="AL409" s="2"/>
      <c r="AM409" s="2"/>
      <c r="AN409" s="2"/>
      <c r="AO409" s="2"/>
      <c r="AP409" s="2"/>
      <c r="AQ409" s="2"/>
      <c r="AR409" s="2"/>
      <c r="AS409" s="2"/>
      <c r="AT409" s="2"/>
      <c r="AU409" s="2"/>
      <c r="AV409" s="2"/>
      <c r="AW409" s="2"/>
    </row>
    <row r="410" spans="1:49" ht="14.25" customHeight="1" x14ac:dyDescent="0.2">
      <c r="A410" s="34"/>
      <c r="B410" s="34"/>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86"/>
      <c r="AD410" s="2"/>
      <c r="AE410" s="86"/>
      <c r="AF410" s="2"/>
      <c r="AG410" s="2"/>
      <c r="AH410" s="2"/>
      <c r="AI410" s="2"/>
      <c r="AJ410" s="2"/>
      <c r="AK410" s="2"/>
      <c r="AL410" s="2"/>
      <c r="AM410" s="2"/>
      <c r="AN410" s="2"/>
      <c r="AO410" s="2"/>
      <c r="AP410" s="2"/>
      <c r="AQ410" s="2"/>
      <c r="AR410" s="2"/>
      <c r="AS410" s="2"/>
      <c r="AT410" s="2"/>
      <c r="AU410" s="2"/>
      <c r="AV410" s="2"/>
      <c r="AW410" s="2"/>
    </row>
    <row r="411" spans="1:49" ht="14.25" customHeight="1" x14ac:dyDescent="0.2">
      <c r="A411" s="34"/>
      <c r="B411" s="34"/>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86"/>
      <c r="AD411" s="2"/>
      <c r="AE411" s="86"/>
      <c r="AF411" s="2"/>
      <c r="AG411" s="2"/>
      <c r="AH411" s="2"/>
      <c r="AI411" s="2"/>
      <c r="AJ411" s="2"/>
      <c r="AK411" s="2"/>
      <c r="AL411" s="2"/>
      <c r="AM411" s="2"/>
      <c r="AN411" s="2"/>
      <c r="AO411" s="2"/>
      <c r="AP411" s="2"/>
      <c r="AQ411" s="2"/>
      <c r="AR411" s="2"/>
      <c r="AS411" s="2"/>
      <c r="AT411" s="2"/>
      <c r="AU411" s="2"/>
      <c r="AV411" s="2"/>
      <c r="AW411" s="2"/>
    </row>
    <row r="412" spans="1:49" ht="14.25" customHeight="1" x14ac:dyDescent="0.2">
      <c r="A412" s="34"/>
      <c r="B412" s="34"/>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86"/>
      <c r="AD412" s="2"/>
      <c r="AE412" s="86"/>
      <c r="AF412" s="2"/>
      <c r="AG412" s="2"/>
      <c r="AH412" s="2"/>
      <c r="AI412" s="2"/>
      <c r="AJ412" s="2"/>
      <c r="AK412" s="2"/>
      <c r="AL412" s="2"/>
      <c r="AM412" s="2"/>
      <c r="AN412" s="2"/>
      <c r="AO412" s="2"/>
      <c r="AP412" s="2"/>
      <c r="AQ412" s="2"/>
      <c r="AR412" s="2"/>
      <c r="AS412" s="2"/>
      <c r="AT412" s="2"/>
      <c r="AU412" s="2"/>
      <c r="AV412" s="2"/>
      <c r="AW412" s="2"/>
    </row>
    <row r="413" spans="1:49" ht="14.25" customHeight="1" x14ac:dyDescent="0.2">
      <c r="A413" s="34"/>
      <c r="B413" s="34"/>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86"/>
      <c r="AD413" s="2"/>
      <c r="AE413" s="86"/>
      <c r="AF413" s="2"/>
      <c r="AG413" s="2"/>
      <c r="AH413" s="2"/>
      <c r="AI413" s="2"/>
      <c r="AJ413" s="2"/>
      <c r="AK413" s="2"/>
      <c r="AL413" s="2"/>
      <c r="AM413" s="2"/>
      <c r="AN413" s="2"/>
      <c r="AO413" s="2"/>
      <c r="AP413" s="2"/>
      <c r="AQ413" s="2"/>
      <c r="AR413" s="2"/>
      <c r="AS413" s="2"/>
      <c r="AT413" s="2"/>
      <c r="AU413" s="2"/>
      <c r="AV413" s="2"/>
      <c r="AW413" s="2"/>
    </row>
    <row r="414" spans="1:49" ht="14.25" customHeight="1" x14ac:dyDescent="0.2">
      <c r="A414" s="34"/>
      <c r="B414" s="34"/>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86"/>
      <c r="AD414" s="2"/>
      <c r="AE414" s="86"/>
      <c r="AF414" s="2"/>
      <c r="AG414" s="2"/>
      <c r="AH414" s="2"/>
      <c r="AI414" s="2"/>
      <c r="AJ414" s="2"/>
      <c r="AK414" s="2"/>
      <c r="AL414" s="2"/>
      <c r="AM414" s="2"/>
      <c r="AN414" s="2"/>
      <c r="AO414" s="2"/>
      <c r="AP414" s="2"/>
      <c r="AQ414" s="2"/>
      <c r="AR414" s="2"/>
      <c r="AS414" s="2"/>
      <c r="AT414" s="2"/>
      <c r="AU414" s="2"/>
      <c r="AV414" s="2"/>
      <c r="AW414" s="2"/>
    </row>
    <row r="415" spans="1:49" ht="14.25" customHeight="1" x14ac:dyDescent="0.2">
      <c r="A415" s="34"/>
      <c r="B415" s="34"/>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86"/>
      <c r="AD415" s="2"/>
      <c r="AE415" s="86"/>
      <c r="AF415" s="2"/>
      <c r="AG415" s="2"/>
      <c r="AH415" s="2"/>
      <c r="AI415" s="2"/>
      <c r="AJ415" s="2"/>
      <c r="AK415" s="2"/>
      <c r="AL415" s="2"/>
      <c r="AM415" s="2"/>
      <c r="AN415" s="2"/>
      <c r="AO415" s="2"/>
      <c r="AP415" s="2"/>
      <c r="AQ415" s="2"/>
      <c r="AR415" s="2"/>
      <c r="AS415" s="2"/>
      <c r="AT415" s="2"/>
      <c r="AU415" s="2"/>
      <c r="AV415" s="2"/>
      <c r="AW415" s="2"/>
    </row>
    <row r="416" spans="1:49" ht="14.25" customHeight="1" x14ac:dyDescent="0.2">
      <c r="A416" s="34"/>
      <c r="B416" s="34"/>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86"/>
      <c r="AD416" s="2"/>
      <c r="AE416" s="86"/>
      <c r="AF416" s="2"/>
      <c r="AG416" s="2"/>
      <c r="AH416" s="2"/>
      <c r="AI416" s="2"/>
      <c r="AJ416" s="2"/>
      <c r="AK416" s="2"/>
      <c r="AL416" s="2"/>
      <c r="AM416" s="2"/>
      <c r="AN416" s="2"/>
      <c r="AO416" s="2"/>
      <c r="AP416" s="2"/>
      <c r="AQ416" s="2"/>
      <c r="AR416" s="2"/>
      <c r="AS416" s="2"/>
      <c r="AT416" s="2"/>
      <c r="AU416" s="2"/>
      <c r="AV416" s="2"/>
      <c r="AW416" s="2"/>
    </row>
    <row r="417" spans="1:49" ht="14.25" customHeight="1" x14ac:dyDescent="0.2">
      <c r="A417" s="34"/>
      <c r="B417" s="34"/>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86"/>
      <c r="AD417" s="2"/>
      <c r="AE417" s="86"/>
      <c r="AF417" s="2"/>
      <c r="AG417" s="2"/>
      <c r="AH417" s="2"/>
      <c r="AI417" s="2"/>
      <c r="AJ417" s="2"/>
      <c r="AK417" s="2"/>
      <c r="AL417" s="2"/>
      <c r="AM417" s="2"/>
      <c r="AN417" s="2"/>
      <c r="AO417" s="2"/>
      <c r="AP417" s="2"/>
      <c r="AQ417" s="2"/>
      <c r="AR417" s="2"/>
      <c r="AS417" s="2"/>
      <c r="AT417" s="2"/>
      <c r="AU417" s="2"/>
      <c r="AV417" s="2"/>
      <c r="AW417" s="2"/>
    </row>
    <row r="418" spans="1:49" ht="14.25" customHeight="1" x14ac:dyDescent="0.2">
      <c r="A418" s="34"/>
      <c r="B418" s="34"/>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86"/>
      <c r="AD418" s="2"/>
      <c r="AE418" s="86"/>
      <c r="AF418" s="2"/>
      <c r="AG418" s="2"/>
      <c r="AH418" s="2"/>
      <c r="AI418" s="2"/>
      <c r="AJ418" s="2"/>
      <c r="AK418" s="2"/>
      <c r="AL418" s="2"/>
      <c r="AM418" s="2"/>
      <c r="AN418" s="2"/>
      <c r="AO418" s="2"/>
      <c r="AP418" s="2"/>
      <c r="AQ418" s="2"/>
      <c r="AR418" s="2"/>
      <c r="AS418" s="2"/>
      <c r="AT418" s="2"/>
      <c r="AU418" s="2"/>
      <c r="AV418" s="2"/>
      <c r="AW418" s="2"/>
    </row>
    <row r="419" spans="1:49" ht="14.25" customHeight="1" x14ac:dyDescent="0.2">
      <c r="A419" s="34"/>
      <c r="B419" s="34"/>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86"/>
      <c r="AD419" s="2"/>
      <c r="AE419" s="86"/>
      <c r="AF419" s="2"/>
      <c r="AG419" s="2"/>
      <c r="AH419" s="2"/>
      <c r="AI419" s="2"/>
      <c r="AJ419" s="2"/>
      <c r="AK419" s="2"/>
      <c r="AL419" s="2"/>
      <c r="AM419" s="2"/>
      <c r="AN419" s="2"/>
      <c r="AO419" s="2"/>
      <c r="AP419" s="2"/>
      <c r="AQ419" s="2"/>
      <c r="AR419" s="2"/>
      <c r="AS419" s="2"/>
      <c r="AT419" s="2"/>
      <c r="AU419" s="2"/>
      <c r="AV419" s="2"/>
      <c r="AW419" s="2"/>
    </row>
    <row r="420" spans="1:49" ht="14.25" customHeight="1" x14ac:dyDescent="0.2">
      <c r="A420" s="34"/>
      <c r="B420" s="34"/>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86"/>
      <c r="AD420" s="2"/>
      <c r="AE420" s="86"/>
      <c r="AF420" s="2"/>
      <c r="AG420" s="2"/>
      <c r="AH420" s="2"/>
      <c r="AI420" s="2"/>
      <c r="AJ420" s="2"/>
      <c r="AK420" s="2"/>
      <c r="AL420" s="2"/>
      <c r="AM420" s="2"/>
      <c r="AN420" s="2"/>
      <c r="AO420" s="2"/>
      <c r="AP420" s="2"/>
      <c r="AQ420" s="2"/>
      <c r="AR420" s="2"/>
      <c r="AS420" s="2"/>
      <c r="AT420" s="2"/>
      <c r="AU420" s="2"/>
      <c r="AV420" s="2"/>
      <c r="AW420" s="2"/>
    </row>
    <row r="421" spans="1:49" ht="14.25" customHeight="1" x14ac:dyDescent="0.2">
      <c r="A421" s="34"/>
      <c r="B421" s="34"/>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86"/>
      <c r="AD421" s="2"/>
      <c r="AE421" s="86"/>
      <c r="AF421" s="2"/>
      <c r="AG421" s="2"/>
      <c r="AH421" s="2"/>
      <c r="AI421" s="2"/>
      <c r="AJ421" s="2"/>
      <c r="AK421" s="2"/>
      <c r="AL421" s="2"/>
      <c r="AM421" s="2"/>
      <c r="AN421" s="2"/>
      <c r="AO421" s="2"/>
      <c r="AP421" s="2"/>
      <c r="AQ421" s="2"/>
      <c r="AR421" s="2"/>
      <c r="AS421" s="2"/>
      <c r="AT421" s="2"/>
      <c r="AU421" s="2"/>
      <c r="AV421" s="2"/>
      <c r="AW421" s="2"/>
    </row>
    <row r="422" spans="1:49" ht="14.25" customHeight="1" x14ac:dyDescent="0.2">
      <c r="A422" s="34"/>
      <c r="B422" s="34"/>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86"/>
      <c r="AD422" s="2"/>
      <c r="AE422" s="86"/>
      <c r="AF422" s="2"/>
      <c r="AG422" s="2"/>
      <c r="AH422" s="2"/>
      <c r="AI422" s="2"/>
      <c r="AJ422" s="2"/>
      <c r="AK422" s="2"/>
      <c r="AL422" s="2"/>
      <c r="AM422" s="2"/>
      <c r="AN422" s="2"/>
      <c r="AO422" s="2"/>
      <c r="AP422" s="2"/>
      <c r="AQ422" s="2"/>
      <c r="AR422" s="2"/>
      <c r="AS422" s="2"/>
      <c r="AT422" s="2"/>
      <c r="AU422" s="2"/>
      <c r="AV422" s="2"/>
      <c r="AW422" s="2"/>
    </row>
    <row r="423" spans="1:49" ht="14.25" customHeight="1" x14ac:dyDescent="0.2">
      <c r="A423" s="34"/>
      <c r="B423" s="34"/>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86"/>
      <c r="AD423" s="2"/>
      <c r="AE423" s="86"/>
      <c r="AF423" s="2"/>
      <c r="AG423" s="2"/>
      <c r="AH423" s="2"/>
      <c r="AI423" s="2"/>
      <c r="AJ423" s="2"/>
      <c r="AK423" s="2"/>
      <c r="AL423" s="2"/>
      <c r="AM423" s="2"/>
      <c r="AN423" s="2"/>
      <c r="AO423" s="2"/>
      <c r="AP423" s="2"/>
      <c r="AQ423" s="2"/>
      <c r="AR423" s="2"/>
      <c r="AS423" s="2"/>
      <c r="AT423" s="2"/>
      <c r="AU423" s="2"/>
      <c r="AV423" s="2"/>
      <c r="AW423" s="2"/>
    </row>
    <row r="424" spans="1:49" ht="14.25" customHeight="1" x14ac:dyDescent="0.2">
      <c r="A424" s="34"/>
      <c r="B424" s="34"/>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86"/>
      <c r="AD424" s="2"/>
      <c r="AE424" s="86"/>
      <c r="AF424" s="2"/>
      <c r="AG424" s="2"/>
      <c r="AH424" s="2"/>
      <c r="AI424" s="2"/>
      <c r="AJ424" s="2"/>
      <c r="AK424" s="2"/>
      <c r="AL424" s="2"/>
      <c r="AM424" s="2"/>
      <c r="AN424" s="2"/>
      <c r="AO424" s="2"/>
      <c r="AP424" s="2"/>
      <c r="AQ424" s="2"/>
      <c r="AR424" s="2"/>
      <c r="AS424" s="2"/>
      <c r="AT424" s="2"/>
      <c r="AU424" s="2"/>
      <c r="AV424" s="2"/>
      <c r="AW424" s="2"/>
    </row>
    <row r="425" spans="1:49" ht="14.25" customHeight="1" x14ac:dyDescent="0.2">
      <c r="A425" s="34"/>
      <c r="B425" s="34"/>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86"/>
      <c r="AD425" s="2"/>
      <c r="AE425" s="86"/>
      <c r="AF425" s="2"/>
      <c r="AG425" s="2"/>
      <c r="AH425" s="2"/>
      <c r="AI425" s="2"/>
      <c r="AJ425" s="2"/>
      <c r="AK425" s="2"/>
      <c r="AL425" s="2"/>
      <c r="AM425" s="2"/>
      <c r="AN425" s="2"/>
      <c r="AO425" s="2"/>
      <c r="AP425" s="2"/>
      <c r="AQ425" s="2"/>
      <c r="AR425" s="2"/>
      <c r="AS425" s="2"/>
      <c r="AT425" s="2"/>
      <c r="AU425" s="2"/>
      <c r="AV425" s="2"/>
      <c r="AW425" s="2"/>
    </row>
    <row r="426" spans="1:49" ht="14.25" customHeight="1" x14ac:dyDescent="0.2">
      <c r="A426" s="34"/>
      <c r="B426" s="34"/>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86"/>
      <c r="AD426" s="2"/>
      <c r="AE426" s="86"/>
      <c r="AF426" s="2"/>
      <c r="AG426" s="2"/>
      <c r="AH426" s="2"/>
      <c r="AI426" s="2"/>
      <c r="AJ426" s="2"/>
      <c r="AK426" s="2"/>
      <c r="AL426" s="2"/>
      <c r="AM426" s="2"/>
      <c r="AN426" s="2"/>
      <c r="AO426" s="2"/>
      <c r="AP426" s="2"/>
      <c r="AQ426" s="2"/>
      <c r="AR426" s="2"/>
      <c r="AS426" s="2"/>
      <c r="AT426" s="2"/>
      <c r="AU426" s="2"/>
      <c r="AV426" s="2"/>
      <c r="AW426" s="2"/>
    </row>
    <row r="427" spans="1:49" ht="14.25" customHeight="1" x14ac:dyDescent="0.2">
      <c r="A427" s="34"/>
      <c r="B427" s="34"/>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86"/>
      <c r="AD427" s="2"/>
      <c r="AE427" s="86"/>
      <c r="AF427" s="2"/>
      <c r="AG427" s="2"/>
      <c r="AH427" s="2"/>
      <c r="AI427" s="2"/>
      <c r="AJ427" s="2"/>
      <c r="AK427" s="2"/>
      <c r="AL427" s="2"/>
      <c r="AM427" s="2"/>
      <c r="AN427" s="2"/>
      <c r="AO427" s="2"/>
      <c r="AP427" s="2"/>
      <c r="AQ427" s="2"/>
      <c r="AR427" s="2"/>
      <c r="AS427" s="2"/>
      <c r="AT427" s="2"/>
      <c r="AU427" s="2"/>
      <c r="AV427" s="2"/>
      <c r="AW427" s="2"/>
    </row>
    <row r="428" spans="1:49" ht="14.25" customHeight="1" x14ac:dyDescent="0.2">
      <c r="A428" s="34"/>
      <c r="B428" s="34"/>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86"/>
      <c r="AD428" s="2"/>
      <c r="AE428" s="86"/>
      <c r="AF428" s="2"/>
      <c r="AG428" s="2"/>
      <c r="AH428" s="2"/>
      <c r="AI428" s="2"/>
      <c r="AJ428" s="2"/>
      <c r="AK428" s="2"/>
      <c r="AL428" s="2"/>
      <c r="AM428" s="2"/>
      <c r="AN428" s="2"/>
      <c r="AO428" s="2"/>
      <c r="AP428" s="2"/>
      <c r="AQ428" s="2"/>
      <c r="AR428" s="2"/>
      <c r="AS428" s="2"/>
      <c r="AT428" s="2"/>
      <c r="AU428" s="2"/>
      <c r="AV428" s="2"/>
      <c r="AW428" s="2"/>
    </row>
    <row r="429" spans="1:49" ht="14.25" customHeight="1" x14ac:dyDescent="0.2">
      <c r="A429" s="34"/>
      <c r="B429" s="34"/>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86"/>
      <c r="AD429" s="2"/>
      <c r="AE429" s="86"/>
      <c r="AF429" s="2"/>
      <c r="AG429" s="2"/>
      <c r="AH429" s="2"/>
      <c r="AI429" s="2"/>
      <c r="AJ429" s="2"/>
      <c r="AK429" s="2"/>
      <c r="AL429" s="2"/>
      <c r="AM429" s="2"/>
      <c r="AN429" s="2"/>
      <c r="AO429" s="2"/>
      <c r="AP429" s="2"/>
      <c r="AQ429" s="2"/>
      <c r="AR429" s="2"/>
      <c r="AS429" s="2"/>
      <c r="AT429" s="2"/>
      <c r="AU429" s="2"/>
      <c r="AV429" s="2"/>
      <c r="AW429" s="2"/>
    </row>
    <row r="430" spans="1:49" ht="14.25" customHeight="1" x14ac:dyDescent="0.2">
      <c r="A430" s="34"/>
      <c r="B430" s="34"/>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86"/>
      <c r="AD430" s="2"/>
      <c r="AE430" s="86"/>
      <c r="AF430" s="2"/>
      <c r="AG430" s="2"/>
      <c r="AH430" s="2"/>
      <c r="AI430" s="2"/>
      <c r="AJ430" s="2"/>
      <c r="AK430" s="2"/>
      <c r="AL430" s="2"/>
      <c r="AM430" s="2"/>
      <c r="AN430" s="2"/>
      <c r="AO430" s="2"/>
      <c r="AP430" s="2"/>
      <c r="AQ430" s="2"/>
      <c r="AR430" s="2"/>
      <c r="AS430" s="2"/>
      <c r="AT430" s="2"/>
      <c r="AU430" s="2"/>
      <c r="AV430" s="2"/>
      <c r="AW430" s="2"/>
    </row>
    <row r="431" spans="1:49" ht="14.25" customHeight="1" x14ac:dyDescent="0.2">
      <c r="A431" s="34"/>
      <c r="B431" s="34"/>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86"/>
      <c r="AD431" s="2"/>
      <c r="AE431" s="86"/>
      <c r="AF431" s="2"/>
      <c r="AG431" s="2"/>
      <c r="AH431" s="2"/>
      <c r="AI431" s="2"/>
      <c r="AJ431" s="2"/>
      <c r="AK431" s="2"/>
      <c r="AL431" s="2"/>
      <c r="AM431" s="2"/>
      <c r="AN431" s="2"/>
      <c r="AO431" s="2"/>
      <c r="AP431" s="2"/>
      <c r="AQ431" s="2"/>
      <c r="AR431" s="2"/>
      <c r="AS431" s="2"/>
      <c r="AT431" s="2"/>
      <c r="AU431" s="2"/>
      <c r="AV431" s="2"/>
      <c r="AW431" s="2"/>
    </row>
    <row r="432" spans="1:49" ht="14.25" customHeight="1" x14ac:dyDescent="0.2">
      <c r="A432" s="34"/>
      <c r="B432" s="34"/>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86"/>
      <c r="AD432" s="2"/>
      <c r="AE432" s="86"/>
      <c r="AF432" s="2"/>
      <c r="AG432" s="2"/>
      <c r="AH432" s="2"/>
      <c r="AI432" s="2"/>
      <c r="AJ432" s="2"/>
      <c r="AK432" s="2"/>
      <c r="AL432" s="2"/>
      <c r="AM432" s="2"/>
      <c r="AN432" s="2"/>
      <c r="AO432" s="2"/>
      <c r="AP432" s="2"/>
      <c r="AQ432" s="2"/>
      <c r="AR432" s="2"/>
      <c r="AS432" s="2"/>
      <c r="AT432" s="2"/>
      <c r="AU432" s="2"/>
      <c r="AV432" s="2"/>
      <c r="AW432" s="2"/>
    </row>
    <row r="433" spans="1:49" ht="14.25" customHeight="1" x14ac:dyDescent="0.2">
      <c r="A433" s="34"/>
      <c r="B433" s="34"/>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86"/>
      <c r="AD433" s="2"/>
      <c r="AE433" s="86"/>
      <c r="AF433" s="2"/>
      <c r="AG433" s="2"/>
      <c r="AH433" s="2"/>
      <c r="AI433" s="2"/>
      <c r="AJ433" s="2"/>
      <c r="AK433" s="2"/>
      <c r="AL433" s="2"/>
      <c r="AM433" s="2"/>
      <c r="AN433" s="2"/>
      <c r="AO433" s="2"/>
      <c r="AP433" s="2"/>
      <c r="AQ433" s="2"/>
      <c r="AR433" s="2"/>
      <c r="AS433" s="2"/>
      <c r="AT433" s="2"/>
      <c r="AU433" s="2"/>
      <c r="AV433" s="2"/>
      <c r="AW433" s="2"/>
    </row>
    <row r="434" spans="1:49" ht="14.25" customHeight="1" x14ac:dyDescent="0.2">
      <c r="A434" s="34"/>
      <c r="B434" s="34"/>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86"/>
      <c r="AD434" s="2"/>
      <c r="AE434" s="86"/>
      <c r="AF434" s="2"/>
      <c r="AG434" s="2"/>
      <c r="AH434" s="2"/>
      <c r="AI434" s="2"/>
      <c r="AJ434" s="2"/>
      <c r="AK434" s="2"/>
      <c r="AL434" s="2"/>
      <c r="AM434" s="2"/>
      <c r="AN434" s="2"/>
      <c r="AO434" s="2"/>
      <c r="AP434" s="2"/>
      <c r="AQ434" s="2"/>
      <c r="AR434" s="2"/>
      <c r="AS434" s="2"/>
      <c r="AT434" s="2"/>
      <c r="AU434" s="2"/>
      <c r="AV434" s="2"/>
      <c r="AW434" s="2"/>
    </row>
    <row r="435" spans="1:49" ht="14.25" customHeight="1" x14ac:dyDescent="0.2">
      <c r="A435" s="34"/>
      <c r="B435" s="34"/>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86"/>
      <c r="AD435" s="2"/>
      <c r="AE435" s="86"/>
      <c r="AF435" s="2"/>
      <c r="AG435" s="2"/>
      <c r="AH435" s="2"/>
      <c r="AI435" s="2"/>
      <c r="AJ435" s="2"/>
      <c r="AK435" s="2"/>
      <c r="AL435" s="2"/>
      <c r="AM435" s="2"/>
      <c r="AN435" s="2"/>
      <c r="AO435" s="2"/>
      <c r="AP435" s="2"/>
      <c r="AQ435" s="2"/>
      <c r="AR435" s="2"/>
      <c r="AS435" s="2"/>
      <c r="AT435" s="2"/>
      <c r="AU435" s="2"/>
      <c r="AV435" s="2"/>
      <c r="AW435" s="2"/>
    </row>
    <row r="436" spans="1:49" ht="14.25" customHeight="1" x14ac:dyDescent="0.2">
      <c r="A436" s="34"/>
      <c r="B436" s="34"/>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86"/>
      <c r="AD436" s="2"/>
      <c r="AE436" s="86"/>
      <c r="AF436" s="2"/>
      <c r="AG436" s="2"/>
      <c r="AH436" s="2"/>
      <c r="AI436" s="2"/>
      <c r="AJ436" s="2"/>
      <c r="AK436" s="2"/>
      <c r="AL436" s="2"/>
      <c r="AM436" s="2"/>
      <c r="AN436" s="2"/>
      <c r="AO436" s="2"/>
      <c r="AP436" s="2"/>
      <c r="AQ436" s="2"/>
      <c r="AR436" s="2"/>
      <c r="AS436" s="2"/>
      <c r="AT436" s="2"/>
      <c r="AU436" s="2"/>
      <c r="AV436" s="2"/>
      <c r="AW436" s="2"/>
    </row>
    <row r="437" spans="1:49" ht="14.25" customHeight="1" x14ac:dyDescent="0.2">
      <c r="A437" s="34"/>
      <c r="B437" s="34"/>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86"/>
      <c r="AD437" s="2"/>
      <c r="AE437" s="86"/>
      <c r="AF437" s="2"/>
      <c r="AG437" s="2"/>
      <c r="AH437" s="2"/>
      <c r="AI437" s="2"/>
      <c r="AJ437" s="2"/>
      <c r="AK437" s="2"/>
      <c r="AL437" s="2"/>
      <c r="AM437" s="2"/>
      <c r="AN437" s="2"/>
      <c r="AO437" s="2"/>
      <c r="AP437" s="2"/>
      <c r="AQ437" s="2"/>
      <c r="AR437" s="2"/>
      <c r="AS437" s="2"/>
      <c r="AT437" s="2"/>
      <c r="AU437" s="2"/>
      <c r="AV437" s="2"/>
      <c r="AW437" s="2"/>
    </row>
    <row r="438" spans="1:49" ht="14.25" customHeight="1" x14ac:dyDescent="0.2">
      <c r="A438" s="34"/>
      <c r="B438" s="34"/>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86"/>
      <c r="AD438" s="2"/>
      <c r="AE438" s="86"/>
      <c r="AF438" s="2"/>
      <c r="AG438" s="2"/>
      <c r="AH438" s="2"/>
      <c r="AI438" s="2"/>
      <c r="AJ438" s="2"/>
      <c r="AK438" s="2"/>
      <c r="AL438" s="2"/>
      <c r="AM438" s="2"/>
      <c r="AN438" s="2"/>
      <c r="AO438" s="2"/>
      <c r="AP438" s="2"/>
      <c r="AQ438" s="2"/>
      <c r="AR438" s="2"/>
      <c r="AS438" s="2"/>
      <c r="AT438" s="2"/>
      <c r="AU438" s="2"/>
      <c r="AV438" s="2"/>
      <c r="AW438" s="2"/>
    </row>
    <row r="439" spans="1:49" ht="14.25" customHeight="1" x14ac:dyDescent="0.2">
      <c r="A439" s="34"/>
      <c r="B439" s="34"/>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86"/>
      <c r="AD439" s="2"/>
      <c r="AE439" s="86"/>
      <c r="AF439" s="2"/>
      <c r="AG439" s="2"/>
      <c r="AH439" s="2"/>
      <c r="AI439" s="2"/>
      <c r="AJ439" s="2"/>
      <c r="AK439" s="2"/>
      <c r="AL439" s="2"/>
      <c r="AM439" s="2"/>
      <c r="AN439" s="2"/>
      <c r="AO439" s="2"/>
      <c r="AP439" s="2"/>
      <c r="AQ439" s="2"/>
      <c r="AR439" s="2"/>
      <c r="AS439" s="2"/>
      <c r="AT439" s="2"/>
      <c r="AU439" s="2"/>
      <c r="AV439" s="2"/>
      <c r="AW439" s="2"/>
    </row>
    <row r="440" spans="1:49" ht="14.25" customHeight="1" x14ac:dyDescent="0.2">
      <c r="A440" s="34"/>
      <c r="B440" s="34"/>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86"/>
      <c r="AD440" s="2"/>
      <c r="AE440" s="86"/>
      <c r="AF440" s="2"/>
      <c r="AG440" s="2"/>
      <c r="AH440" s="2"/>
      <c r="AI440" s="2"/>
      <c r="AJ440" s="2"/>
      <c r="AK440" s="2"/>
      <c r="AL440" s="2"/>
      <c r="AM440" s="2"/>
      <c r="AN440" s="2"/>
      <c r="AO440" s="2"/>
      <c r="AP440" s="2"/>
      <c r="AQ440" s="2"/>
      <c r="AR440" s="2"/>
      <c r="AS440" s="2"/>
      <c r="AT440" s="2"/>
      <c r="AU440" s="2"/>
      <c r="AV440" s="2"/>
      <c r="AW440" s="2"/>
    </row>
    <row r="441" spans="1:49" ht="14.25" customHeight="1" x14ac:dyDescent="0.2">
      <c r="A441" s="34"/>
      <c r="B441" s="34"/>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86"/>
      <c r="AD441" s="2"/>
      <c r="AE441" s="86"/>
      <c r="AF441" s="2"/>
      <c r="AG441" s="2"/>
      <c r="AH441" s="2"/>
      <c r="AI441" s="2"/>
      <c r="AJ441" s="2"/>
      <c r="AK441" s="2"/>
      <c r="AL441" s="2"/>
      <c r="AM441" s="2"/>
      <c r="AN441" s="2"/>
      <c r="AO441" s="2"/>
      <c r="AP441" s="2"/>
      <c r="AQ441" s="2"/>
      <c r="AR441" s="2"/>
      <c r="AS441" s="2"/>
      <c r="AT441" s="2"/>
      <c r="AU441" s="2"/>
      <c r="AV441" s="2"/>
      <c r="AW441" s="2"/>
    </row>
    <row r="442" spans="1:49" ht="14.25" customHeight="1" x14ac:dyDescent="0.2">
      <c r="A442" s="34"/>
      <c r="B442" s="34"/>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86"/>
      <c r="AD442" s="2"/>
      <c r="AE442" s="86"/>
      <c r="AF442" s="2"/>
      <c r="AG442" s="2"/>
      <c r="AH442" s="2"/>
      <c r="AI442" s="2"/>
      <c r="AJ442" s="2"/>
      <c r="AK442" s="2"/>
      <c r="AL442" s="2"/>
      <c r="AM442" s="2"/>
      <c r="AN442" s="2"/>
      <c r="AO442" s="2"/>
      <c r="AP442" s="2"/>
      <c r="AQ442" s="2"/>
      <c r="AR442" s="2"/>
      <c r="AS442" s="2"/>
      <c r="AT442" s="2"/>
      <c r="AU442" s="2"/>
      <c r="AV442" s="2"/>
      <c r="AW442" s="2"/>
    </row>
    <row r="443" spans="1:49" ht="14.25" customHeight="1" x14ac:dyDescent="0.2">
      <c r="A443" s="34"/>
      <c r="B443" s="34"/>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86"/>
      <c r="AD443" s="2"/>
      <c r="AE443" s="86"/>
      <c r="AF443" s="2"/>
      <c r="AG443" s="2"/>
      <c r="AH443" s="2"/>
      <c r="AI443" s="2"/>
      <c r="AJ443" s="2"/>
      <c r="AK443" s="2"/>
      <c r="AL443" s="2"/>
      <c r="AM443" s="2"/>
      <c r="AN443" s="2"/>
      <c r="AO443" s="2"/>
      <c r="AP443" s="2"/>
      <c r="AQ443" s="2"/>
      <c r="AR443" s="2"/>
      <c r="AS443" s="2"/>
      <c r="AT443" s="2"/>
      <c r="AU443" s="2"/>
      <c r="AV443" s="2"/>
      <c r="AW443" s="2"/>
    </row>
    <row r="444" spans="1:49" ht="14.25" customHeight="1" x14ac:dyDescent="0.2">
      <c r="A444" s="34"/>
      <c r="B444" s="34"/>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86"/>
      <c r="AD444" s="2"/>
      <c r="AE444" s="86"/>
      <c r="AF444" s="2"/>
      <c r="AG444" s="2"/>
      <c r="AH444" s="2"/>
      <c r="AI444" s="2"/>
      <c r="AJ444" s="2"/>
      <c r="AK444" s="2"/>
      <c r="AL444" s="2"/>
      <c r="AM444" s="2"/>
      <c r="AN444" s="2"/>
      <c r="AO444" s="2"/>
      <c r="AP444" s="2"/>
      <c r="AQ444" s="2"/>
      <c r="AR444" s="2"/>
      <c r="AS444" s="2"/>
      <c r="AT444" s="2"/>
      <c r="AU444" s="2"/>
      <c r="AV444" s="2"/>
      <c r="AW444" s="2"/>
    </row>
    <row r="445" spans="1:49" ht="14.25" customHeight="1" x14ac:dyDescent="0.2">
      <c r="A445" s="34"/>
      <c r="B445" s="34"/>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86"/>
      <c r="AD445" s="2"/>
      <c r="AE445" s="86"/>
      <c r="AF445" s="2"/>
      <c r="AG445" s="2"/>
      <c r="AH445" s="2"/>
      <c r="AI445" s="2"/>
      <c r="AJ445" s="2"/>
      <c r="AK445" s="2"/>
      <c r="AL445" s="2"/>
      <c r="AM445" s="2"/>
      <c r="AN445" s="2"/>
      <c r="AO445" s="2"/>
      <c r="AP445" s="2"/>
      <c r="AQ445" s="2"/>
      <c r="AR445" s="2"/>
      <c r="AS445" s="2"/>
      <c r="AT445" s="2"/>
      <c r="AU445" s="2"/>
      <c r="AV445" s="2"/>
      <c r="AW445" s="2"/>
    </row>
    <row r="446" spans="1:49" ht="14.25" customHeight="1" x14ac:dyDescent="0.2">
      <c r="A446" s="34"/>
      <c r="B446" s="34"/>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86"/>
      <c r="AD446" s="2"/>
      <c r="AE446" s="86"/>
      <c r="AF446" s="2"/>
      <c r="AG446" s="2"/>
      <c r="AH446" s="2"/>
      <c r="AI446" s="2"/>
      <c r="AJ446" s="2"/>
      <c r="AK446" s="2"/>
      <c r="AL446" s="2"/>
      <c r="AM446" s="2"/>
      <c r="AN446" s="2"/>
      <c r="AO446" s="2"/>
      <c r="AP446" s="2"/>
      <c r="AQ446" s="2"/>
      <c r="AR446" s="2"/>
      <c r="AS446" s="2"/>
      <c r="AT446" s="2"/>
      <c r="AU446" s="2"/>
      <c r="AV446" s="2"/>
      <c r="AW446" s="2"/>
    </row>
    <row r="447" spans="1:49" ht="14.25" customHeight="1" x14ac:dyDescent="0.2">
      <c r="A447" s="34"/>
      <c r="B447" s="34"/>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86"/>
      <c r="AD447" s="2"/>
      <c r="AE447" s="86"/>
      <c r="AF447" s="2"/>
      <c r="AG447" s="2"/>
      <c r="AH447" s="2"/>
      <c r="AI447" s="2"/>
      <c r="AJ447" s="2"/>
      <c r="AK447" s="2"/>
      <c r="AL447" s="2"/>
      <c r="AM447" s="2"/>
      <c r="AN447" s="2"/>
      <c r="AO447" s="2"/>
      <c r="AP447" s="2"/>
      <c r="AQ447" s="2"/>
      <c r="AR447" s="2"/>
      <c r="AS447" s="2"/>
      <c r="AT447" s="2"/>
      <c r="AU447" s="2"/>
      <c r="AV447" s="2"/>
      <c r="AW447" s="2"/>
    </row>
    <row r="448" spans="1:49" ht="14.25" customHeight="1" x14ac:dyDescent="0.2">
      <c r="A448" s="34"/>
      <c r="B448" s="34"/>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86"/>
      <c r="AD448" s="2"/>
      <c r="AE448" s="86"/>
      <c r="AF448" s="2"/>
      <c r="AG448" s="2"/>
      <c r="AH448" s="2"/>
      <c r="AI448" s="2"/>
      <c r="AJ448" s="2"/>
      <c r="AK448" s="2"/>
      <c r="AL448" s="2"/>
      <c r="AM448" s="2"/>
      <c r="AN448" s="2"/>
      <c r="AO448" s="2"/>
      <c r="AP448" s="2"/>
      <c r="AQ448" s="2"/>
      <c r="AR448" s="2"/>
      <c r="AS448" s="2"/>
      <c r="AT448" s="2"/>
      <c r="AU448" s="2"/>
      <c r="AV448" s="2"/>
      <c r="AW448" s="2"/>
    </row>
    <row r="449" spans="1:49" ht="14.25" customHeight="1" x14ac:dyDescent="0.2">
      <c r="A449" s="34"/>
      <c r="B449" s="34"/>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86"/>
      <c r="AD449" s="2"/>
      <c r="AE449" s="86"/>
      <c r="AF449" s="2"/>
      <c r="AG449" s="2"/>
      <c r="AH449" s="2"/>
      <c r="AI449" s="2"/>
      <c r="AJ449" s="2"/>
      <c r="AK449" s="2"/>
      <c r="AL449" s="2"/>
      <c r="AM449" s="2"/>
      <c r="AN449" s="2"/>
      <c r="AO449" s="2"/>
      <c r="AP449" s="2"/>
      <c r="AQ449" s="2"/>
      <c r="AR449" s="2"/>
      <c r="AS449" s="2"/>
      <c r="AT449" s="2"/>
      <c r="AU449" s="2"/>
      <c r="AV449" s="2"/>
      <c r="AW449" s="2"/>
    </row>
    <row r="450" spans="1:49" ht="14.25" customHeight="1" x14ac:dyDescent="0.2">
      <c r="A450" s="34"/>
      <c r="B450" s="34"/>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86"/>
      <c r="AD450" s="2"/>
      <c r="AE450" s="86"/>
      <c r="AF450" s="2"/>
      <c r="AG450" s="2"/>
      <c r="AH450" s="2"/>
      <c r="AI450" s="2"/>
      <c r="AJ450" s="2"/>
      <c r="AK450" s="2"/>
      <c r="AL450" s="2"/>
      <c r="AM450" s="2"/>
      <c r="AN450" s="2"/>
      <c r="AO450" s="2"/>
      <c r="AP450" s="2"/>
      <c r="AQ450" s="2"/>
      <c r="AR450" s="2"/>
      <c r="AS450" s="2"/>
      <c r="AT450" s="2"/>
      <c r="AU450" s="2"/>
      <c r="AV450" s="2"/>
      <c r="AW450" s="2"/>
    </row>
    <row r="451" spans="1:49" ht="14.25" customHeight="1" x14ac:dyDescent="0.2">
      <c r="A451" s="34"/>
      <c r="B451" s="34"/>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86"/>
      <c r="AD451" s="2"/>
      <c r="AE451" s="86"/>
      <c r="AF451" s="2"/>
      <c r="AG451" s="2"/>
      <c r="AH451" s="2"/>
      <c r="AI451" s="2"/>
      <c r="AJ451" s="2"/>
      <c r="AK451" s="2"/>
      <c r="AL451" s="2"/>
      <c r="AM451" s="2"/>
      <c r="AN451" s="2"/>
      <c r="AO451" s="2"/>
      <c r="AP451" s="2"/>
      <c r="AQ451" s="2"/>
      <c r="AR451" s="2"/>
      <c r="AS451" s="2"/>
      <c r="AT451" s="2"/>
      <c r="AU451" s="2"/>
      <c r="AV451" s="2"/>
      <c r="AW451" s="2"/>
    </row>
    <row r="452" spans="1:49" ht="14.25" customHeight="1" x14ac:dyDescent="0.2">
      <c r="A452" s="34"/>
      <c r="B452" s="34"/>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86"/>
      <c r="AD452" s="2"/>
      <c r="AE452" s="86"/>
      <c r="AF452" s="2"/>
      <c r="AG452" s="2"/>
      <c r="AH452" s="2"/>
      <c r="AI452" s="2"/>
      <c r="AJ452" s="2"/>
      <c r="AK452" s="2"/>
      <c r="AL452" s="2"/>
      <c r="AM452" s="2"/>
      <c r="AN452" s="2"/>
      <c r="AO452" s="2"/>
      <c r="AP452" s="2"/>
      <c r="AQ452" s="2"/>
      <c r="AR452" s="2"/>
      <c r="AS452" s="2"/>
      <c r="AT452" s="2"/>
      <c r="AU452" s="2"/>
      <c r="AV452" s="2"/>
      <c r="AW452" s="2"/>
    </row>
    <row r="453" spans="1:49" ht="14.25" customHeight="1" x14ac:dyDescent="0.2">
      <c r="A453" s="34"/>
      <c r="B453" s="34"/>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86"/>
      <c r="AD453" s="2"/>
      <c r="AE453" s="86"/>
      <c r="AF453" s="2"/>
      <c r="AG453" s="2"/>
      <c r="AH453" s="2"/>
      <c r="AI453" s="2"/>
      <c r="AJ453" s="2"/>
      <c r="AK453" s="2"/>
      <c r="AL453" s="2"/>
      <c r="AM453" s="2"/>
      <c r="AN453" s="2"/>
      <c r="AO453" s="2"/>
      <c r="AP453" s="2"/>
      <c r="AQ453" s="2"/>
      <c r="AR453" s="2"/>
      <c r="AS453" s="2"/>
      <c r="AT453" s="2"/>
      <c r="AU453" s="2"/>
      <c r="AV453" s="2"/>
      <c r="AW453" s="2"/>
    </row>
    <row r="454" spans="1:49" ht="14.25" customHeight="1" x14ac:dyDescent="0.2">
      <c r="A454" s="34"/>
      <c r="B454" s="34"/>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86"/>
      <c r="AD454" s="2"/>
      <c r="AE454" s="86"/>
      <c r="AF454" s="2"/>
      <c r="AG454" s="2"/>
      <c r="AH454" s="2"/>
      <c r="AI454" s="2"/>
      <c r="AJ454" s="2"/>
      <c r="AK454" s="2"/>
      <c r="AL454" s="2"/>
      <c r="AM454" s="2"/>
      <c r="AN454" s="2"/>
      <c r="AO454" s="2"/>
      <c r="AP454" s="2"/>
      <c r="AQ454" s="2"/>
      <c r="AR454" s="2"/>
      <c r="AS454" s="2"/>
      <c r="AT454" s="2"/>
      <c r="AU454" s="2"/>
      <c r="AV454" s="2"/>
      <c r="AW454" s="2"/>
    </row>
    <row r="455" spans="1:49" ht="14.25" customHeight="1" x14ac:dyDescent="0.2">
      <c r="A455" s="34"/>
      <c r="B455" s="34"/>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86"/>
      <c r="AD455" s="2"/>
      <c r="AE455" s="86"/>
      <c r="AF455" s="2"/>
      <c r="AG455" s="2"/>
      <c r="AH455" s="2"/>
      <c r="AI455" s="2"/>
      <c r="AJ455" s="2"/>
      <c r="AK455" s="2"/>
      <c r="AL455" s="2"/>
      <c r="AM455" s="2"/>
      <c r="AN455" s="2"/>
      <c r="AO455" s="2"/>
      <c r="AP455" s="2"/>
      <c r="AQ455" s="2"/>
      <c r="AR455" s="2"/>
      <c r="AS455" s="2"/>
      <c r="AT455" s="2"/>
      <c r="AU455" s="2"/>
      <c r="AV455" s="2"/>
      <c r="AW455" s="2"/>
    </row>
    <row r="456" spans="1:49" ht="14.25" customHeight="1" x14ac:dyDescent="0.2">
      <c r="A456" s="34"/>
      <c r="B456" s="34"/>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86"/>
      <c r="AD456" s="2"/>
      <c r="AE456" s="86"/>
      <c r="AF456" s="2"/>
      <c r="AG456" s="2"/>
      <c r="AH456" s="2"/>
      <c r="AI456" s="2"/>
      <c r="AJ456" s="2"/>
      <c r="AK456" s="2"/>
      <c r="AL456" s="2"/>
      <c r="AM456" s="2"/>
      <c r="AN456" s="2"/>
      <c r="AO456" s="2"/>
      <c r="AP456" s="2"/>
      <c r="AQ456" s="2"/>
      <c r="AR456" s="2"/>
      <c r="AS456" s="2"/>
      <c r="AT456" s="2"/>
      <c r="AU456" s="2"/>
      <c r="AV456" s="2"/>
      <c r="AW456" s="2"/>
    </row>
    <row r="457" spans="1:49" ht="14.25" customHeight="1" x14ac:dyDescent="0.2">
      <c r="A457" s="34"/>
      <c r="B457" s="34"/>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86"/>
      <c r="AD457" s="2"/>
      <c r="AE457" s="86"/>
      <c r="AF457" s="2"/>
      <c r="AG457" s="2"/>
      <c r="AH457" s="2"/>
      <c r="AI457" s="2"/>
      <c r="AJ457" s="2"/>
      <c r="AK457" s="2"/>
      <c r="AL457" s="2"/>
      <c r="AM457" s="2"/>
      <c r="AN457" s="2"/>
      <c r="AO457" s="2"/>
      <c r="AP457" s="2"/>
      <c r="AQ457" s="2"/>
      <c r="AR457" s="2"/>
      <c r="AS457" s="2"/>
      <c r="AT457" s="2"/>
      <c r="AU457" s="2"/>
      <c r="AV457" s="2"/>
      <c r="AW457" s="2"/>
    </row>
    <row r="458" spans="1:49" ht="14.25" customHeight="1" x14ac:dyDescent="0.2">
      <c r="A458" s="34"/>
      <c r="B458" s="34"/>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86"/>
      <c r="AD458" s="2"/>
      <c r="AE458" s="86"/>
      <c r="AF458" s="2"/>
      <c r="AG458" s="2"/>
      <c r="AH458" s="2"/>
      <c r="AI458" s="2"/>
      <c r="AJ458" s="2"/>
      <c r="AK458" s="2"/>
      <c r="AL458" s="2"/>
      <c r="AM458" s="2"/>
      <c r="AN458" s="2"/>
      <c r="AO458" s="2"/>
      <c r="AP458" s="2"/>
      <c r="AQ458" s="2"/>
      <c r="AR458" s="2"/>
      <c r="AS458" s="2"/>
      <c r="AT458" s="2"/>
      <c r="AU458" s="2"/>
      <c r="AV458" s="2"/>
      <c r="AW458" s="2"/>
    </row>
    <row r="459" spans="1:49" ht="14.25" customHeight="1" x14ac:dyDescent="0.2">
      <c r="A459" s="34"/>
      <c r="B459" s="34"/>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86"/>
      <c r="AD459" s="2"/>
      <c r="AE459" s="86"/>
      <c r="AF459" s="2"/>
      <c r="AG459" s="2"/>
      <c r="AH459" s="2"/>
      <c r="AI459" s="2"/>
      <c r="AJ459" s="2"/>
      <c r="AK459" s="2"/>
      <c r="AL459" s="2"/>
      <c r="AM459" s="2"/>
      <c r="AN459" s="2"/>
      <c r="AO459" s="2"/>
      <c r="AP459" s="2"/>
      <c r="AQ459" s="2"/>
      <c r="AR459" s="2"/>
      <c r="AS459" s="2"/>
      <c r="AT459" s="2"/>
      <c r="AU459" s="2"/>
      <c r="AV459" s="2"/>
      <c r="AW459" s="2"/>
    </row>
    <row r="460" spans="1:49" ht="14.25" customHeight="1" x14ac:dyDescent="0.2">
      <c r="A460" s="34"/>
      <c r="B460" s="34"/>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86"/>
      <c r="AD460" s="2"/>
      <c r="AE460" s="86"/>
      <c r="AF460" s="2"/>
      <c r="AG460" s="2"/>
      <c r="AH460" s="2"/>
      <c r="AI460" s="2"/>
      <c r="AJ460" s="2"/>
      <c r="AK460" s="2"/>
      <c r="AL460" s="2"/>
      <c r="AM460" s="2"/>
      <c r="AN460" s="2"/>
      <c r="AO460" s="2"/>
      <c r="AP460" s="2"/>
      <c r="AQ460" s="2"/>
      <c r="AR460" s="2"/>
      <c r="AS460" s="2"/>
      <c r="AT460" s="2"/>
      <c r="AU460" s="2"/>
      <c r="AV460" s="2"/>
      <c r="AW460" s="2"/>
    </row>
    <row r="461" spans="1:49" ht="14.25" customHeight="1" x14ac:dyDescent="0.2">
      <c r="A461" s="34"/>
      <c r="B461" s="34"/>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86"/>
      <c r="AD461" s="2"/>
      <c r="AE461" s="86"/>
      <c r="AF461" s="2"/>
      <c r="AG461" s="2"/>
      <c r="AH461" s="2"/>
      <c r="AI461" s="2"/>
      <c r="AJ461" s="2"/>
      <c r="AK461" s="2"/>
      <c r="AL461" s="2"/>
      <c r="AM461" s="2"/>
      <c r="AN461" s="2"/>
      <c r="AO461" s="2"/>
      <c r="AP461" s="2"/>
      <c r="AQ461" s="2"/>
      <c r="AR461" s="2"/>
      <c r="AS461" s="2"/>
      <c r="AT461" s="2"/>
      <c r="AU461" s="2"/>
      <c r="AV461" s="2"/>
      <c r="AW461" s="2"/>
    </row>
    <row r="462" spans="1:49" ht="14.25" customHeight="1" x14ac:dyDescent="0.2">
      <c r="A462" s="34"/>
      <c r="B462" s="34"/>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86"/>
      <c r="AD462" s="2"/>
      <c r="AE462" s="86"/>
      <c r="AF462" s="2"/>
      <c r="AG462" s="2"/>
      <c r="AH462" s="2"/>
      <c r="AI462" s="2"/>
      <c r="AJ462" s="2"/>
      <c r="AK462" s="2"/>
      <c r="AL462" s="2"/>
      <c r="AM462" s="2"/>
      <c r="AN462" s="2"/>
      <c r="AO462" s="2"/>
      <c r="AP462" s="2"/>
      <c r="AQ462" s="2"/>
      <c r="AR462" s="2"/>
      <c r="AS462" s="2"/>
      <c r="AT462" s="2"/>
      <c r="AU462" s="2"/>
      <c r="AV462" s="2"/>
      <c r="AW462" s="2"/>
    </row>
    <row r="463" spans="1:49" ht="14.25" customHeight="1" x14ac:dyDescent="0.2">
      <c r="A463" s="34"/>
      <c r="B463" s="34"/>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86"/>
      <c r="AD463" s="2"/>
      <c r="AE463" s="86"/>
      <c r="AF463" s="2"/>
      <c r="AG463" s="2"/>
      <c r="AH463" s="2"/>
      <c r="AI463" s="2"/>
      <c r="AJ463" s="2"/>
      <c r="AK463" s="2"/>
      <c r="AL463" s="2"/>
      <c r="AM463" s="2"/>
      <c r="AN463" s="2"/>
      <c r="AO463" s="2"/>
      <c r="AP463" s="2"/>
      <c r="AQ463" s="2"/>
      <c r="AR463" s="2"/>
      <c r="AS463" s="2"/>
      <c r="AT463" s="2"/>
      <c r="AU463" s="2"/>
      <c r="AV463" s="2"/>
      <c r="AW463" s="2"/>
    </row>
    <row r="464" spans="1:49" ht="14.25" customHeight="1" x14ac:dyDescent="0.2">
      <c r="A464" s="34"/>
      <c r="B464" s="34"/>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86"/>
      <c r="AD464" s="2"/>
      <c r="AE464" s="86"/>
      <c r="AF464" s="2"/>
      <c r="AG464" s="2"/>
      <c r="AH464" s="2"/>
      <c r="AI464" s="2"/>
      <c r="AJ464" s="2"/>
      <c r="AK464" s="2"/>
      <c r="AL464" s="2"/>
      <c r="AM464" s="2"/>
      <c r="AN464" s="2"/>
      <c r="AO464" s="2"/>
      <c r="AP464" s="2"/>
      <c r="AQ464" s="2"/>
      <c r="AR464" s="2"/>
      <c r="AS464" s="2"/>
      <c r="AT464" s="2"/>
      <c r="AU464" s="2"/>
      <c r="AV464" s="2"/>
      <c r="AW464" s="2"/>
    </row>
    <row r="465" spans="1:49" ht="14.25" customHeight="1" x14ac:dyDescent="0.2">
      <c r="A465" s="34"/>
      <c r="B465" s="34"/>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86"/>
      <c r="AD465" s="2"/>
      <c r="AE465" s="86"/>
      <c r="AF465" s="2"/>
      <c r="AG465" s="2"/>
      <c r="AH465" s="2"/>
      <c r="AI465" s="2"/>
      <c r="AJ465" s="2"/>
      <c r="AK465" s="2"/>
      <c r="AL465" s="2"/>
      <c r="AM465" s="2"/>
      <c r="AN465" s="2"/>
      <c r="AO465" s="2"/>
      <c r="AP465" s="2"/>
      <c r="AQ465" s="2"/>
      <c r="AR465" s="2"/>
      <c r="AS465" s="2"/>
      <c r="AT465" s="2"/>
      <c r="AU465" s="2"/>
      <c r="AV465" s="2"/>
      <c r="AW465" s="2"/>
    </row>
    <row r="466" spans="1:49" ht="14.25" customHeight="1" x14ac:dyDescent="0.2">
      <c r="A466" s="34"/>
      <c r="B466" s="34"/>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86"/>
      <c r="AD466" s="2"/>
      <c r="AE466" s="86"/>
      <c r="AF466" s="2"/>
      <c r="AG466" s="2"/>
      <c r="AH466" s="2"/>
      <c r="AI466" s="2"/>
      <c r="AJ466" s="2"/>
      <c r="AK466" s="2"/>
      <c r="AL466" s="2"/>
      <c r="AM466" s="2"/>
      <c r="AN466" s="2"/>
      <c r="AO466" s="2"/>
      <c r="AP466" s="2"/>
      <c r="AQ466" s="2"/>
      <c r="AR466" s="2"/>
      <c r="AS466" s="2"/>
      <c r="AT466" s="2"/>
      <c r="AU466" s="2"/>
      <c r="AV466" s="2"/>
      <c r="AW466" s="2"/>
    </row>
    <row r="467" spans="1:49" ht="14.25" customHeight="1" x14ac:dyDescent="0.2">
      <c r="A467" s="34"/>
      <c r="B467" s="34"/>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86"/>
      <c r="AD467" s="2"/>
      <c r="AE467" s="86"/>
      <c r="AF467" s="2"/>
      <c r="AG467" s="2"/>
      <c r="AH467" s="2"/>
      <c r="AI467" s="2"/>
      <c r="AJ467" s="2"/>
      <c r="AK467" s="2"/>
      <c r="AL467" s="2"/>
      <c r="AM467" s="2"/>
      <c r="AN467" s="2"/>
      <c r="AO467" s="2"/>
      <c r="AP467" s="2"/>
      <c r="AQ467" s="2"/>
      <c r="AR467" s="2"/>
      <c r="AS467" s="2"/>
      <c r="AT467" s="2"/>
      <c r="AU467" s="2"/>
      <c r="AV467" s="2"/>
      <c r="AW467" s="2"/>
    </row>
    <row r="468" spans="1:49" ht="14.25" customHeight="1" x14ac:dyDescent="0.2">
      <c r="A468" s="34"/>
      <c r="B468" s="34"/>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86"/>
      <c r="AD468" s="2"/>
      <c r="AE468" s="86"/>
      <c r="AF468" s="2"/>
      <c r="AG468" s="2"/>
      <c r="AH468" s="2"/>
      <c r="AI468" s="2"/>
      <c r="AJ468" s="2"/>
      <c r="AK468" s="2"/>
      <c r="AL468" s="2"/>
      <c r="AM468" s="2"/>
      <c r="AN468" s="2"/>
      <c r="AO468" s="2"/>
      <c r="AP468" s="2"/>
      <c r="AQ468" s="2"/>
      <c r="AR468" s="2"/>
      <c r="AS468" s="2"/>
      <c r="AT468" s="2"/>
      <c r="AU468" s="2"/>
      <c r="AV468" s="2"/>
      <c r="AW468" s="2"/>
    </row>
    <row r="469" spans="1:49" ht="14.25" customHeight="1" x14ac:dyDescent="0.2">
      <c r="A469" s="34"/>
      <c r="B469" s="34"/>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86"/>
      <c r="AD469" s="2"/>
      <c r="AE469" s="86"/>
      <c r="AF469" s="2"/>
      <c r="AG469" s="2"/>
      <c r="AH469" s="2"/>
      <c r="AI469" s="2"/>
      <c r="AJ469" s="2"/>
      <c r="AK469" s="2"/>
      <c r="AL469" s="2"/>
      <c r="AM469" s="2"/>
      <c r="AN469" s="2"/>
      <c r="AO469" s="2"/>
      <c r="AP469" s="2"/>
      <c r="AQ469" s="2"/>
      <c r="AR469" s="2"/>
      <c r="AS469" s="2"/>
      <c r="AT469" s="2"/>
      <c r="AU469" s="2"/>
      <c r="AV469" s="2"/>
      <c r="AW469" s="2"/>
    </row>
    <row r="470" spans="1:49" ht="14.25" customHeight="1" x14ac:dyDescent="0.2">
      <c r="A470" s="34"/>
      <c r="B470" s="34"/>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86"/>
      <c r="AD470" s="2"/>
      <c r="AE470" s="86"/>
      <c r="AF470" s="2"/>
      <c r="AG470" s="2"/>
      <c r="AH470" s="2"/>
      <c r="AI470" s="2"/>
      <c r="AJ470" s="2"/>
      <c r="AK470" s="2"/>
      <c r="AL470" s="2"/>
      <c r="AM470" s="2"/>
      <c r="AN470" s="2"/>
      <c r="AO470" s="2"/>
      <c r="AP470" s="2"/>
      <c r="AQ470" s="2"/>
      <c r="AR470" s="2"/>
      <c r="AS470" s="2"/>
      <c r="AT470" s="2"/>
      <c r="AU470" s="2"/>
      <c r="AV470" s="2"/>
      <c r="AW470" s="2"/>
    </row>
    <row r="471" spans="1:49" ht="14.25" customHeight="1" x14ac:dyDescent="0.2">
      <c r="A471" s="34"/>
      <c r="B471" s="34"/>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86"/>
      <c r="AD471" s="2"/>
      <c r="AE471" s="86"/>
      <c r="AF471" s="2"/>
      <c r="AG471" s="2"/>
      <c r="AH471" s="2"/>
      <c r="AI471" s="2"/>
      <c r="AJ471" s="2"/>
      <c r="AK471" s="2"/>
      <c r="AL471" s="2"/>
      <c r="AM471" s="2"/>
      <c r="AN471" s="2"/>
      <c r="AO471" s="2"/>
      <c r="AP471" s="2"/>
      <c r="AQ471" s="2"/>
      <c r="AR471" s="2"/>
      <c r="AS471" s="2"/>
      <c r="AT471" s="2"/>
      <c r="AU471" s="2"/>
      <c r="AV471" s="2"/>
      <c r="AW471" s="2"/>
    </row>
    <row r="472" spans="1:49" ht="14.25" customHeight="1" x14ac:dyDescent="0.2">
      <c r="A472" s="34"/>
      <c r="B472" s="34"/>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86"/>
      <c r="AD472" s="2"/>
      <c r="AE472" s="86"/>
      <c r="AF472" s="2"/>
      <c r="AG472" s="2"/>
      <c r="AH472" s="2"/>
      <c r="AI472" s="2"/>
      <c r="AJ472" s="2"/>
      <c r="AK472" s="2"/>
      <c r="AL472" s="2"/>
      <c r="AM472" s="2"/>
      <c r="AN472" s="2"/>
      <c r="AO472" s="2"/>
      <c r="AP472" s="2"/>
      <c r="AQ472" s="2"/>
      <c r="AR472" s="2"/>
      <c r="AS472" s="2"/>
      <c r="AT472" s="2"/>
      <c r="AU472" s="2"/>
      <c r="AV472" s="2"/>
      <c r="AW472" s="2"/>
    </row>
    <row r="473" spans="1:49" ht="14.25" customHeight="1" x14ac:dyDescent="0.2">
      <c r="A473" s="34"/>
      <c r="B473" s="34"/>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86"/>
      <c r="AD473" s="2"/>
      <c r="AE473" s="86"/>
      <c r="AF473" s="2"/>
      <c r="AG473" s="2"/>
      <c r="AH473" s="2"/>
      <c r="AI473" s="2"/>
      <c r="AJ473" s="2"/>
      <c r="AK473" s="2"/>
      <c r="AL473" s="2"/>
      <c r="AM473" s="2"/>
      <c r="AN473" s="2"/>
      <c r="AO473" s="2"/>
      <c r="AP473" s="2"/>
      <c r="AQ473" s="2"/>
      <c r="AR473" s="2"/>
      <c r="AS473" s="2"/>
      <c r="AT473" s="2"/>
      <c r="AU473" s="2"/>
      <c r="AV473" s="2"/>
      <c r="AW473" s="2"/>
    </row>
    <row r="474" spans="1:49" ht="14.25" customHeight="1" x14ac:dyDescent="0.2">
      <c r="A474" s="34"/>
      <c r="B474" s="34"/>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86"/>
      <c r="AD474" s="2"/>
      <c r="AE474" s="86"/>
      <c r="AF474" s="2"/>
      <c r="AG474" s="2"/>
      <c r="AH474" s="2"/>
      <c r="AI474" s="2"/>
      <c r="AJ474" s="2"/>
      <c r="AK474" s="2"/>
      <c r="AL474" s="2"/>
      <c r="AM474" s="2"/>
      <c r="AN474" s="2"/>
      <c r="AO474" s="2"/>
      <c r="AP474" s="2"/>
      <c r="AQ474" s="2"/>
      <c r="AR474" s="2"/>
      <c r="AS474" s="2"/>
      <c r="AT474" s="2"/>
      <c r="AU474" s="2"/>
      <c r="AV474" s="2"/>
      <c r="AW474" s="2"/>
    </row>
    <row r="475" spans="1:49" ht="14.25" customHeight="1" x14ac:dyDescent="0.2">
      <c r="A475" s="34"/>
      <c r="B475" s="34"/>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86"/>
      <c r="AD475" s="2"/>
      <c r="AE475" s="86"/>
      <c r="AF475" s="2"/>
      <c r="AG475" s="2"/>
      <c r="AH475" s="2"/>
      <c r="AI475" s="2"/>
      <c r="AJ475" s="2"/>
      <c r="AK475" s="2"/>
      <c r="AL475" s="2"/>
      <c r="AM475" s="2"/>
      <c r="AN475" s="2"/>
      <c r="AO475" s="2"/>
      <c r="AP475" s="2"/>
      <c r="AQ475" s="2"/>
      <c r="AR475" s="2"/>
      <c r="AS475" s="2"/>
      <c r="AT475" s="2"/>
      <c r="AU475" s="2"/>
      <c r="AV475" s="2"/>
      <c r="AW475" s="2"/>
    </row>
    <row r="476" spans="1:49" ht="14.25" customHeight="1" x14ac:dyDescent="0.2">
      <c r="A476" s="34"/>
      <c r="B476" s="34"/>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86"/>
      <c r="AD476" s="2"/>
      <c r="AE476" s="86"/>
      <c r="AF476" s="2"/>
      <c r="AG476" s="2"/>
      <c r="AH476" s="2"/>
      <c r="AI476" s="2"/>
      <c r="AJ476" s="2"/>
      <c r="AK476" s="2"/>
      <c r="AL476" s="2"/>
      <c r="AM476" s="2"/>
      <c r="AN476" s="2"/>
      <c r="AO476" s="2"/>
      <c r="AP476" s="2"/>
      <c r="AQ476" s="2"/>
      <c r="AR476" s="2"/>
      <c r="AS476" s="2"/>
      <c r="AT476" s="2"/>
      <c r="AU476" s="2"/>
      <c r="AV476" s="2"/>
      <c r="AW476" s="2"/>
    </row>
    <row r="477" spans="1:49" ht="14.25" customHeight="1" x14ac:dyDescent="0.2">
      <c r="A477" s="34"/>
      <c r="B477" s="34"/>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86"/>
      <c r="AD477" s="2"/>
      <c r="AE477" s="86"/>
      <c r="AF477" s="2"/>
      <c r="AG477" s="2"/>
      <c r="AH477" s="2"/>
      <c r="AI477" s="2"/>
      <c r="AJ477" s="2"/>
      <c r="AK477" s="2"/>
      <c r="AL477" s="2"/>
      <c r="AM477" s="2"/>
      <c r="AN477" s="2"/>
      <c r="AO477" s="2"/>
      <c r="AP477" s="2"/>
      <c r="AQ477" s="2"/>
      <c r="AR477" s="2"/>
      <c r="AS477" s="2"/>
      <c r="AT477" s="2"/>
      <c r="AU477" s="2"/>
      <c r="AV477" s="2"/>
      <c r="AW477" s="2"/>
    </row>
    <row r="478" spans="1:49" ht="14.25" customHeight="1" x14ac:dyDescent="0.2">
      <c r="A478" s="34"/>
      <c r="B478" s="34"/>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86"/>
      <c r="AD478" s="2"/>
      <c r="AE478" s="86"/>
      <c r="AF478" s="2"/>
      <c r="AG478" s="2"/>
      <c r="AH478" s="2"/>
      <c r="AI478" s="2"/>
      <c r="AJ478" s="2"/>
      <c r="AK478" s="2"/>
      <c r="AL478" s="2"/>
      <c r="AM478" s="2"/>
      <c r="AN478" s="2"/>
      <c r="AO478" s="2"/>
      <c r="AP478" s="2"/>
      <c r="AQ478" s="2"/>
      <c r="AR478" s="2"/>
      <c r="AS478" s="2"/>
      <c r="AT478" s="2"/>
      <c r="AU478" s="2"/>
      <c r="AV478" s="2"/>
      <c r="AW478" s="2"/>
    </row>
    <row r="479" spans="1:49" ht="14.25" customHeight="1" x14ac:dyDescent="0.2">
      <c r="A479" s="34"/>
      <c r="B479" s="34"/>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86"/>
      <c r="AD479" s="2"/>
      <c r="AE479" s="86"/>
      <c r="AF479" s="2"/>
      <c r="AG479" s="2"/>
      <c r="AH479" s="2"/>
      <c r="AI479" s="2"/>
      <c r="AJ479" s="2"/>
      <c r="AK479" s="2"/>
      <c r="AL479" s="2"/>
      <c r="AM479" s="2"/>
      <c r="AN479" s="2"/>
      <c r="AO479" s="2"/>
      <c r="AP479" s="2"/>
      <c r="AQ479" s="2"/>
      <c r="AR479" s="2"/>
      <c r="AS479" s="2"/>
      <c r="AT479" s="2"/>
      <c r="AU479" s="2"/>
      <c r="AV479" s="2"/>
      <c r="AW479" s="2"/>
    </row>
    <row r="480" spans="1:49" ht="14.25" customHeight="1" x14ac:dyDescent="0.2">
      <c r="A480" s="34"/>
      <c r="B480" s="34"/>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86"/>
      <c r="AD480" s="2"/>
      <c r="AE480" s="86"/>
      <c r="AF480" s="2"/>
      <c r="AG480" s="2"/>
      <c r="AH480" s="2"/>
      <c r="AI480" s="2"/>
      <c r="AJ480" s="2"/>
      <c r="AK480" s="2"/>
      <c r="AL480" s="2"/>
      <c r="AM480" s="2"/>
      <c r="AN480" s="2"/>
      <c r="AO480" s="2"/>
      <c r="AP480" s="2"/>
      <c r="AQ480" s="2"/>
      <c r="AR480" s="2"/>
      <c r="AS480" s="2"/>
      <c r="AT480" s="2"/>
      <c r="AU480" s="2"/>
      <c r="AV480" s="2"/>
      <c r="AW480" s="2"/>
    </row>
    <row r="481" spans="1:49" ht="14.25" customHeight="1" x14ac:dyDescent="0.2">
      <c r="A481" s="34"/>
      <c r="B481" s="34"/>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86"/>
      <c r="AD481" s="2"/>
      <c r="AE481" s="86"/>
      <c r="AF481" s="2"/>
      <c r="AG481" s="2"/>
      <c r="AH481" s="2"/>
      <c r="AI481" s="2"/>
      <c r="AJ481" s="2"/>
      <c r="AK481" s="2"/>
      <c r="AL481" s="2"/>
      <c r="AM481" s="2"/>
      <c r="AN481" s="2"/>
      <c r="AO481" s="2"/>
      <c r="AP481" s="2"/>
      <c r="AQ481" s="2"/>
      <c r="AR481" s="2"/>
      <c r="AS481" s="2"/>
      <c r="AT481" s="2"/>
      <c r="AU481" s="2"/>
      <c r="AV481" s="2"/>
      <c r="AW481" s="2"/>
    </row>
    <row r="482" spans="1:49" ht="14.25" customHeight="1" x14ac:dyDescent="0.2">
      <c r="A482" s="34"/>
      <c r="B482" s="34"/>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86"/>
      <c r="AD482" s="2"/>
      <c r="AE482" s="86"/>
      <c r="AF482" s="2"/>
      <c r="AG482" s="2"/>
      <c r="AH482" s="2"/>
      <c r="AI482" s="2"/>
      <c r="AJ482" s="2"/>
      <c r="AK482" s="2"/>
      <c r="AL482" s="2"/>
      <c r="AM482" s="2"/>
      <c r="AN482" s="2"/>
      <c r="AO482" s="2"/>
      <c r="AP482" s="2"/>
      <c r="AQ482" s="2"/>
      <c r="AR482" s="2"/>
      <c r="AS482" s="2"/>
      <c r="AT482" s="2"/>
      <c r="AU482" s="2"/>
      <c r="AV482" s="2"/>
      <c r="AW482" s="2"/>
    </row>
    <row r="483" spans="1:49" ht="14.25" customHeight="1" x14ac:dyDescent="0.2">
      <c r="A483" s="34"/>
      <c r="B483" s="34"/>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86"/>
      <c r="AD483" s="2"/>
      <c r="AE483" s="86"/>
      <c r="AF483" s="2"/>
      <c r="AG483" s="2"/>
      <c r="AH483" s="2"/>
      <c r="AI483" s="2"/>
      <c r="AJ483" s="2"/>
      <c r="AK483" s="2"/>
      <c r="AL483" s="2"/>
      <c r="AM483" s="2"/>
      <c r="AN483" s="2"/>
      <c r="AO483" s="2"/>
      <c r="AP483" s="2"/>
      <c r="AQ483" s="2"/>
      <c r="AR483" s="2"/>
      <c r="AS483" s="2"/>
      <c r="AT483" s="2"/>
      <c r="AU483" s="2"/>
      <c r="AV483" s="2"/>
      <c r="AW483" s="2"/>
    </row>
    <row r="484" spans="1:49" ht="14.25" customHeight="1" x14ac:dyDescent="0.2">
      <c r="A484" s="34"/>
      <c r="B484" s="34"/>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86"/>
      <c r="AD484" s="2"/>
      <c r="AE484" s="86"/>
      <c r="AF484" s="2"/>
      <c r="AG484" s="2"/>
      <c r="AH484" s="2"/>
      <c r="AI484" s="2"/>
      <c r="AJ484" s="2"/>
      <c r="AK484" s="2"/>
      <c r="AL484" s="2"/>
      <c r="AM484" s="2"/>
      <c r="AN484" s="2"/>
      <c r="AO484" s="2"/>
      <c r="AP484" s="2"/>
      <c r="AQ484" s="2"/>
      <c r="AR484" s="2"/>
      <c r="AS484" s="2"/>
      <c r="AT484" s="2"/>
      <c r="AU484" s="2"/>
      <c r="AV484" s="2"/>
      <c r="AW484" s="2"/>
    </row>
    <row r="485" spans="1:49" ht="14.25" customHeight="1" x14ac:dyDescent="0.2">
      <c r="A485" s="34"/>
      <c r="B485" s="34"/>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86"/>
      <c r="AD485" s="2"/>
      <c r="AE485" s="86"/>
      <c r="AF485" s="2"/>
      <c r="AG485" s="2"/>
      <c r="AH485" s="2"/>
      <c r="AI485" s="2"/>
      <c r="AJ485" s="2"/>
      <c r="AK485" s="2"/>
      <c r="AL485" s="2"/>
      <c r="AM485" s="2"/>
      <c r="AN485" s="2"/>
      <c r="AO485" s="2"/>
      <c r="AP485" s="2"/>
      <c r="AQ485" s="2"/>
      <c r="AR485" s="2"/>
      <c r="AS485" s="2"/>
      <c r="AT485" s="2"/>
      <c r="AU485" s="2"/>
      <c r="AV485" s="2"/>
      <c r="AW485" s="2"/>
    </row>
    <row r="486" spans="1:49" ht="14.25" customHeight="1" x14ac:dyDescent="0.2">
      <c r="A486" s="34"/>
      <c r="B486" s="34"/>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86"/>
      <c r="AD486" s="2"/>
      <c r="AE486" s="86"/>
      <c r="AF486" s="2"/>
      <c r="AG486" s="2"/>
      <c r="AH486" s="2"/>
      <c r="AI486" s="2"/>
      <c r="AJ486" s="2"/>
      <c r="AK486" s="2"/>
      <c r="AL486" s="2"/>
      <c r="AM486" s="2"/>
      <c r="AN486" s="2"/>
      <c r="AO486" s="2"/>
      <c r="AP486" s="2"/>
      <c r="AQ486" s="2"/>
      <c r="AR486" s="2"/>
      <c r="AS486" s="2"/>
      <c r="AT486" s="2"/>
      <c r="AU486" s="2"/>
      <c r="AV486" s="2"/>
      <c r="AW486" s="2"/>
    </row>
    <row r="487" spans="1:49" ht="14.25" customHeight="1" x14ac:dyDescent="0.2">
      <c r="A487" s="34"/>
      <c r="B487" s="34"/>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86"/>
      <c r="AD487" s="2"/>
      <c r="AE487" s="86"/>
      <c r="AF487" s="2"/>
      <c r="AG487" s="2"/>
      <c r="AH487" s="2"/>
      <c r="AI487" s="2"/>
      <c r="AJ487" s="2"/>
      <c r="AK487" s="2"/>
      <c r="AL487" s="2"/>
      <c r="AM487" s="2"/>
      <c r="AN487" s="2"/>
      <c r="AO487" s="2"/>
      <c r="AP487" s="2"/>
      <c r="AQ487" s="2"/>
      <c r="AR487" s="2"/>
      <c r="AS487" s="2"/>
      <c r="AT487" s="2"/>
      <c r="AU487" s="2"/>
      <c r="AV487" s="2"/>
      <c r="AW487" s="2"/>
    </row>
    <row r="488" spans="1:49" ht="14.25" customHeight="1" x14ac:dyDescent="0.2">
      <c r="A488" s="34"/>
      <c r="B488" s="34"/>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86"/>
      <c r="AD488" s="2"/>
      <c r="AE488" s="86"/>
      <c r="AF488" s="2"/>
      <c r="AG488" s="2"/>
      <c r="AH488" s="2"/>
      <c r="AI488" s="2"/>
      <c r="AJ488" s="2"/>
      <c r="AK488" s="2"/>
      <c r="AL488" s="2"/>
      <c r="AM488" s="2"/>
      <c r="AN488" s="2"/>
      <c r="AO488" s="2"/>
      <c r="AP488" s="2"/>
      <c r="AQ488" s="2"/>
      <c r="AR488" s="2"/>
      <c r="AS488" s="2"/>
      <c r="AT488" s="2"/>
      <c r="AU488" s="2"/>
      <c r="AV488" s="2"/>
      <c r="AW488" s="2"/>
    </row>
    <row r="489" spans="1:49" ht="14.25" customHeight="1" x14ac:dyDescent="0.2">
      <c r="A489" s="34"/>
      <c r="B489" s="34"/>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86"/>
      <c r="AD489" s="2"/>
      <c r="AE489" s="86"/>
      <c r="AF489" s="2"/>
      <c r="AG489" s="2"/>
      <c r="AH489" s="2"/>
      <c r="AI489" s="2"/>
      <c r="AJ489" s="2"/>
      <c r="AK489" s="2"/>
      <c r="AL489" s="2"/>
      <c r="AM489" s="2"/>
      <c r="AN489" s="2"/>
      <c r="AO489" s="2"/>
      <c r="AP489" s="2"/>
      <c r="AQ489" s="2"/>
      <c r="AR489" s="2"/>
      <c r="AS489" s="2"/>
      <c r="AT489" s="2"/>
      <c r="AU489" s="2"/>
      <c r="AV489" s="2"/>
      <c r="AW489" s="2"/>
    </row>
    <row r="490" spans="1:49" ht="14.25" customHeight="1" x14ac:dyDescent="0.2">
      <c r="A490" s="34"/>
      <c r="B490" s="34"/>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86"/>
      <c r="AD490" s="2"/>
      <c r="AE490" s="86"/>
      <c r="AF490" s="2"/>
      <c r="AG490" s="2"/>
      <c r="AH490" s="2"/>
      <c r="AI490" s="2"/>
      <c r="AJ490" s="2"/>
      <c r="AK490" s="2"/>
      <c r="AL490" s="2"/>
      <c r="AM490" s="2"/>
      <c r="AN490" s="2"/>
      <c r="AO490" s="2"/>
      <c r="AP490" s="2"/>
      <c r="AQ490" s="2"/>
      <c r="AR490" s="2"/>
      <c r="AS490" s="2"/>
      <c r="AT490" s="2"/>
      <c r="AU490" s="2"/>
      <c r="AV490" s="2"/>
      <c r="AW490" s="2"/>
    </row>
    <row r="491" spans="1:49" ht="14.25" customHeight="1" x14ac:dyDescent="0.2">
      <c r="A491" s="34"/>
      <c r="B491" s="34"/>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86"/>
      <c r="AD491" s="2"/>
      <c r="AE491" s="86"/>
      <c r="AF491" s="2"/>
      <c r="AG491" s="2"/>
      <c r="AH491" s="2"/>
      <c r="AI491" s="2"/>
      <c r="AJ491" s="2"/>
      <c r="AK491" s="2"/>
      <c r="AL491" s="2"/>
      <c r="AM491" s="2"/>
      <c r="AN491" s="2"/>
      <c r="AO491" s="2"/>
      <c r="AP491" s="2"/>
      <c r="AQ491" s="2"/>
      <c r="AR491" s="2"/>
      <c r="AS491" s="2"/>
      <c r="AT491" s="2"/>
      <c r="AU491" s="2"/>
      <c r="AV491" s="2"/>
      <c r="AW491" s="2"/>
    </row>
    <row r="492" spans="1:49" ht="14.25" customHeight="1" x14ac:dyDescent="0.2">
      <c r="A492" s="34"/>
      <c r="B492" s="34"/>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86"/>
      <c r="AD492" s="2"/>
      <c r="AE492" s="86"/>
      <c r="AF492" s="2"/>
      <c r="AG492" s="2"/>
      <c r="AH492" s="2"/>
      <c r="AI492" s="2"/>
      <c r="AJ492" s="2"/>
      <c r="AK492" s="2"/>
      <c r="AL492" s="2"/>
      <c r="AM492" s="2"/>
      <c r="AN492" s="2"/>
      <c r="AO492" s="2"/>
      <c r="AP492" s="2"/>
      <c r="AQ492" s="2"/>
      <c r="AR492" s="2"/>
      <c r="AS492" s="2"/>
      <c r="AT492" s="2"/>
      <c r="AU492" s="2"/>
      <c r="AV492" s="2"/>
      <c r="AW492" s="2"/>
    </row>
    <row r="493" spans="1:49" ht="14.25" customHeight="1" x14ac:dyDescent="0.2">
      <c r="A493" s="34"/>
      <c r="B493" s="34"/>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86"/>
      <c r="AD493" s="2"/>
      <c r="AE493" s="86"/>
      <c r="AF493" s="2"/>
      <c r="AG493" s="2"/>
      <c r="AH493" s="2"/>
      <c r="AI493" s="2"/>
      <c r="AJ493" s="2"/>
      <c r="AK493" s="2"/>
      <c r="AL493" s="2"/>
      <c r="AM493" s="2"/>
      <c r="AN493" s="2"/>
      <c r="AO493" s="2"/>
      <c r="AP493" s="2"/>
      <c r="AQ493" s="2"/>
      <c r="AR493" s="2"/>
      <c r="AS493" s="2"/>
      <c r="AT493" s="2"/>
      <c r="AU493" s="2"/>
      <c r="AV493" s="2"/>
      <c r="AW493" s="2"/>
    </row>
    <row r="494" spans="1:49" ht="14.25" customHeight="1" x14ac:dyDescent="0.2">
      <c r="A494" s="34"/>
      <c r="B494" s="34"/>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86"/>
      <c r="AD494" s="2"/>
      <c r="AE494" s="86"/>
      <c r="AF494" s="2"/>
      <c r="AG494" s="2"/>
      <c r="AH494" s="2"/>
      <c r="AI494" s="2"/>
      <c r="AJ494" s="2"/>
      <c r="AK494" s="2"/>
      <c r="AL494" s="2"/>
      <c r="AM494" s="2"/>
      <c r="AN494" s="2"/>
      <c r="AO494" s="2"/>
      <c r="AP494" s="2"/>
      <c r="AQ494" s="2"/>
      <c r="AR494" s="2"/>
      <c r="AS494" s="2"/>
      <c r="AT494" s="2"/>
      <c r="AU494" s="2"/>
      <c r="AV494" s="2"/>
      <c r="AW494" s="2"/>
    </row>
    <row r="495" spans="1:49" ht="14.25" customHeight="1" x14ac:dyDescent="0.2">
      <c r="A495" s="34"/>
      <c r="B495" s="34"/>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86"/>
      <c r="AD495" s="2"/>
      <c r="AE495" s="86"/>
      <c r="AF495" s="2"/>
      <c r="AG495" s="2"/>
      <c r="AH495" s="2"/>
      <c r="AI495" s="2"/>
      <c r="AJ495" s="2"/>
      <c r="AK495" s="2"/>
      <c r="AL495" s="2"/>
      <c r="AM495" s="2"/>
      <c r="AN495" s="2"/>
      <c r="AO495" s="2"/>
      <c r="AP495" s="2"/>
      <c r="AQ495" s="2"/>
      <c r="AR495" s="2"/>
      <c r="AS495" s="2"/>
      <c r="AT495" s="2"/>
      <c r="AU495" s="2"/>
      <c r="AV495" s="2"/>
      <c r="AW495" s="2"/>
    </row>
    <row r="496" spans="1:49" ht="14.25" customHeight="1" x14ac:dyDescent="0.2">
      <c r="A496" s="34"/>
      <c r="B496" s="34"/>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86"/>
      <c r="AD496" s="2"/>
      <c r="AE496" s="86"/>
      <c r="AF496" s="2"/>
      <c r="AG496" s="2"/>
      <c r="AH496" s="2"/>
      <c r="AI496" s="2"/>
      <c r="AJ496" s="2"/>
      <c r="AK496" s="2"/>
      <c r="AL496" s="2"/>
      <c r="AM496" s="2"/>
      <c r="AN496" s="2"/>
      <c r="AO496" s="2"/>
      <c r="AP496" s="2"/>
      <c r="AQ496" s="2"/>
      <c r="AR496" s="2"/>
      <c r="AS496" s="2"/>
      <c r="AT496" s="2"/>
      <c r="AU496" s="2"/>
      <c r="AV496" s="2"/>
      <c r="AW496" s="2"/>
    </row>
    <row r="497" spans="1:49" ht="14.25" customHeight="1" x14ac:dyDescent="0.2">
      <c r="A497" s="34"/>
      <c r="B497" s="34"/>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86"/>
      <c r="AD497" s="2"/>
      <c r="AE497" s="86"/>
      <c r="AF497" s="2"/>
      <c r="AG497" s="2"/>
      <c r="AH497" s="2"/>
      <c r="AI497" s="2"/>
      <c r="AJ497" s="2"/>
      <c r="AK497" s="2"/>
      <c r="AL497" s="2"/>
      <c r="AM497" s="2"/>
      <c r="AN497" s="2"/>
      <c r="AO497" s="2"/>
      <c r="AP497" s="2"/>
      <c r="AQ497" s="2"/>
      <c r="AR497" s="2"/>
      <c r="AS497" s="2"/>
      <c r="AT497" s="2"/>
      <c r="AU497" s="2"/>
      <c r="AV497" s="2"/>
      <c r="AW497" s="2"/>
    </row>
    <row r="498" spans="1:49" ht="14.25" customHeight="1" x14ac:dyDescent="0.2">
      <c r="A498" s="34"/>
      <c r="B498" s="34"/>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86"/>
      <c r="AD498" s="2"/>
      <c r="AE498" s="86"/>
      <c r="AF498" s="2"/>
      <c r="AG498" s="2"/>
      <c r="AH498" s="2"/>
      <c r="AI498" s="2"/>
      <c r="AJ498" s="2"/>
      <c r="AK498" s="2"/>
      <c r="AL498" s="2"/>
      <c r="AM498" s="2"/>
      <c r="AN498" s="2"/>
      <c r="AO498" s="2"/>
      <c r="AP498" s="2"/>
      <c r="AQ498" s="2"/>
      <c r="AR498" s="2"/>
      <c r="AS498" s="2"/>
      <c r="AT498" s="2"/>
      <c r="AU498" s="2"/>
      <c r="AV498" s="2"/>
      <c r="AW498" s="2"/>
    </row>
    <row r="499" spans="1:49" ht="14.25" customHeight="1" x14ac:dyDescent="0.2">
      <c r="A499" s="34"/>
      <c r="B499" s="34"/>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86"/>
      <c r="AD499" s="2"/>
      <c r="AE499" s="86"/>
      <c r="AF499" s="2"/>
      <c r="AG499" s="2"/>
      <c r="AH499" s="2"/>
      <c r="AI499" s="2"/>
      <c r="AJ499" s="2"/>
      <c r="AK499" s="2"/>
      <c r="AL499" s="2"/>
      <c r="AM499" s="2"/>
      <c r="AN499" s="2"/>
      <c r="AO499" s="2"/>
      <c r="AP499" s="2"/>
      <c r="AQ499" s="2"/>
      <c r="AR499" s="2"/>
      <c r="AS499" s="2"/>
      <c r="AT499" s="2"/>
      <c r="AU499" s="2"/>
      <c r="AV499" s="2"/>
      <c r="AW499" s="2"/>
    </row>
    <row r="500" spans="1:49" ht="14.25" customHeight="1" x14ac:dyDescent="0.2">
      <c r="A500" s="34"/>
      <c r="B500" s="34"/>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86"/>
      <c r="AD500" s="2"/>
      <c r="AE500" s="86"/>
      <c r="AF500" s="2"/>
      <c r="AG500" s="2"/>
      <c r="AH500" s="2"/>
      <c r="AI500" s="2"/>
      <c r="AJ500" s="2"/>
      <c r="AK500" s="2"/>
      <c r="AL500" s="2"/>
      <c r="AM500" s="2"/>
      <c r="AN500" s="2"/>
      <c r="AO500" s="2"/>
      <c r="AP500" s="2"/>
      <c r="AQ500" s="2"/>
      <c r="AR500" s="2"/>
      <c r="AS500" s="2"/>
      <c r="AT500" s="2"/>
      <c r="AU500" s="2"/>
      <c r="AV500" s="2"/>
      <c r="AW500" s="2"/>
    </row>
    <row r="501" spans="1:49" ht="14.25" customHeight="1" x14ac:dyDescent="0.2">
      <c r="A501" s="34"/>
      <c r="B501" s="34"/>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86"/>
      <c r="AD501" s="2"/>
      <c r="AE501" s="86"/>
      <c r="AF501" s="2"/>
      <c r="AG501" s="2"/>
      <c r="AH501" s="2"/>
      <c r="AI501" s="2"/>
      <c r="AJ501" s="2"/>
      <c r="AK501" s="2"/>
      <c r="AL501" s="2"/>
      <c r="AM501" s="2"/>
      <c r="AN501" s="2"/>
      <c r="AO501" s="2"/>
      <c r="AP501" s="2"/>
      <c r="AQ501" s="2"/>
      <c r="AR501" s="2"/>
      <c r="AS501" s="2"/>
      <c r="AT501" s="2"/>
      <c r="AU501" s="2"/>
      <c r="AV501" s="2"/>
      <c r="AW501" s="2"/>
    </row>
    <row r="502" spans="1:49" ht="14.25" customHeight="1" x14ac:dyDescent="0.2">
      <c r="A502" s="34"/>
      <c r="B502" s="34"/>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86"/>
      <c r="AD502" s="2"/>
      <c r="AE502" s="86"/>
      <c r="AF502" s="2"/>
      <c r="AG502" s="2"/>
      <c r="AH502" s="2"/>
      <c r="AI502" s="2"/>
      <c r="AJ502" s="2"/>
      <c r="AK502" s="2"/>
      <c r="AL502" s="2"/>
      <c r="AM502" s="2"/>
      <c r="AN502" s="2"/>
      <c r="AO502" s="2"/>
      <c r="AP502" s="2"/>
      <c r="AQ502" s="2"/>
      <c r="AR502" s="2"/>
      <c r="AS502" s="2"/>
      <c r="AT502" s="2"/>
      <c r="AU502" s="2"/>
      <c r="AV502" s="2"/>
      <c r="AW502" s="2"/>
    </row>
    <row r="503" spans="1:49" ht="14.25" customHeight="1" x14ac:dyDescent="0.2">
      <c r="A503" s="34"/>
      <c r="B503" s="34"/>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86"/>
      <c r="AD503" s="2"/>
      <c r="AE503" s="86"/>
      <c r="AF503" s="2"/>
      <c r="AG503" s="2"/>
      <c r="AH503" s="2"/>
      <c r="AI503" s="2"/>
      <c r="AJ503" s="2"/>
      <c r="AK503" s="2"/>
      <c r="AL503" s="2"/>
      <c r="AM503" s="2"/>
      <c r="AN503" s="2"/>
      <c r="AO503" s="2"/>
      <c r="AP503" s="2"/>
      <c r="AQ503" s="2"/>
      <c r="AR503" s="2"/>
      <c r="AS503" s="2"/>
      <c r="AT503" s="2"/>
      <c r="AU503" s="2"/>
      <c r="AV503" s="2"/>
      <c r="AW503" s="2"/>
    </row>
    <row r="504" spans="1:49" ht="14.25" customHeight="1" x14ac:dyDescent="0.2">
      <c r="A504" s="34"/>
      <c r="B504" s="34"/>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86"/>
      <c r="AD504" s="2"/>
      <c r="AE504" s="86"/>
      <c r="AF504" s="2"/>
      <c r="AG504" s="2"/>
      <c r="AH504" s="2"/>
      <c r="AI504" s="2"/>
      <c r="AJ504" s="2"/>
      <c r="AK504" s="2"/>
      <c r="AL504" s="2"/>
      <c r="AM504" s="2"/>
      <c r="AN504" s="2"/>
      <c r="AO504" s="2"/>
      <c r="AP504" s="2"/>
      <c r="AQ504" s="2"/>
      <c r="AR504" s="2"/>
      <c r="AS504" s="2"/>
      <c r="AT504" s="2"/>
      <c r="AU504" s="2"/>
      <c r="AV504" s="2"/>
      <c r="AW504" s="2"/>
    </row>
    <row r="505" spans="1:49" ht="14.25" customHeight="1" x14ac:dyDescent="0.2">
      <c r="A505" s="34"/>
      <c r="B505" s="34"/>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86"/>
      <c r="AD505" s="2"/>
      <c r="AE505" s="86"/>
      <c r="AF505" s="2"/>
      <c r="AG505" s="2"/>
      <c r="AH505" s="2"/>
      <c r="AI505" s="2"/>
      <c r="AJ505" s="2"/>
      <c r="AK505" s="2"/>
      <c r="AL505" s="2"/>
      <c r="AM505" s="2"/>
      <c r="AN505" s="2"/>
      <c r="AO505" s="2"/>
      <c r="AP505" s="2"/>
      <c r="AQ505" s="2"/>
      <c r="AR505" s="2"/>
      <c r="AS505" s="2"/>
      <c r="AT505" s="2"/>
      <c r="AU505" s="2"/>
      <c r="AV505" s="2"/>
      <c r="AW505" s="2"/>
    </row>
    <row r="506" spans="1:49" ht="14.25" customHeight="1" x14ac:dyDescent="0.2">
      <c r="A506" s="34"/>
      <c r="B506" s="34"/>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86"/>
      <c r="AD506" s="2"/>
      <c r="AE506" s="86"/>
      <c r="AF506" s="2"/>
      <c r="AG506" s="2"/>
      <c r="AH506" s="2"/>
      <c r="AI506" s="2"/>
      <c r="AJ506" s="2"/>
      <c r="AK506" s="2"/>
      <c r="AL506" s="2"/>
      <c r="AM506" s="2"/>
      <c r="AN506" s="2"/>
      <c r="AO506" s="2"/>
      <c r="AP506" s="2"/>
      <c r="AQ506" s="2"/>
      <c r="AR506" s="2"/>
      <c r="AS506" s="2"/>
      <c r="AT506" s="2"/>
      <c r="AU506" s="2"/>
      <c r="AV506" s="2"/>
      <c r="AW506" s="2"/>
    </row>
    <row r="507" spans="1:49" ht="14.25" customHeight="1" x14ac:dyDescent="0.2">
      <c r="A507" s="34"/>
      <c r="B507" s="34"/>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86"/>
      <c r="AD507" s="2"/>
      <c r="AE507" s="86"/>
      <c r="AF507" s="2"/>
      <c r="AG507" s="2"/>
      <c r="AH507" s="2"/>
      <c r="AI507" s="2"/>
      <c r="AJ507" s="2"/>
      <c r="AK507" s="2"/>
      <c r="AL507" s="2"/>
      <c r="AM507" s="2"/>
      <c r="AN507" s="2"/>
      <c r="AO507" s="2"/>
      <c r="AP507" s="2"/>
      <c r="AQ507" s="2"/>
      <c r="AR507" s="2"/>
      <c r="AS507" s="2"/>
      <c r="AT507" s="2"/>
      <c r="AU507" s="2"/>
      <c r="AV507" s="2"/>
      <c r="AW507" s="2"/>
    </row>
    <row r="508" spans="1:49" ht="14.25" customHeight="1" x14ac:dyDescent="0.2">
      <c r="A508" s="34"/>
      <c r="B508" s="34"/>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86"/>
      <c r="AD508" s="2"/>
      <c r="AE508" s="86"/>
      <c r="AF508" s="2"/>
      <c r="AG508" s="2"/>
      <c r="AH508" s="2"/>
      <c r="AI508" s="2"/>
      <c r="AJ508" s="2"/>
      <c r="AK508" s="2"/>
      <c r="AL508" s="2"/>
      <c r="AM508" s="2"/>
      <c r="AN508" s="2"/>
      <c r="AO508" s="2"/>
      <c r="AP508" s="2"/>
      <c r="AQ508" s="2"/>
      <c r="AR508" s="2"/>
      <c r="AS508" s="2"/>
      <c r="AT508" s="2"/>
      <c r="AU508" s="2"/>
      <c r="AV508" s="2"/>
      <c r="AW508" s="2"/>
    </row>
    <row r="509" spans="1:49" ht="14.25" customHeight="1" x14ac:dyDescent="0.2">
      <c r="A509" s="34"/>
      <c r="B509" s="34"/>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86"/>
      <c r="AD509" s="2"/>
      <c r="AE509" s="86"/>
      <c r="AF509" s="2"/>
      <c r="AG509" s="2"/>
      <c r="AH509" s="2"/>
      <c r="AI509" s="2"/>
      <c r="AJ509" s="2"/>
      <c r="AK509" s="2"/>
      <c r="AL509" s="2"/>
      <c r="AM509" s="2"/>
      <c r="AN509" s="2"/>
      <c r="AO509" s="2"/>
      <c r="AP509" s="2"/>
      <c r="AQ509" s="2"/>
      <c r="AR509" s="2"/>
      <c r="AS509" s="2"/>
      <c r="AT509" s="2"/>
      <c r="AU509" s="2"/>
      <c r="AV509" s="2"/>
      <c r="AW509" s="2"/>
    </row>
    <row r="510" spans="1:49" ht="14.25" customHeight="1" x14ac:dyDescent="0.2">
      <c r="A510" s="34"/>
      <c r="B510" s="34"/>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86"/>
      <c r="AD510" s="2"/>
      <c r="AE510" s="86"/>
      <c r="AF510" s="2"/>
      <c r="AG510" s="2"/>
      <c r="AH510" s="2"/>
      <c r="AI510" s="2"/>
      <c r="AJ510" s="2"/>
      <c r="AK510" s="2"/>
      <c r="AL510" s="2"/>
      <c r="AM510" s="2"/>
      <c r="AN510" s="2"/>
      <c r="AO510" s="2"/>
      <c r="AP510" s="2"/>
      <c r="AQ510" s="2"/>
      <c r="AR510" s="2"/>
      <c r="AS510" s="2"/>
      <c r="AT510" s="2"/>
      <c r="AU510" s="2"/>
      <c r="AV510" s="2"/>
      <c r="AW510" s="2"/>
    </row>
    <row r="511" spans="1:49" ht="14.25" customHeight="1" x14ac:dyDescent="0.2">
      <c r="A511" s="34"/>
      <c r="B511" s="34"/>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86"/>
      <c r="AD511" s="2"/>
      <c r="AE511" s="86"/>
      <c r="AF511" s="2"/>
      <c r="AG511" s="2"/>
      <c r="AH511" s="2"/>
      <c r="AI511" s="2"/>
      <c r="AJ511" s="2"/>
      <c r="AK511" s="2"/>
      <c r="AL511" s="2"/>
      <c r="AM511" s="2"/>
      <c r="AN511" s="2"/>
      <c r="AO511" s="2"/>
      <c r="AP511" s="2"/>
      <c r="AQ511" s="2"/>
      <c r="AR511" s="2"/>
      <c r="AS511" s="2"/>
      <c r="AT511" s="2"/>
      <c r="AU511" s="2"/>
      <c r="AV511" s="2"/>
      <c r="AW511" s="2"/>
    </row>
    <row r="512" spans="1:49" ht="14.25" customHeight="1" x14ac:dyDescent="0.2">
      <c r="A512" s="34"/>
      <c r="B512" s="34"/>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86"/>
      <c r="AD512" s="2"/>
      <c r="AE512" s="86"/>
      <c r="AF512" s="2"/>
      <c r="AG512" s="2"/>
      <c r="AH512" s="2"/>
      <c r="AI512" s="2"/>
      <c r="AJ512" s="2"/>
      <c r="AK512" s="2"/>
      <c r="AL512" s="2"/>
      <c r="AM512" s="2"/>
      <c r="AN512" s="2"/>
      <c r="AO512" s="2"/>
      <c r="AP512" s="2"/>
      <c r="AQ512" s="2"/>
      <c r="AR512" s="2"/>
      <c r="AS512" s="2"/>
      <c r="AT512" s="2"/>
      <c r="AU512" s="2"/>
      <c r="AV512" s="2"/>
      <c r="AW512" s="2"/>
    </row>
    <row r="513" spans="1:49" ht="14.25" customHeight="1" x14ac:dyDescent="0.2">
      <c r="A513" s="34"/>
      <c r="B513" s="34"/>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86"/>
      <c r="AD513" s="2"/>
      <c r="AE513" s="86"/>
      <c r="AF513" s="2"/>
      <c r="AG513" s="2"/>
      <c r="AH513" s="2"/>
      <c r="AI513" s="2"/>
      <c r="AJ513" s="2"/>
      <c r="AK513" s="2"/>
      <c r="AL513" s="2"/>
      <c r="AM513" s="2"/>
      <c r="AN513" s="2"/>
      <c r="AO513" s="2"/>
      <c r="AP513" s="2"/>
      <c r="AQ513" s="2"/>
      <c r="AR513" s="2"/>
      <c r="AS513" s="2"/>
      <c r="AT513" s="2"/>
      <c r="AU513" s="2"/>
      <c r="AV513" s="2"/>
      <c r="AW513" s="2"/>
    </row>
    <row r="514" spans="1:49" ht="14.25" customHeight="1" x14ac:dyDescent="0.2">
      <c r="A514" s="34"/>
      <c r="B514" s="34"/>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86"/>
      <c r="AD514" s="2"/>
      <c r="AE514" s="86"/>
      <c r="AF514" s="2"/>
      <c r="AG514" s="2"/>
      <c r="AH514" s="2"/>
      <c r="AI514" s="2"/>
      <c r="AJ514" s="2"/>
      <c r="AK514" s="2"/>
      <c r="AL514" s="2"/>
      <c r="AM514" s="2"/>
      <c r="AN514" s="2"/>
      <c r="AO514" s="2"/>
      <c r="AP514" s="2"/>
      <c r="AQ514" s="2"/>
      <c r="AR514" s="2"/>
      <c r="AS514" s="2"/>
      <c r="AT514" s="2"/>
      <c r="AU514" s="2"/>
      <c r="AV514" s="2"/>
      <c r="AW514" s="2"/>
    </row>
    <row r="515" spans="1:49" ht="14.25" customHeight="1" x14ac:dyDescent="0.2">
      <c r="A515" s="34"/>
      <c r="B515" s="34"/>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86"/>
      <c r="AD515" s="2"/>
      <c r="AE515" s="86"/>
      <c r="AF515" s="2"/>
      <c r="AG515" s="2"/>
      <c r="AH515" s="2"/>
      <c r="AI515" s="2"/>
      <c r="AJ515" s="2"/>
      <c r="AK515" s="2"/>
      <c r="AL515" s="2"/>
      <c r="AM515" s="2"/>
      <c r="AN515" s="2"/>
      <c r="AO515" s="2"/>
      <c r="AP515" s="2"/>
      <c r="AQ515" s="2"/>
      <c r="AR515" s="2"/>
      <c r="AS515" s="2"/>
      <c r="AT515" s="2"/>
      <c r="AU515" s="2"/>
      <c r="AV515" s="2"/>
      <c r="AW515" s="2"/>
    </row>
    <row r="516" spans="1:49" ht="14.25" customHeight="1" x14ac:dyDescent="0.2">
      <c r="A516" s="34"/>
      <c r="B516" s="34"/>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86"/>
      <c r="AD516" s="2"/>
      <c r="AE516" s="86"/>
      <c r="AF516" s="2"/>
      <c r="AG516" s="2"/>
      <c r="AH516" s="2"/>
      <c r="AI516" s="2"/>
      <c r="AJ516" s="2"/>
      <c r="AK516" s="2"/>
      <c r="AL516" s="2"/>
      <c r="AM516" s="2"/>
      <c r="AN516" s="2"/>
      <c r="AO516" s="2"/>
      <c r="AP516" s="2"/>
      <c r="AQ516" s="2"/>
      <c r="AR516" s="2"/>
      <c r="AS516" s="2"/>
      <c r="AT516" s="2"/>
      <c r="AU516" s="2"/>
      <c r="AV516" s="2"/>
      <c r="AW516" s="2"/>
    </row>
    <row r="517" spans="1:49" ht="14.25" customHeight="1" x14ac:dyDescent="0.2">
      <c r="A517" s="34"/>
      <c r="B517" s="34"/>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86"/>
      <c r="AD517" s="2"/>
      <c r="AE517" s="86"/>
      <c r="AF517" s="2"/>
      <c r="AG517" s="2"/>
      <c r="AH517" s="2"/>
      <c r="AI517" s="2"/>
      <c r="AJ517" s="2"/>
      <c r="AK517" s="2"/>
      <c r="AL517" s="2"/>
      <c r="AM517" s="2"/>
      <c r="AN517" s="2"/>
      <c r="AO517" s="2"/>
      <c r="AP517" s="2"/>
      <c r="AQ517" s="2"/>
      <c r="AR517" s="2"/>
      <c r="AS517" s="2"/>
      <c r="AT517" s="2"/>
      <c r="AU517" s="2"/>
      <c r="AV517" s="2"/>
      <c r="AW517" s="2"/>
    </row>
    <row r="518" spans="1:49" ht="14.25" customHeight="1" x14ac:dyDescent="0.2">
      <c r="A518" s="34"/>
      <c r="B518" s="34"/>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86"/>
      <c r="AD518" s="2"/>
      <c r="AE518" s="86"/>
      <c r="AF518" s="2"/>
      <c r="AG518" s="2"/>
      <c r="AH518" s="2"/>
      <c r="AI518" s="2"/>
      <c r="AJ518" s="2"/>
      <c r="AK518" s="2"/>
      <c r="AL518" s="2"/>
      <c r="AM518" s="2"/>
      <c r="AN518" s="2"/>
      <c r="AO518" s="2"/>
      <c r="AP518" s="2"/>
      <c r="AQ518" s="2"/>
      <c r="AR518" s="2"/>
      <c r="AS518" s="2"/>
      <c r="AT518" s="2"/>
      <c r="AU518" s="2"/>
      <c r="AV518" s="2"/>
      <c r="AW518" s="2"/>
    </row>
    <row r="519" spans="1:49" ht="14.25" customHeight="1" x14ac:dyDescent="0.2">
      <c r="A519" s="34"/>
      <c r="B519" s="34"/>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86"/>
      <c r="AD519" s="2"/>
      <c r="AE519" s="86"/>
      <c r="AF519" s="2"/>
      <c r="AG519" s="2"/>
      <c r="AH519" s="2"/>
      <c r="AI519" s="2"/>
      <c r="AJ519" s="2"/>
      <c r="AK519" s="2"/>
      <c r="AL519" s="2"/>
      <c r="AM519" s="2"/>
      <c r="AN519" s="2"/>
      <c r="AO519" s="2"/>
      <c r="AP519" s="2"/>
      <c r="AQ519" s="2"/>
      <c r="AR519" s="2"/>
      <c r="AS519" s="2"/>
      <c r="AT519" s="2"/>
      <c r="AU519" s="2"/>
      <c r="AV519" s="2"/>
      <c r="AW519" s="2"/>
    </row>
    <row r="520" spans="1:49" ht="14.25" customHeight="1" x14ac:dyDescent="0.2">
      <c r="A520" s="34"/>
      <c r="B520" s="34"/>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86"/>
      <c r="AD520" s="2"/>
      <c r="AE520" s="86"/>
      <c r="AF520" s="2"/>
      <c r="AG520" s="2"/>
      <c r="AH520" s="2"/>
      <c r="AI520" s="2"/>
      <c r="AJ520" s="2"/>
      <c r="AK520" s="2"/>
      <c r="AL520" s="2"/>
      <c r="AM520" s="2"/>
      <c r="AN520" s="2"/>
      <c r="AO520" s="2"/>
      <c r="AP520" s="2"/>
      <c r="AQ520" s="2"/>
      <c r="AR520" s="2"/>
      <c r="AS520" s="2"/>
      <c r="AT520" s="2"/>
      <c r="AU520" s="2"/>
      <c r="AV520" s="2"/>
      <c r="AW520" s="2"/>
    </row>
    <row r="521" spans="1:49" ht="14.25" customHeight="1" x14ac:dyDescent="0.2">
      <c r="A521" s="34"/>
      <c r="B521" s="34"/>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86"/>
      <c r="AD521" s="2"/>
      <c r="AE521" s="86"/>
      <c r="AF521" s="2"/>
      <c r="AG521" s="2"/>
      <c r="AH521" s="2"/>
      <c r="AI521" s="2"/>
      <c r="AJ521" s="2"/>
      <c r="AK521" s="2"/>
      <c r="AL521" s="2"/>
      <c r="AM521" s="2"/>
      <c r="AN521" s="2"/>
      <c r="AO521" s="2"/>
      <c r="AP521" s="2"/>
      <c r="AQ521" s="2"/>
      <c r="AR521" s="2"/>
      <c r="AS521" s="2"/>
      <c r="AT521" s="2"/>
      <c r="AU521" s="2"/>
      <c r="AV521" s="2"/>
      <c r="AW521" s="2"/>
    </row>
    <row r="522" spans="1:49" ht="14.25" customHeight="1" x14ac:dyDescent="0.2">
      <c r="A522" s="34"/>
      <c r="B522" s="34"/>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86"/>
      <c r="AD522" s="2"/>
      <c r="AE522" s="86"/>
      <c r="AF522" s="2"/>
      <c r="AG522" s="2"/>
      <c r="AH522" s="2"/>
      <c r="AI522" s="2"/>
      <c r="AJ522" s="2"/>
      <c r="AK522" s="2"/>
      <c r="AL522" s="2"/>
      <c r="AM522" s="2"/>
      <c r="AN522" s="2"/>
      <c r="AO522" s="2"/>
      <c r="AP522" s="2"/>
      <c r="AQ522" s="2"/>
      <c r="AR522" s="2"/>
      <c r="AS522" s="2"/>
      <c r="AT522" s="2"/>
      <c r="AU522" s="2"/>
      <c r="AV522" s="2"/>
      <c r="AW522" s="2"/>
    </row>
    <row r="523" spans="1:49" ht="14.25" customHeight="1" x14ac:dyDescent="0.2">
      <c r="A523" s="34"/>
      <c r="B523" s="34"/>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86"/>
      <c r="AD523" s="2"/>
      <c r="AE523" s="86"/>
      <c r="AF523" s="2"/>
      <c r="AG523" s="2"/>
      <c r="AH523" s="2"/>
      <c r="AI523" s="2"/>
      <c r="AJ523" s="2"/>
      <c r="AK523" s="2"/>
      <c r="AL523" s="2"/>
      <c r="AM523" s="2"/>
      <c r="AN523" s="2"/>
      <c r="AO523" s="2"/>
      <c r="AP523" s="2"/>
      <c r="AQ523" s="2"/>
      <c r="AR523" s="2"/>
      <c r="AS523" s="2"/>
      <c r="AT523" s="2"/>
      <c r="AU523" s="2"/>
      <c r="AV523" s="2"/>
      <c r="AW523" s="2"/>
    </row>
    <row r="524" spans="1:49" ht="14.25" customHeight="1" x14ac:dyDescent="0.2">
      <c r="A524" s="34"/>
      <c r="B524" s="34"/>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86"/>
      <c r="AD524" s="2"/>
      <c r="AE524" s="86"/>
      <c r="AF524" s="2"/>
      <c r="AG524" s="2"/>
      <c r="AH524" s="2"/>
      <c r="AI524" s="2"/>
      <c r="AJ524" s="2"/>
      <c r="AK524" s="2"/>
      <c r="AL524" s="2"/>
      <c r="AM524" s="2"/>
      <c r="AN524" s="2"/>
      <c r="AO524" s="2"/>
      <c r="AP524" s="2"/>
      <c r="AQ524" s="2"/>
      <c r="AR524" s="2"/>
      <c r="AS524" s="2"/>
      <c r="AT524" s="2"/>
      <c r="AU524" s="2"/>
      <c r="AV524" s="2"/>
      <c r="AW524" s="2"/>
    </row>
    <row r="525" spans="1:49" ht="14.25" customHeight="1" x14ac:dyDescent="0.2">
      <c r="A525" s="34"/>
      <c r="B525" s="34"/>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86"/>
      <c r="AD525" s="2"/>
      <c r="AE525" s="86"/>
      <c r="AF525" s="2"/>
      <c r="AG525" s="2"/>
      <c r="AH525" s="2"/>
      <c r="AI525" s="2"/>
      <c r="AJ525" s="2"/>
      <c r="AK525" s="2"/>
      <c r="AL525" s="2"/>
      <c r="AM525" s="2"/>
      <c r="AN525" s="2"/>
      <c r="AO525" s="2"/>
      <c r="AP525" s="2"/>
      <c r="AQ525" s="2"/>
      <c r="AR525" s="2"/>
      <c r="AS525" s="2"/>
      <c r="AT525" s="2"/>
      <c r="AU525" s="2"/>
      <c r="AV525" s="2"/>
      <c r="AW525" s="2"/>
    </row>
    <row r="526" spans="1:49" ht="14.25" customHeight="1" x14ac:dyDescent="0.2">
      <c r="A526" s="34"/>
      <c r="B526" s="34"/>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86"/>
      <c r="AD526" s="2"/>
      <c r="AE526" s="86"/>
      <c r="AF526" s="2"/>
      <c r="AG526" s="2"/>
      <c r="AH526" s="2"/>
      <c r="AI526" s="2"/>
      <c r="AJ526" s="2"/>
      <c r="AK526" s="2"/>
      <c r="AL526" s="2"/>
      <c r="AM526" s="2"/>
      <c r="AN526" s="2"/>
      <c r="AO526" s="2"/>
      <c r="AP526" s="2"/>
      <c r="AQ526" s="2"/>
      <c r="AR526" s="2"/>
      <c r="AS526" s="2"/>
      <c r="AT526" s="2"/>
      <c r="AU526" s="2"/>
      <c r="AV526" s="2"/>
      <c r="AW526" s="2"/>
    </row>
    <row r="527" spans="1:49" ht="14.25" customHeight="1" x14ac:dyDescent="0.2">
      <c r="A527" s="34"/>
      <c r="B527" s="34"/>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86"/>
      <c r="AD527" s="2"/>
      <c r="AE527" s="86"/>
      <c r="AF527" s="2"/>
      <c r="AG527" s="2"/>
      <c r="AH527" s="2"/>
      <c r="AI527" s="2"/>
      <c r="AJ527" s="2"/>
      <c r="AK527" s="2"/>
      <c r="AL527" s="2"/>
      <c r="AM527" s="2"/>
      <c r="AN527" s="2"/>
      <c r="AO527" s="2"/>
      <c r="AP527" s="2"/>
      <c r="AQ527" s="2"/>
      <c r="AR527" s="2"/>
      <c r="AS527" s="2"/>
      <c r="AT527" s="2"/>
      <c r="AU527" s="2"/>
      <c r="AV527" s="2"/>
      <c r="AW527" s="2"/>
    </row>
    <row r="528" spans="1:49" ht="14.25" customHeight="1" x14ac:dyDescent="0.2">
      <c r="A528" s="34"/>
      <c r="B528" s="34"/>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86"/>
      <c r="AD528" s="2"/>
      <c r="AE528" s="86"/>
      <c r="AF528" s="2"/>
      <c r="AG528" s="2"/>
      <c r="AH528" s="2"/>
      <c r="AI528" s="2"/>
      <c r="AJ528" s="2"/>
      <c r="AK528" s="2"/>
      <c r="AL528" s="2"/>
      <c r="AM528" s="2"/>
      <c r="AN528" s="2"/>
      <c r="AO528" s="2"/>
      <c r="AP528" s="2"/>
      <c r="AQ528" s="2"/>
      <c r="AR528" s="2"/>
      <c r="AS528" s="2"/>
      <c r="AT528" s="2"/>
      <c r="AU528" s="2"/>
      <c r="AV528" s="2"/>
      <c r="AW528" s="2"/>
    </row>
    <row r="529" spans="1:49" ht="14.25" customHeight="1" x14ac:dyDescent="0.2">
      <c r="A529" s="34"/>
      <c r="B529" s="34"/>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86"/>
      <c r="AD529" s="2"/>
      <c r="AE529" s="86"/>
      <c r="AF529" s="2"/>
      <c r="AG529" s="2"/>
      <c r="AH529" s="2"/>
      <c r="AI529" s="2"/>
      <c r="AJ529" s="2"/>
      <c r="AK529" s="2"/>
      <c r="AL529" s="2"/>
      <c r="AM529" s="2"/>
      <c r="AN529" s="2"/>
      <c r="AO529" s="2"/>
      <c r="AP529" s="2"/>
      <c r="AQ529" s="2"/>
      <c r="AR529" s="2"/>
      <c r="AS529" s="2"/>
      <c r="AT529" s="2"/>
      <c r="AU529" s="2"/>
      <c r="AV529" s="2"/>
      <c r="AW529" s="2"/>
    </row>
    <row r="530" spans="1:49" ht="14.25" customHeight="1" x14ac:dyDescent="0.2">
      <c r="A530" s="34"/>
      <c r="B530" s="34"/>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86"/>
      <c r="AD530" s="2"/>
      <c r="AE530" s="86"/>
      <c r="AF530" s="2"/>
      <c r="AG530" s="2"/>
      <c r="AH530" s="2"/>
      <c r="AI530" s="2"/>
      <c r="AJ530" s="2"/>
      <c r="AK530" s="2"/>
      <c r="AL530" s="2"/>
      <c r="AM530" s="2"/>
      <c r="AN530" s="2"/>
      <c r="AO530" s="2"/>
      <c r="AP530" s="2"/>
      <c r="AQ530" s="2"/>
      <c r="AR530" s="2"/>
      <c r="AS530" s="2"/>
      <c r="AT530" s="2"/>
      <c r="AU530" s="2"/>
      <c r="AV530" s="2"/>
      <c r="AW530" s="2"/>
    </row>
    <row r="531" spans="1:49" ht="14.25" customHeight="1" x14ac:dyDescent="0.2">
      <c r="A531" s="34"/>
      <c r="B531" s="34"/>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86"/>
      <c r="AD531" s="2"/>
      <c r="AE531" s="86"/>
      <c r="AF531" s="2"/>
      <c r="AG531" s="2"/>
      <c r="AH531" s="2"/>
      <c r="AI531" s="2"/>
      <c r="AJ531" s="2"/>
      <c r="AK531" s="2"/>
      <c r="AL531" s="2"/>
      <c r="AM531" s="2"/>
      <c r="AN531" s="2"/>
      <c r="AO531" s="2"/>
      <c r="AP531" s="2"/>
      <c r="AQ531" s="2"/>
      <c r="AR531" s="2"/>
      <c r="AS531" s="2"/>
      <c r="AT531" s="2"/>
      <c r="AU531" s="2"/>
      <c r="AV531" s="2"/>
      <c r="AW531" s="2"/>
    </row>
    <row r="532" spans="1:49" ht="14.25" customHeight="1" x14ac:dyDescent="0.2">
      <c r="A532" s="34"/>
      <c r="B532" s="34"/>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86"/>
      <c r="AD532" s="2"/>
      <c r="AE532" s="86"/>
      <c r="AF532" s="2"/>
      <c r="AG532" s="2"/>
      <c r="AH532" s="2"/>
      <c r="AI532" s="2"/>
      <c r="AJ532" s="2"/>
      <c r="AK532" s="2"/>
      <c r="AL532" s="2"/>
      <c r="AM532" s="2"/>
      <c r="AN532" s="2"/>
      <c r="AO532" s="2"/>
      <c r="AP532" s="2"/>
      <c r="AQ532" s="2"/>
      <c r="AR532" s="2"/>
      <c r="AS532" s="2"/>
      <c r="AT532" s="2"/>
      <c r="AU532" s="2"/>
      <c r="AV532" s="2"/>
      <c r="AW532" s="2"/>
    </row>
    <row r="533" spans="1:49" ht="14.25" customHeight="1" x14ac:dyDescent="0.2">
      <c r="A533" s="34"/>
      <c r="B533" s="34"/>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86"/>
      <c r="AD533" s="2"/>
      <c r="AE533" s="86"/>
      <c r="AF533" s="2"/>
      <c r="AG533" s="2"/>
      <c r="AH533" s="2"/>
      <c r="AI533" s="2"/>
      <c r="AJ533" s="2"/>
      <c r="AK533" s="2"/>
      <c r="AL533" s="2"/>
      <c r="AM533" s="2"/>
      <c r="AN533" s="2"/>
      <c r="AO533" s="2"/>
      <c r="AP533" s="2"/>
      <c r="AQ533" s="2"/>
      <c r="AR533" s="2"/>
      <c r="AS533" s="2"/>
      <c r="AT533" s="2"/>
      <c r="AU533" s="2"/>
      <c r="AV533" s="2"/>
      <c r="AW533" s="2"/>
    </row>
    <row r="534" spans="1:49" ht="14.25" customHeight="1" x14ac:dyDescent="0.2">
      <c r="A534" s="34"/>
      <c r="B534" s="34"/>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86"/>
      <c r="AD534" s="2"/>
      <c r="AE534" s="86"/>
      <c r="AF534" s="2"/>
      <c r="AG534" s="2"/>
      <c r="AH534" s="2"/>
      <c r="AI534" s="2"/>
      <c r="AJ534" s="2"/>
      <c r="AK534" s="2"/>
      <c r="AL534" s="2"/>
      <c r="AM534" s="2"/>
      <c r="AN534" s="2"/>
      <c r="AO534" s="2"/>
      <c r="AP534" s="2"/>
      <c r="AQ534" s="2"/>
      <c r="AR534" s="2"/>
      <c r="AS534" s="2"/>
      <c r="AT534" s="2"/>
      <c r="AU534" s="2"/>
      <c r="AV534" s="2"/>
      <c r="AW534" s="2"/>
    </row>
    <row r="535" spans="1:49" ht="14.25" customHeight="1" x14ac:dyDescent="0.2">
      <c r="A535" s="34"/>
      <c r="B535" s="34"/>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86"/>
      <c r="AD535" s="2"/>
      <c r="AE535" s="86"/>
      <c r="AF535" s="2"/>
      <c r="AG535" s="2"/>
      <c r="AH535" s="2"/>
      <c r="AI535" s="2"/>
      <c r="AJ535" s="2"/>
      <c r="AK535" s="2"/>
      <c r="AL535" s="2"/>
      <c r="AM535" s="2"/>
      <c r="AN535" s="2"/>
      <c r="AO535" s="2"/>
      <c r="AP535" s="2"/>
      <c r="AQ535" s="2"/>
      <c r="AR535" s="2"/>
      <c r="AS535" s="2"/>
      <c r="AT535" s="2"/>
      <c r="AU535" s="2"/>
      <c r="AV535" s="2"/>
      <c r="AW535" s="2"/>
    </row>
    <row r="536" spans="1:49" ht="14.25" customHeight="1" x14ac:dyDescent="0.2">
      <c r="A536" s="34"/>
      <c r="B536" s="34"/>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86"/>
      <c r="AD536" s="2"/>
      <c r="AE536" s="86"/>
      <c r="AF536" s="2"/>
      <c r="AG536" s="2"/>
      <c r="AH536" s="2"/>
      <c r="AI536" s="2"/>
      <c r="AJ536" s="2"/>
      <c r="AK536" s="2"/>
      <c r="AL536" s="2"/>
      <c r="AM536" s="2"/>
      <c r="AN536" s="2"/>
      <c r="AO536" s="2"/>
      <c r="AP536" s="2"/>
      <c r="AQ536" s="2"/>
      <c r="AR536" s="2"/>
      <c r="AS536" s="2"/>
      <c r="AT536" s="2"/>
      <c r="AU536" s="2"/>
      <c r="AV536" s="2"/>
      <c r="AW536" s="2"/>
    </row>
    <row r="537" spans="1:49" ht="14.25" customHeight="1" x14ac:dyDescent="0.2">
      <c r="A537" s="34"/>
      <c r="B537" s="34"/>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86"/>
      <c r="AD537" s="2"/>
      <c r="AE537" s="86"/>
      <c r="AF537" s="2"/>
      <c r="AG537" s="2"/>
      <c r="AH537" s="2"/>
      <c r="AI537" s="2"/>
      <c r="AJ537" s="2"/>
      <c r="AK537" s="2"/>
      <c r="AL537" s="2"/>
      <c r="AM537" s="2"/>
      <c r="AN537" s="2"/>
      <c r="AO537" s="2"/>
      <c r="AP537" s="2"/>
      <c r="AQ537" s="2"/>
      <c r="AR537" s="2"/>
      <c r="AS537" s="2"/>
      <c r="AT537" s="2"/>
      <c r="AU537" s="2"/>
      <c r="AV537" s="2"/>
      <c r="AW537" s="2"/>
    </row>
    <row r="538" spans="1:49" ht="14.25" customHeight="1" x14ac:dyDescent="0.2">
      <c r="A538" s="34"/>
      <c r="B538" s="34"/>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86"/>
      <c r="AD538" s="2"/>
      <c r="AE538" s="86"/>
      <c r="AF538" s="2"/>
      <c r="AG538" s="2"/>
      <c r="AH538" s="2"/>
      <c r="AI538" s="2"/>
      <c r="AJ538" s="2"/>
      <c r="AK538" s="2"/>
      <c r="AL538" s="2"/>
      <c r="AM538" s="2"/>
      <c r="AN538" s="2"/>
      <c r="AO538" s="2"/>
      <c r="AP538" s="2"/>
      <c r="AQ538" s="2"/>
      <c r="AR538" s="2"/>
      <c r="AS538" s="2"/>
      <c r="AT538" s="2"/>
      <c r="AU538" s="2"/>
      <c r="AV538" s="2"/>
      <c r="AW538" s="2"/>
    </row>
    <row r="539" spans="1:49" ht="14.25" customHeight="1" x14ac:dyDescent="0.2">
      <c r="A539" s="34"/>
      <c r="B539" s="34"/>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86"/>
      <c r="AD539" s="2"/>
      <c r="AE539" s="86"/>
      <c r="AF539" s="2"/>
      <c r="AG539" s="2"/>
      <c r="AH539" s="2"/>
      <c r="AI539" s="2"/>
      <c r="AJ539" s="2"/>
      <c r="AK539" s="2"/>
      <c r="AL539" s="2"/>
      <c r="AM539" s="2"/>
      <c r="AN539" s="2"/>
      <c r="AO539" s="2"/>
      <c r="AP539" s="2"/>
      <c r="AQ539" s="2"/>
      <c r="AR539" s="2"/>
      <c r="AS539" s="2"/>
      <c r="AT539" s="2"/>
      <c r="AU539" s="2"/>
      <c r="AV539" s="2"/>
      <c r="AW539" s="2"/>
    </row>
    <row r="540" spans="1:49" ht="14.25" customHeight="1" x14ac:dyDescent="0.2">
      <c r="A540" s="34"/>
      <c r="B540" s="34"/>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86"/>
      <c r="AD540" s="2"/>
      <c r="AE540" s="86"/>
      <c r="AF540" s="2"/>
      <c r="AG540" s="2"/>
      <c r="AH540" s="2"/>
      <c r="AI540" s="2"/>
      <c r="AJ540" s="2"/>
      <c r="AK540" s="2"/>
      <c r="AL540" s="2"/>
      <c r="AM540" s="2"/>
      <c r="AN540" s="2"/>
      <c r="AO540" s="2"/>
      <c r="AP540" s="2"/>
      <c r="AQ540" s="2"/>
      <c r="AR540" s="2"/>
      <c r="AS540" s="2"/>
      <c r="AT540" s="2"/>
      <c r="AU540" s="2"/>
      <c r="AV540" s="2"/>
      <c r="AW540" s="2"/>
    </row>
    <row r="541" spans="1:49" ht="14.25" customHeight="1" x14ac:dyDescent="0.2">
      <c r="A541" s="34"/>
      <c r="B541" s="34"/>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86"/>
      <c r="AD541" s="2"/>
      <c r="AE541" s="86"/>
      <c r="AF541" s="2"/>
      <c r="AG541" s="2"/>
      <c r="AH541" s="2"/>
      <c r="AI541" s="2"/>
      <c r="AJ541" s="2"/>
      <c r="AK541" s="2"/>
      <c r="AL541" s="2"/>
      <c r="AM541" s="2"/>
      <c r="AN541" s="2"/>
      <c r="AO541" s="2"/>
      <c r="AP541" s="2"/>
      <c r="AQ541" s="2"/>
      <c r="AR541" s="2"/>
      <c r="AS541" s="2"/>
      <c r="AT541" s="2"/>
      <c r="AU541" s="2"/>
      <c r="AV541" s="2"/>
      <c r="AW541" s="2"/>
    </row>
    <row r="542" spans="1:49" ht="14.25" customHeight="1" x14ac:dyDescent="0.2">
      <c r="A542" s="34"/>
      <c r="B542" s="34"/>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86"/>
      <c r="AD542" s="2"/>
      <c r="AE542" s="86"/>
      <c r="AF542" s="2"/>
      <c r="AG542" s="2"/>
      <c r="AH542" s="2"/>
      <c r="AI542" s="2"/>
      <c r="AJ542" s="2"/>
      <c r="AK542" s="2"/>
      <c r="AL542" s="2"/>
      <c r="AM542" s="2"/>
      <c r="AN542" s="2"/>
      <c r="AO542" s="2"/>
      <c r="AP542" s="2"/>
      <c r="AQ542" s="2"/>
      <c r="AR542" s="2"/>
      <c r="AS542" s="2"/>
      <c r="AT542" s="2"/>
      <c r="AU542" s="2"/>
      <c r="AV542" s="2"/>
      <c r="AW542" s="2"/>
    </row>
    <row r="543" spans="1:49" ht="14.25" customHeight="1" x14ac:dyDescent="0.2">
      <c r="A543" s="34"/>
      <c r="B543" s="34"/>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86"/>
      <c r="AD543" s="2"/>
      <c r="AE543" s="86"/>
      <c r="AF543" s="2"/>
      <c r="AG543" s="2"/>
      <c r="AH543" s="2"/>
      <c r="AI543" s="2"/>
      <c r="AJ543" s="2"/>
      <c r="AK543" s="2"/>
      <c r="AL543" s="2"/>
      <c r="AM543" s="2"/>
      <c r="AN543" s="2"/>
      <c r="AO543" s="2"/>
      <c r="AP543" s="2"/>
      <c r="AQ543" s="2"/>
      <c r="AR543" s="2"/>
      <c r="AS543" s="2"/>
      <c r="AT543" s="2"/>
      <c r="AU543" s="2"/>
      <c r="AV543" s="2"/>
      <c r="AW543" s="2"/>
    </row>
    <row r="544" spans="1:49" ht="14.25" customHeight="1" x14ac:dyDescent="0.2">
      <c r="A544" s="34"/>
      <c r="B544" s="34"/>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86"/>
      <c r="AD544" s="2"/>
      <c r="AE544" s="86"/>
      <c r="AF544" s="2"/>
      <c r="AG544" s="2"/>
      <c r="AH544" s="2"/>
      <c r="AI544" s="2"/>
      <c r="AJ544" s="2"/>
      <c r="AK544" s="2"/>
      <c r="AL544" s="2"/>
      <c r="AM544" s="2"/>
      <c r="AN544" s="2"/>
      <c r="AO544" s="2"/>
      <c r="AP544" s="2"/>
      <c r="AQ544" s="2"/>
      <c r="AR544" s="2"/>
      <c r="AS544" s="2"/>
      <c r="AT544" s="2"/>
      <c r="AU544" s="2"/>
      <c r="AV544" s="2"/>
      <c r="AW544" s="2"/>
    </row>
    <row r="545" spans="1:49" ht="14.25" customHeight="1" x14ac:dyDescent="0.2">
      <c r="A545" s="34"/>
      <c r="B545" s="34"/>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86"/>
      <c r="AD545" s="2"/>
      <c r="AE545" s="86"/>
      <c r="AF545" s="2"/>
      <c r="AG545" s="2"/>
      <c r="AH545" s="2"/>
      <c r="AI545" s="2"/>
      <c r="AJ545" s="2"/>
      <c r="AK545" s="2"/>
      <c r="AL545" s="2"/>
      <c r="AM545" s="2"/>
      <c r="AN545" s="2"/>
      <c r="AO545" s="2"/>
      <c r="AP545" s="2"/>
      <c r="AQ545" s="2"/>
      <c r="AR545" s="2"/>
      <c r="AS545" s="2"/>
      <c r="AT545" s="2"/>
      <c r="AU545" s="2"/>
      <c r="AV545" s="2"/>
      <c r="AW545" s="2"/>
    </row>
    <row r="546" spans="1:49" ht="14.25" customHeight="1" x14ac:dyDescent="0.2">
      <c r="A546" s="34"/>
      <c r="B546" s="34"/>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86"/>
      <c r="AD546" s="2"/>
      <c r="AE546" s="86"/>
      <c r="AF546" s="2"/>
      <c r="AG546" s="2"/>
      <c r="AH546" s="2"/>
      <c r="AI546" s="2"/>
      <c r="AJ546" s="2"/>
      <c r="AK546" s="2"/>
      <c r="AL546" s="2"/>
      <c r="AM546" s="2"/>
      <c r="AN546" s="2"/>
      <c r="AO546" s="2"/>
      <c r="AP546" s="2"/>
      <c r="AQ546" s="2"/>
      <c r="AR546" s="2"/>
      <c r="AS546" s="2"/>
      <c r="AT546" s="2"/>
      <c r="AU546" s="2"/>
      <c r="AV546" s="2"/>
      <c r="AW546" s="2"/>
    </row>
    <row r="547" spans="1:49" ht="14.25" customHeight="1" x14ac:dyDescent="0.2">
      <c r="A547" s="34"/>
      <c r="B547" s="34"/>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86"/>
      <c r="AD547" s="2"/>
      <c r="AE547" s="86"/>
      <c r="AF547" s="2"/>
      <c r="AG547" s="2"/>
      <c r="AH547" s="2"/>
      <c r="AI547" s="2"/>
      <c r="AJ547" s="2"/>
      <c r="AK547" s="2"/>
      <c r="AL547" s="2"/>
      <c r="AM547" s="2"/>
      <c r="AN547" s="2"/>
      <c r="AO547" s="2"/>
      <c r="AP547" s="2"/>
      <c r="AQ547" s="2"/>
      <c r="AR547" s="2"/>
      <c r="AS547" s="2"/>
      <c r="AT547" s="2"/>
      <c r="AU547" s="2"/>
      <c r="AV547" s="2"/>
      <c r="AW547" s="2"/>
    </row>
    <row r="548" spans="1:49" ht="14.25" customHeight="1" x14ac:dyDescent="0.2">
      <c r="A548" s="34"/>
      <c r="B548" s="34"/>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86"/>
      <c r="AD548" s="2"/>
      <c r="AE548" s="86"/>
      <c r="AF548" s="2"/>
      <c r="AG548" s="2"/>
      <c r="AH548" s="2"/>
      <c r="AI548" s="2"/>
      <c r="AJ548" s="2"/>
      <c r="AK548" s="2"/>
      <c r="AL548" s="2"/>
      <c r="AM548" s="2"/>
      <c r="AN548" s="2"/>
      <c r="AO548" s="2"/>
      <c r="AP548" s="2"/>
      <c r="AQ548" s="2"/>
      <c r="AR548" s="2"/>
      <c r="AS548" s="2"/>
      <c r="AT548" s="2"/>
      <c r="AU548" s="2"/>
      <c r="AV548" s="2"/>
      <c r="AW548" s="2"/>
    </row>
    <row r="549" spans="1:49" ht="14.25" customHeight="1" x14ac:dyDescent="0.2">
      <c r="A549" s="34"/>
      <c r="B549" s="34"/>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86"/>
      <c r="AD549" s="2"/>
      <c r="AE549" s="86"/>
      <c r="AF549" s="2"/>
      <c r="AG549" s="2"/>
      <c r="AH549" s="2"/>
      <c r="AI549" s="2"/>
      <c r="AJ549" s="2"/>
      <c r="AK549" s="2"/>
      <c r="AL549" s="2"/>
      <c r="AM549" s="2"/>
      <c r="AN549" s="2"/>
      <c r="AO549" s="2"/>
      <c r="AP549" s="2"/>
      <c r="AQ549" s="2"/>
      <c r="AR549" s="2"/>
      <c r="AS549" s="2"/>
      <c r="AT549" s="2"/>
      <c r="AU549" s="2"/>
      <c r="AV549" s="2"/>
      <c r="AW549" s="2"/>
    </row>
    <row r="550" spans="1:49" ht="14.25" customHeight="1" x14ac:dyDescent="0.2">
      <c r="A550" s="34"/>
      <c r="B550" s="34"/>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86"/>
      <c r="AD550" s="2"/>
      <c r="AE550" s="86"/>
      <c r="AF550" s="2"/>
      <c r="AG550" s="2"/>
      <c r="AH550" s="2"/>
      <c r="AI550" s="2"/>
      <c r="AJ550" s="2"/>
      <c r="AK550" s="2"/>
      <c r="AL550" s="2"/>
      <c r="AM550" s="2"/>
      <c r="AN550" s="2"/>
      <c r="AO550" s="2"/>
      <c r="AP550" s="2"/>
      <c r="AQ550" s="2"/>
      <c r="AR550" s="2"/>
      <c r="AS550" s="2"/>
      <c r="AT550" s="2"/>
      <c r="AU550" s="2"/>
      <c r="AV550" s="2"/>
      <c r="AW550" s="2"/>
    </row>
    <row r="551" spans="1:49" ht="14.25" customHeight="1" x14ac:dyDescent="0.2">
      <c r="A551" s="34"/>
      <c r="B551" s="34"/>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86"/>
      <c r="AD551" s="2"/>
      <c r="AE551" s="86"/>
      <c r="AF551" s="2"/>
      <c r="AG551" s="2"/>
      <c r="AH551" s="2"/>
      <c r="AI551" s="2"/>
      <c r="AJ551" s="2"/>
      <c r="AK551" s="2"/>
      <c r="AL551" s="2"/>
      <c r="AM551" s="2"/>
      <c r="AN551" s="2"/>
      <c r="AO551" s="2"/>
      <c r="AP551" s="2"/>
      <c r="AQ551" s="2"/>
      <c r="AR551" s="2"/>
      <c r="AS551" s="2"/>
      <c r="AT551" s="2"/>
      <c r="AU551" s="2"/>
      <c r="AV551" s="2"/>
      <c r="AW551" s="2"/>
    </row>
    <row r="552" spans="1:49" ht="14.25" customHeight="1" x14ac:dyDescent="0.2">
      <c r="A552" s="34"/>
      <c r="B552" s="34"/>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86"/>
      <c r="AD552" s="2"/>
      <c r="AE552" s="86"/>
      <c r="AF552" s="2"/>
      <c r="AG552" s="2"/>
      <c r="AH552" s="2"/>
      <c r="AI552" s="2"/>
      <c r="AJ552" s="2"/>
      <c r="AK552" s="2"/>
      <c r="AL552" s="2"/>
      <c r="AM552" s="2"/>
      <c r="AN552" s="2"/>
      <c r="AO552" s="2"/>
      <c r="AP552" s="2"/>
      <c r="AQ552" s="2"/>
      <c r="AR552" s="2"/>
      <c r="AS552" s="2"/>
      <c r="AT552" s="2"/>
      <c r="AU552" s="2"/>
      <c r="AV552" s="2"/>
      <c r="AW552" s="2"/>
    </row>
    <row r="553" spans="1:49" ht="14.25" customHeight="1" x14ac:dyDescent="0.2">
      <c r="A553" s="34"/>
      <c r="B553" s="34"/>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86"/>
      <c r="AD553" s="2"/>
      <c r="AE553" s="86"/>
      <c r="AF553" s="2"/>
      <c r="AG553" s="2"/>
      <c r="AH553" s="2"/>
      <c r="AI553" s="2"/>
      <c r="AJ553" s="2"/>
      <c r="AK553" s="2"/>
      <c r="AL553" s="2"/>
      <c r="AM553" s="2"/>
      <c r="AN553" s="2"/>
      <c r="AO553" s="2"/>
      <c r="AP553" s="2"/>
      <c r="AQ553" s="2"/>
      <c r="AR553" s="2"/>
      <c r="AS553" s="2"/>
      <c r="AT553" s="2"/>
      <c r="AU553" s="2"/>
      <c r="AV553" s="2"/>
      <c r="AW553" s="2"/>
    </row>
    <row r="554" spans="1:49" ht="14.25" customHeight="1" x14ac:dyDescent="0.2">
      <c r="A554" s="34"/>
      <c r="B554" s="34"/>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86"/>
      <c r="AD554" s="2"/>
      <c r="AE554" s="86"/>
      <c r="AF554" s="2"/>
      <c r="AG554" s="2"/>
      <c r="AH554" s="2"/>
      <c r="AI554" s="2"/>
      <c r="AJ554" s="2"/>
      <c r="AK554" s="2"/>
      <c r="AL554" s="2"/>
      <c r="AM554" s="2"/>
      <c r="AN554" s="2"/>
      <c r="AO554" s="2"/>
      <c r="AP554" s="2"/>
      <c r="AQ554" s="2"/>
      <c r="AR554" s="2"/>
      <c r="AS554" s="2"/>
      <c r="AT554" s="2"/>
      <c r="AU554" s="2"/>
      <c r="AV554" s="2"/>
      <c r="AW554" s="2"/>
    </row>
    <row r="555" spans="1:49" ht="14.25" customHeight="1" x14ac:dyDescent="0.2">
      <c r="A555" s="34"/>
      <c r="B555" s="34"/>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86"/>
      <c r="AD555" s="2"/>
      <c r="AE555" s="86"/>
      <c r="AF555" s="2"/>
      <c r="AG555" s="2"/>
      <c r="AH555" s="2"/>
      <c r="AI555" s="2"/>
      <c r="AJ555" s="2"/>
      <c r="AK555" s="2"/>
      <c r="AL555" s="2"/>
      <c r="AM555" s="2"/>
      <c r="AN555" s="2"/>
      <c r="AO555" s="2"/>
      <c r="AP555" s="2"/>
      <c r="AQ555" s="2"/>
      <c r="AR555" s="2"/>
      <c r="AS555" s="2"/>
      <c r="AT555" s="2"/>
      <c r="AU555" s="2"/>
      <c r="AV555" s="2"/>
      <c r="AW555" s="2"/>
    </row>
    <row r="556" spans="1:49" ht="14.25" customHeight="1" x14ac:dyDescent="0.2">
      <c r="A556" s="34"/>
      <c r="B556" s="34"/>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86"/>
      <c r="AD556" s="2"/>
      <c r="AE556" s="86"/>
      <c r="AF556" s="2"/>
      <c r="AG556" s="2"/>
      <c r="AH556" s="2"/>
      <c r="AI556" s="2"/>
      <c r="AJ556" s="2"/>
      <c r="AK556" s="2"/>
      <c r="AL556" s="2"/>
      <c r="AM556" s="2"/>
      <c r="AN556" s="2"/>
      <c r="AO556" s="2"/>
      <c r="AP556" s="2"/>
      <c r="AQ556" s="2"/>
      <c r="AR556" s="2"/>
      <c r="AS556" s="2"/>
      <c r="AT556" s="2"/>
      <c r="AU556" s="2"/>
      <c r="AV556" s="2"/>
      <c r="AW556" s="2"/>
    </row>
    <row r="557" spans="1:49" ht="14.25" customHeight="1" x14ac:dyDescent="0.2">
      <c r="A557" s="34"/>
      <c r="B557" s="34"/>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86"/>
      <c r="AD557" s="2"/>
      <c r="AE557" s="86"/>
      <c r="AF557" s="2"/>
      <c r="AG557" s="2"/>
      <c r="AH557" s="2"/>
      <c r="AI557" s="2"/>
      <c r="AJ557" s="2"/>
      <c r="AK557" s="2"/>
      <c r="AL557" s="2"/>
      <c r="AM557" s="2"/>
      <c r="AN557" s="2"/>
      <c r="AO557" s="2"/>
      <c r="AP557" s="2"/>
      <c r="AQ557" s="2"/>
      <c r="AR557" s="2"/>
      <c r="AS557" s="2"/>
      <c r="AT557" s="2"/>
      <c r="AU557" s="2"/>
      <c r="AV557" s="2"/>
      <c r="AW557" s="2"/>
    </row>
    <row r="558" spans="1:49" ht="14.25" customHeight="1" x14ac:dyDescent="0.2">
      <c r="A558" s="34"/>
      <c r="B558" s="34"/>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86"/>
      <c r="AD558" s="2"/>
      <c r="AE558" s="86"/>
      <c r="AF558" s="2"/>
      <c r="AG558" s="2"/>
      <c r="AH558" s="2"/>
      <c r="AI558" s="2"/>
      <c r="AJ558" s="2"/>
      <c r="AK558" s="2"/>
      <c r="AL558" s="2"/>
      <c r="AM558" s="2"/>
      <c r="AN558" s="2"/>
      <c r="AO558" s="2"/>
      <c r="AP558" s="2"/>
      <c r="AQ558" s="2"/>
      <c r="AR558" s="2"/>
      <c r="AS558" s="2"/>
      <c r="AT558" s="2"/>
      <c r="AU558" s="2"/>
      <c r="AV558" s="2"/>
      <c r="AW558" s="2"/>
    </row>
    <row r="559" spans="1:49" ht="14.25" customHeight="1" x14ac:dyDescent="0.2">
      <c r="A559" s="34"/>
      <c r="B559" s="34"/>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86"/>
      <c r="AD559" s="2"/>
      <c r="AE559" s="86"/>
      <c r="AF559" s="2"/>
      <c r="AG559" s="2"/>
      <c r="AH559" s="2"/>
      <c r="AI559" s="2"/>
      <c r="AJ559" s="2"/>
      <c r="AK559" s="2"/>
      <c r="AL559" s="2"/>
      <c r="AM559" s="2"/>
      <c r="AN559" s="2"/>
      <c r="AO559" s="2"/>
      <c r="AP559" s="2"/>
      <c r="AQ559" s="2"/>
      <c r="AR559" s="2"/>
      <c r="AS559" s="2"/>
      <c r="AT559" s="2"/>
      <c r="AU559" s="2"/>
      <c r="AV559" s="2"/>
      <c r="AW559" s="2"/>
    </row>
    <row r="560" spans="1:49" ht="14.25" customHeight="1" x14ac:dyDescent="0.2">
      <c r="A560" s="34"/>
      <c r="B560" s="34"/>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86"/>
      <c r="AD560" s="2"/>
      <c r="AE560" s="86"/>
      <c r="AF560" s="2"/>
      <c r="AG560" s="2"/>
      <c r="AH560" s="2"/>
      <c r="AI560" s="2"/>
      <c r="AJ560" s="2"/>
      <c r="AK560" s="2"/>
      <c r="AL560" s="2"/>
      <c r="AM560" s="2"/>
      <c r="AN560" s="2"/>
      <c r="AO560" s="2"/>
      <c r="AP560" s="2"/>
      <c r="AQ560" s="2"/>
      <c r="AR560" s="2"/>
      <c r="AS560" s="2"/>
      <c r="AT560" s="2"/>
      <c r="AU560" s="2"/>
      <c r="AV560" s="2"/>
      <c r="AW560" s="2"/>
    </row>
    <row r="561" spans="1:49" ht="14.25" customHeight="1" x14ac:dyDescent="0.2">
      <c r="A561" s="34"/>
      <c r="B561" s="34"/>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86"/>
      <c r="AD561" s="2"/>
      <c r="AE561" s="86"/>
      <c r="AF561" s="2"/>
      <c r="AG561" s="2"/>
      <c r="AH561" s="2"/>
      <c r="AI561" s="2"/>
      <c r="AJ561" s="2"/>
      <c r="AK561" s="2"/>
      <c r="AL561" s="2"/>
      <c r="AM561" s="2"/>
      <c r="AN561" s="2"/>
      <c r="AO561" s="2"/>
      <c r="AP561" s="2"/>
      <c r="AQ561" s="2"/>
      <c r="AR561" s="2"/>
      <c r="AS561" s="2"/>
      <c r="AT561" s="2"/>
      <c r="AU561" s="2"/>
      <c r="AV561" s="2"/>
      <c r="AW561" s="2"/>
    </row>
    <row r="562" spans="1:49" ht="14.25" customHeight="1" x14ac:dyDescent="0.2">
      <c r="A562" s="34"/>
      <c r="B562" s="34"/>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86"/>
      <c r="AD562" s="2"/>
      <c r="AE562" s="86"/>
      <c r="AF562" s="2"/>
      <c r="AG562" s="2"/>
      <c r="AH562" s="2"/>
      <c r="AI562" s="2"/>
      <c r="AJ562" s="2"/>
      <c r="AK562" s="2"/>
      <c r="AL562" s="2"/>
      <c r="AM562" s="2"/>
      <c r="AN562" s="2"/>
      <c r="AO562" s="2"/>
      <c r="AP562" s="2"/>
      <c r="AQ562" s="2"/>
      <c r="AR562" s="2"/>
      <c r="AS562" s="2"/>
      <c r="AT562" s="2"/>
      <c r="AU562" s="2"/>
      <c r="AV562" s="2"/>
      <c r="AW562" s="2"/>
    </row>
    <row r="563" spans="1:49" ht="14.25" customHeight="1" x14ac:dyDescent="0.2">
      <c r="A563" s="34"/>
      <c r="B563" s="34"/>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86"/>
      <c r="AD563" s="2"/>
      <c r="AE563" s="86"/>
      <c r="AF563" s="2"/>
      <c r="AG563" s="2"/>
      <c r="AH563" s="2"/>
      <c r="AI563" s="2"/>
      <c r="AJ563" s="2"/>
      <c r="AK563" s="2"/>
      <c r="AL563" s="2"/>
      <c r="AM563" s="2"/>
      <c r="AN563" s="2"/>
      <c r="AO563" s="2"/>
      <c r="AP563" s="2"/>
      <c r="AQ563" s="2"/>
      <c r="AR563" s="2"/>
      <c r="AS563" s="2"/>
      <c r="AT563" s="2"/>
      <c r="AU563" s="2"/>
      <c r="AV563" s="2"/>
      <c r="AW563" s="2"/>
    </row>
    <row r="564" spans="1:49" ht="14.25" customHeight="1" x14ac:dyDescent="0.2">
      <c r="A564" s="34"/>
      <c r="B564" s="34"/>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86"/>
      <c r="AD564" s="2"/>
      <c r="AE564" s="86"/>
      <c r="AF564" s="2"/>
      <c r="AG564" s="2"/>
      <c r="AH564" s="2"/>
      <c r="AI564" s="2"/>
      <c r="AJ564" s="2"/>
      <c r="AK564" s="2"/>
      <c r="AL564" s="2"/>
      <c r="AM564" s="2"/>
      <c r="AN564" s="2"/>
      <c r="AO564" s="2"/>
      <c r="AP564" s="2"/>
      <c r="AQ564" s="2"/>
      <c r="AR564" s="2"/>
      <c r="AS564" s="2"/>
      <c r="AT564" s="2"/>
      <c r="AU564" s="2"/>
      <c r="AV564" s="2"/>
      <c r="AW564" s="2"/>
    </row>
    <row r="565" spans="1:49" ht="14.25" customHeight="1" x14ac:dyDescent="0.2">
      <c r="A565" s="34"/>
      <c r="B565" s="34"/>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86"/>
      <c r="AD565" s="2"/>
      <c r="AE565" s="86"/>
      <c r="AF565" s="2"/>
      <c r="AG565" s="2"/>
      <c r="AH565" s="2"/>
      <c r="AI565" s="2"/>
      <c r="AJ565" s="2"/>
      <c r="AK565" s="2"/>
      <c r="AL565" s="2"/>
      <c r="AM565" s="2"/>
      <c r="AN565" s="2"/>
      <c r="AO565" s="2"/>
      <c r="AP565" s="2"/>
      <c r="AQ565" s="2"/>
      <c r="AR565" s="2"/>
      <c r="AS565" s="2"/>
      <c r="AT565" s="2"/>
      <c r="AU565" s="2"/>
      <c r="AV565" s="2"/>
      <c r="AW565" s="2"/>
    </row>
    <row r="566" spans="1:49" ht="14.25" customHeight="1" x14ac:dyDescent="0.2">
      <c r="A566" s="34"/>
      <c r="B566" s="34"/>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86"/>
      <c r="AD566" s="2"/>
      <c r="AE566" s="86"/>
      <c r="AF566" s="2"/>
      <c r="AG566" s="2"/>
      <c r="AH566" s="2"/>
      <c r="AI566" s="2"/>
      <c r="AJ566" s="2"/>
      <c r="AK566" s="2"/>
      <c r="AL566" s="2"/>
      <c r="AM566" s="2"/>
      <c r="AN566" s="2"/>
      <c r="AO566" s="2"/>
      <c r="AP566" s="2"/>
      <c r="AQ566" s="2"/>
      <c r="AR566" s="2"/>
      <c r="AS566" s="2"/>
      <c r="AT566" s="2"/>
      <c r="AU566" s="2"/>
      <c r="AV566" s="2"/>
      <c r="AW566" s="2"/>
    </row>
    <row r="567" spans="1:49" ht="14.25" customHeight="1" x14ac:dyDescent="0.2">
      <c r="A567" s="34"/>
      <c r="B567" s="34"/>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86"/>
      <c r="AD567" s="2"/>
      <c r="AE567" s="86"/>
      <c r="AF567" s="2"/>
      <c r="AG567" s="2"/>
      <c r="AH567" s="2"/>
      <c r="AI567" s="2"/>
      <c r="AJ567" s="2"/>
      <c r="AK567" s="2"/>
      <c r="AL567" s="2"/>
      <c r="AM567" s="2"/>
      <c r="AN567" s="2"/>
      <c r="AO567" s="2"/>
      <c r="AP567" s="2"/>
      <c r="AQ567" s="2"/>
      <c r="AR567" s="2"/>
      <c r="AS567" s="2"/>
      <c r="AT567" s="2"/>
      <c r="AU567" s="2"/>
      <c r="AV567" s="2"/>
      <c r="AW567" s="2"/>
    </row>
    <row r="568" spans="1:49" ht="14.25" customHeight="1" x14ac:dyDescent="0.2">
      <c r="A568" s="34"/>
      <c r="B568" s="34"/>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86"/>
      <c r="AD568" s="2"/>
      <c r="AE568" s="86"/>
      <c r="AF568" s="2"/>
      <c r="AG568" s="2"/>
      <c r="AH568" s="2"/>
      <c r="AI568" s="2"/>
      <c r="AJ568" s="2"/>
      <c r="AK568" s="2"/>
      <c r="AL568" s="2"/>
      <c r="AM568" s="2"/>
      <c r="AN568" s="2"/>
      <c r="AO568" s="2"/>
      <c r="AP568" s="2"/>
      <c r="AQ568" s="2"/>
      <c r="AR568" s="2"/>
      <c r="AS568" s="2"/>
      <c r="AT568" s="2"/>
      <c r="AU568" s="2"/>
      <c r="AV568" s="2"/>
      <c r="AW568" s="2"/>
    </row>
    <row r="569" spans="1:49" ht="14.25" customHeight="1" x14ac:dyDescent="0.2">
      <c r="A569" s="34"/>
      <c r="B569" s="34"/>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86"/>
      <c r="AD569" s="2"/>
      <c r="AE569" s="86"/>
      <c r="AF569" s="2"/>
      <c r="AG569" s="2"/>
      <c r="AH569" s="2"/>
      <c r="AI569" s="2"/>
      <c r="AJ569" s="2"/>
      <c r="AK569" s="2"/>
      <c r="AL569" s="2"/>
      <c r="AM569" s="2"/>
      <c r="AN569" s="2"/>
      <c r="AO569" s="2"/>
      <c r="AP569" s="2"/>
      <c r="AQ569" s="2"/>
      <c r="AR569" s="2"/>
      <c r="AS569" s="2"/>
      <c r="AT569" s="2"/>
      <c r="AU569" s="2"/>
      <c r="AV569" s="2"/>
      <c r="AW569" s="2"/>
    </row>
    <row r="570" spans="1:49" ht="14.25" customHeight="1" x14ac:dyDescent="0.2">
      <c r="A570" s="34"/>
      <c r="B570" s="34"/>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86"/>
      <c r="AD570" s="2"/>
      <c r="AE570" s="86"/>
      <c r="AF570" s="2"/>
      <c r="AG570" s="2"/>
      <c r="AH570" s="2"/>
      <c r="AI570" s="2"/>
      <c r="AJ570" s="2"/>
      <c r="AK570" s="2"/>
      <c r="AL570" s="2"/>
      <c r="AM570" s="2"/>
      <c r="AN570" s="2"/>
      <c r="AO570" s="2"/>
      <c r="AP570" s="2"/>
      <c r="AQ570" s="2"/>
      <c r="AR570" s="2"/>
      <c r="AS570" s="2"/>
      <c r="AT570" s="2"/>
      <c r="AU570" s="2"/>
      <c r="AV570" s="2"/>
      <c r="AW570" s="2"/>
    </row>
    <row r="571" spans="1:49" ht="14.25" customHeight="1" x14ac:dyDescent="0.2">
      <c r="A571" s="34"/>
      <c r="B571" s="34"/>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86"/>
      <c r="AD571" s="2"/>
      <c r="AE571" s="86"/>
      <c r="AF571" s="2"/>
      <c r="AG571" s="2"/>
      <c r="AH571" s="2"/>
      <c r="AI571" s="2"/>
      <c r="AJ571" s="2"/>
      <c r="AK571" s="2"/>
      <c r="AL571" s="2"/>
      <c r="AM571" s="2"/>
      <c r="AN571" s="2"/>
      <c r="AO571" s="2"/>
      <c r="AP571" s="2"/>
      <c r="AQ571" s="2"/>
      <c r="AR571" s="2"/>
      <c r="AS571" s="2"/>
      <c r="AT571" s="2"/>
      <c r="AU571" s="2"/>
      <c r="AV571" s="2"/>
      <c r="AW571" s="2"/>
    </row>
    <row r="572" spans="1:49" ht="14.25" customHeight="1" x14ac:dyDescent="0.2">
      <c r="A572" s="34"/>
      <c r="B572" s="34"/>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86"/>
      <c r="AD572" s="2"/>
      <c r="AE572" s="86"/>
      <c r="AF572" s="2"/>
      <c r="AG572" s="2"/>
      <c r="AH572" s="2"/>
      <c r="AI572" s="2"/>
      <c r="AJ572" s="2"/>
      <c r="AK572" s="2"/>
      <c r="AL572" s="2"/>
      <c r="AM572" s="2"/>
      <c r="AN572" s="2"/>
      <c r="AO572" s="2"/>
      <c r="AP572" s="2"/>
      <c r="AQ572" s="2"/>
      <c r="AR572" s="2"/>
      <c r="AS572" s="2"/>
      <c r="AT572" s="2"/>
      <c r="AU572" s="2"/>
      <c r="AV572" s="2"/>
      <c r="AW572" s="2"/>
    </row>
    <row r="573" spans="1:49" ht="14.25" customHeight="1" x14ac:dyDescent="0.2">
      <c r="A573" s="34"/>
      <c r="B573" s="34"/>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86"/>
      <c r="AD573" s="2"/>
      <c r="AE573" s="86"/>
      <c r="AF573" s="2"/>
      <c r="AG573" s="2"/>
      <c r="AH573" s="2"/>
      <c r="AI573" s="2"/>
      <c r="AJ573" s="2"/>
      <c r="AK573" s="2"/>
      <c r="AL573" s="2"/>
      <c r="AM573" s="2"/>
      <c r="AN573" s="2"/>
      <c r="AO573" s="2"/>
      <c r="AP573" s="2"/>
      <c r="AQ573" s="2"/>
      <c r="AR573" s="2"/>
      <c r="AS573" s="2"/>
      <c r="AT573" s="2"/>
      <c r="AU573" s="2"/>
      <c r="AV573" s="2"/>
      <c r="AW573" s="2"/>
    </row>
    <row r="574" spans="1:49" ht="14.25" customHeight="1" x14ac:dyDescent="0.2">
      <c r="A574" s="34"/>
      <c r="B574" s="34"/>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86"/>
      <c r="AD574" s="2"/>
      <c r="AE574" s="86"/>
      <c r="AF574" s="2"/>
      <c r="AG574" s="2"/>
      <c r="AH574" s="2"/>
      <c r="AI574" s="2"/>
      <c r="AJ574" s="2"/>
      <c r="AK574" s="2"/>
      <c r="AL574" s="2"/>
      <c r="AM574" s="2"/>
      <c r="AN574" s="2"/>
      <c r="AO574" s="2"/>
      <c r="AP574" s="2"/>
      <c r="AQ574" s="2"/>
      <c r="AR574" s="2"/>
      <c r="AS574" s="2"/>
      <c r="AT574" s="2"/>
      <c r="AU574" s="2"/>
      <c r="AV574" s="2"/>
      <c r="AW574" s="2"/>
    </row>
    <row r="575" spans="1:49" ht="14.25" customHeight="1" x14ac:dyDescent="0.2">
      <c r="A575" s="34"/>
      <c r="B575" s="34"/>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86"/>
      <c r="AD575" s="2"/>
      <c r="AE575" s="86"/>
      <c r="AF575" s="2"/>
      <c r="AG575" s="2"/>
      <c r="AH575" s="2"/>
      <c r="AI575" s="2"/>
      <c r="AJ575" s="2"/>
      <c r="AK575" s="2"/>
      <c r="AL575" s="2"/>
      <c r="AM575" s="2"/>
      <c r="AN575" s="2"/>
      <c r="AO575" s="2"/>
      <c r="AP575" s="2"/>
      <c r="AQ575" s="2"/>
      <c r="AR575" s="2"/>
      <c r="AS575" s="2"/>
      <c r="AT575" s="2"/>
      <c r="AU575" s="2"/>
      <c r="AV575" s="2"/>
      <c r="AW575" s="2"/>
    </row>
    <row r="576" spans="1:49" ht="14.25" customHeight="1" x14ac:dyDescent="0.2">
      <c r="A576" s="34"/>
      <c r="B576" s="34"/>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86"/>
      <c r="AD576" s="2"/>
      <c r="AE576" s="86"/>
      <c r="AF576" s="2"/>
      <c r="AG576" s="2"/>
      <c r="AH576" s="2"/>
      <c r="AI576" s="2"/>
      <c r="AJ576" s="2"/>
      <c r="AK576" s="2"/>
      <c r="AL576" s="2"/>
      <c r="AM576" s="2"/>
      <c r="AN576" s="2"/>
      <c r="AO576" s="2"/>
      <c r="AP576" s="2"/>
      <c r="AQ576" s="2"/>
      <c r="AR576" s="2"/>
      <c r="AS576" s="2"/>
      <c r="AT576" s="2"/>
      <c r="AU576" s="2"/>
      <c r="AV576" s="2"/>
      <c r="AW576" s="2"/>
    </row>
    <row r="577" spans="1:49" ht="14.25" customHeight="1" x14ac:dyDescent="0.2">
      <c r="A577" s="34"/>
      <c r="B577" s="34"/>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86"/>
      <c r="AD577" s="2"/>
      <c r="AE577" s="86"/>
      <c r="AF577" s="2"/>
      <c r="AG577" s="2"/>
      <c r="AH577" s="2"/>
      <c r="AI577" s="2"/>
      <c r="AJ577" s="2"/>
      <c r="AK577" s="2"/>
      <c r="AL577" s="2"/>
      <c r="AM577" s="2"/>
      <c r="AN577" s="2"/>
      <c r="AO577" s="2"/>
      <c r="AP577" s="2"/>
      <c r="AQ577" s="2"/>
      <c r="AR577" s="2"/>
      <c r="AS577" s="2"/>
      <c r="AT577" s="2"/>
      <c r="AU577" s="2"/>
      <c r="AV577" s="2"/>
      <c r="AW577" s="2"/>
    </row>
    <row r="578" spans="1:49" ht="14.25" customHeight="1" x14ac:dyDescent="0.2">
      <c r="A578" s="34"/>
      <c r="B578" s="34"/>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86"/>
      <c r="AD578" s="2"/>
      <c r="AE578" s="86"/>
      <c r="AF578" s="2"/>
      <c r="AG578" s="2"/>
      <c r="AH578" s="2"/>
      <c r="AI578" s="2"/>
      <c r="AJ578" s="2"/>
      <c r="AK578" s="2"/>
      <c r="AL578" s="2"/>
      <c r="AM578" s="2"/>
      <c r="AN578" s="2"/>
      <c r="AO578" s="2"/>
      <c r="AP578" s="2"/>
      <c r="AQ578" s="2"/>
      <c r="AR578" s="2"/>
      <c r="AS578" s="2"/>
      <c r="AT578" s="2"/>
      <c r="AU578" s="2"/>
      <c r="AV578" s="2"/>
      <c r="AW578" s="2"/>
    </row>
    <row r="579" spans="1:49" ht="14.25" customHeight="1" x14ac:dyDescent="0.2">
      <c r="A579" s="34"/>
      <c r="B579" s="34"/>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86"/>
      <c r="AD579" s="2"/>
      <c r="AE579" s="86"/>
      <c r="AF579" s="2"/>
      <c r="AG579" s="2"/>
      <c r="AH579" s="2"/>
      <c r="AI579" s="2"/>
      <c r="AJ579" s="2"/>
      <c r="AK579" s="2"/>
      <c r="AL579" s="2"/>
      <c r="AM579" s="2"/>
      <c r="AN579" s="2"/>
      <c r="AO579" s="2"/>
      <c r="AP579" s="2"/>
      <c r="AQ579" s="2"/>
      <c r="AR579" s="2"/>
      <c r="AS579" s="2"/>
      <c r="AT579" s="2"/>
      <c r="AU579" s="2"/>
      <c r="AV579" s="2"/>
      <c r="AW579" s="2"/>
    </row>
    <row r="580" spans="1:49" ht="14.25" customHeight="1" x14ac:dyDescent="0.2">
      <c r="A580" s="34"/>
      <c r="B580" s="34"/>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86"/>
      <c r="AD580" s="2"/>
      <c r="AE580" s="86"/>
      <c r="AF580" s="2"/>
      <c r="AG580" s="2"/>
      <c r="AH580" s="2"/>
      <c r="AI580" s="2"/>
      <c r="AJ580" s="2"/>
      <c r="AK580" s="2"/>
      <c r="AL580" s="2"/>
      <c r="AM580" s="2"/>
      <c r="AN580" s="2"/>
      <c r="AO580" s="2"/>
      <c r="AP580" s="2"/>
      <c r="AQ580" s="2"/>
      <c r="AR580" s="2"/>
      <c r="AS580" s="2"/>
      <c r="AT580" s="2"/>
      <c r="AU580" s="2"/>
      <c r="AV580" s="2"/>
      <c r="AW580" s="2"/>
    </row>
    <row r="581" spans="1:49" ht="14.25" customHeight="1" x14ac:dyDescent="0.2">
      <c r="A581" s="34"/>
      <c r="B581" s="34"/>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86"/>
      <c r="AD581" s="2"/>
      <c r="AE581" s="86"/>
      <c r="AF581" s="2"/>
      <c r="AG581" s="2"/>
      <c r="AH581" s="2"/>
      <c r="AI581" s="2"/>
      <c r="AJ581" s="2"/>
      <c r="AK581" s="2"/>
      <c r="AL581" s="2"/>
      <c r="AM581" s="2"/>
      <c r="AN581" s="2"/>
      <c r="AO581" s="2"/>
      <c r="AP581" s="2"/>
      <c r="AQ581" s="2"/>
      <c r="AR581" s="2"/>
      <c r="AS581" s="2"/>
      <c r="AT581" s="2"/>
      <c r="AU581" s="2"/>
      <c r="AV581" s="2"/>
      <c r="AW581" s="2"/>
    </row>
    <row r="582" spans="1:49" ht="14.25" customHeight="1" x14ac:dyDescent="0.2">
      <c r="A582" s="34"/>
      <c r="B582" s="34"/>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86"/>
      <c r="AD582" s="2"/>
      <c r="AE582" s="86"/>
      <c r="AF582" s="2"/>
      <c r="AG582" s="2"/>
      <c r="AH582" s="2"/>
      <c r="AI582" s="2"/>
      <c r="AJ582" s="2"/>
      <c r="AK582" s="2"/>
      <c r="AL582" s="2"/>
      <c r="AM582" s="2"/>
      <c r="AN582" s="2"/>
      <c r="AO582" s="2"/>
      <c r="AP582" s="2"/>
      <c r="AQ582" s="2"/>
      <c r="AR582" s="2"/>
      <c r="AS582" s="2"/>
      <c r="AT582" s="2"/>
      <c r="AU582" s="2"/>
      <c r="AV582" s="2"/>
      <c r="AW582" s="2"/>
    </row>
    <row r="583" spans="1:49" ht="14.25" customHeight="1" x14ac:dyDescent="0.2">
      <c r="A583" s="34"/>
      <c r="B583" s="34"/>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86"/>
      <c r="AD583" s="2"/>
      <c r="AE583" s="86"/>
      <c r="AF583" s="2"/>
      <c r="AG583" s="2"/>
      <c r="AH583" s="2"/>
      <c r="AI583" s="2"/>
      <c r="AJ583" s="2"/>
      <c r="AK583" s="2"/>
      <c r="AL583" s="2"/>
      <c r="AM583" s="2"/>
      <c r="AN583" s="2"/>
      <c r="AO583" s="2"/>
      <c r="AP583" s="2"/>
      <c r="AQ583" s="2"/>
      <c r="AR583" s="2"/>
      <c r="AS583" s="2"/>
      <c r="AT583" s="2"/>
      <c r="AU583" s="2"/>
      <c r="AV583" s="2"/>
      <c r="AW583" s="2"/>
    </row>
    <row r="584" spans="1:49" ht="14.25" customHeight="1" x14ac:dyDescent="0.2">
      <c r="A584" s="34"/>
      <c r="B584" s="34"/>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86"/>
      <c r="AD584" s="2"/>
      <c r="AE584" s="86"/>
      <c r="AF584" s="2"/>
      <c r="AG584" s="2"/>
      <c r="AH584" s="2"/>
      <c r="AI584" s="2"/>
      <c r="AJ584" s="2"/>
      <c r="AK584" s="2"/>
      <c r="AL584" s="2"/>
      <c r="AM584" s="2"/>
      <c r="AN584" s="2"/>
      <c r="AO584" s="2"/>
      <c r="AP584" s="2"/>
      <c r="AQ584" s="2"/>
      <c r="AR584" s="2"/>
      <c r="AS584" s="2"/>
      <c r="AT584" s="2"/>
      <c r="AU584" s="2"/>
      <c r="AV584" s="2"/>
      <c r="AW584" s="2"/>
    </row>
    <row r="585" spans="1:49" ht="14.25" customHeight="1" x14ac:dyDescent="0.2">
      <c r="A585" s="34"/>
      <c r="B585" s="34"/>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86"/>
      <c r="AD585" s="2"/>
      <c r="AE585" s="86"/>
      <c r="AF585" s="2"/>
      <c r="AG585" s="2"/>
      <c r="AH585" s="2"/>
      <c r="AI585" s="2"/>
      <c r="AJ585" s="2"/>
      <c r="AK585" s="2"/>
      <c r="AL585" s="2"/>
      <c r="AM585" s="2"/>
      <c r="AN585" s="2"/>
      <c r="AO585" s="2"/>
      <c r="AP585" s="2"/>
      <c r="AQ585" s="2"/>
      <c r="AR585" s="2"/>
      <c r="AS585" s="2"/>
      <c r="AT585" s="2"/>
      <c r="AU585" s="2"/>
      <c r="AV585" s="2"/>
      <c r="AW585" s="2"/>
    </row>
    <row r="586" spans="1:49" ht="14.25" customHeight="1" x14ac:dyDescent="0.2">
      <c r="A586" s="34"/>
      <c r="B586" s="34"/>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86"/>
      <c r="AD586" s="2"/>
      <c r="AE586" s="86"/>
      <c r="AF586" s="2"/>
      <c r="AG586" s="2"/>
      <c r="AH586" s="2"/>
      <c r="AI586" s="2"/>
      <c r="AJ586" s="2"/>
      <c r="AK586" s="2"/>
      <c r="AL586" s="2"/>
      <c r="AM586" s="2"/>
      <c r="AN586" s="2"/>
      <c r="AO586" s="2"/>
      <c r="AP586" s="2"/>
      <c r="AQ586" s="2"/>
      <c r="AR586" s="2"/>
      <c r="AS586" s="2"/>
      <c r="AT586" s="2"/>
      <c r="AU586" s="2"/>
      <c r="AV586" s="2"/>
      <c r="AW586" s="2"/>
    </row>
    <row r="587" spans="1:49" ht="14.25" customHeight="1" x14ac:dyDescent="0.2">
      <c r="A587" s="34"/>
      <c r="B587" s="34"/>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86"/>
      <c r="AD587" s="2"/>
      <c r="AE587" s="86"/>
      <c r="AF587" s="2"/>
      <c r="AG587" s="2"/>
      <c r="AH587" s="2"/>
      <c r="AI587" s="2"/>
      <c r="AJ587" s="2"/>
      <c r="AK587" s="2"/>
      <c r="AL587" s="2"/>
      <c r="AM587" s="2"/>
      <c r="AN587" s="2"/>
      <c r="AO587" s="2"/>
      <c r="AP587" s="2"/>
      <c r="AQ587" s="2"/>
      <c r="AR587" s="2"/>
      <c r="AS587" s="2"/>
      <c r="AT587" s="2"/>
      <c r="AU587" s="2"/>
      <c r="AV587" s="2"/>
      <c r="AW587" s="2"/>
    </row>
    <row r="588" spans="1:49" ht="14.25" customHeight="1" x14ac:dyDescent="0.2">
      <c r="A588" s="34"/>
      <c r="B588" s="34"/>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86"/>
      <c r="AD588" s="2"/>
      <c r="AE588" s="86"/>
      <c r="AF588" s="2"/>
      <c r="AG588" s="2"/>
      <c r="AH588" s="2"/>
      <c r="AI588" s="2"/>
      <c r="AJ588" s="2"/>
      <c r="AK588" s="2"/>
      <c r="AL588" s="2"/>
      <c r="AM588" s="2"/>
      <c r="AN588" s="2"/>
      <c r="AO588" s="2"/>
      <c r="AP588" s="2"/>
      <c r="AQ588" s="2"/>
      <c r="AR588" s="2"/>
      <c r="AS588" s="2"/>
      <c r="AT588" s="2"/>
      <c r="AU588" s="2"/>
      <c r="AV588" s="2"/>
      <c r="AW588" s="2"/>
    </row>
    <row r="589" spans="1:49" ht="14.25" customHeight="1" x14ac:dyDescent="0.2">
      <c r="A589" s="34"/>
      <c r="B589" s="34"/>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86"/>
      <c r="AD589" s="2"/>
      <c r="AE589" s="86"/>
      <c r="AF589" s="2"/>
      <c r="AG589" s="2"/>
      <c r="AH589" s="2"/>
      <c r="AI589" s="2"/>
      <c r="AJ589" s="2"/>
      <c r="AK589" s="2"/>
      <c r="AL589" s="2"/>
      <c r="AM589" s="2"/>
      <c r="AN589" s="2"/>
      <c r="AO589" s="2"/>
      <c r="AP589" s="2"/>
      <c r="AQ589" s="2"/>
      <c r="AR589" s="2"/>
      <c r="AS589" s="2"/>
      <c r="AT589" s="2"/>
      <c r="AU589" s="2"/>
      <c r="AV589" s="2"/>
      <c r="AW589" s="2"/>
    </row>
    <row r="590" spans="1:49" ht="14.25" customHeight="1" x14ac:dyDescent="0.2">
      <c r="A590" s="34"/>
      <c r="B590" s="34"/>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86"/>
      <c r="AD590" s="2"/>
      <c r="AE590" s="86"/>
      <c r="AF590" s="2"/>
      <c r="AG590" s="2"/>
      <c r="AH590" s="2"/>
      <c r="AI590" s="2"/>
      <c r="AJ590" s="2"/>
      <c r="AK590" s="2"/>
      <c r="AL590" s="2"/>
      <c r="AM590" s="2"/>
      <c r="AN590" s="2"/>
      <c r="AO590" s="2"/>
      <c r="AP590" s="2"/>
      <c r="AQ590" s="2"/>
      <c r="AR590" s="2"/>
      <c r="AS590" s="2"/>
      <c r="AT590" s="2"/>
      <c r="AU590" s="2"/>
      <c r="AV590" s="2"/>
      <c r="AW590" s="2"/>
    </row>
    <row r="591" spans="1:49" ht="14.25" customHeight="1" x14ac:dyDescent="0.2">
      <c r="A591" s="34"/>
      <c r="B591" s="34"/>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86"/>
      <c r="AD591" s="2"/>
      <c r="AE591" s="86"/>
      <c r="AF591" s="2"/>
      <c r="AG591" s="2"/>
      <c r="AH591" s="2"/>
      <c r="AI591" s="2"/>
      <c r="AJ591" s="2"/>
      <c r="AK591" s="2"/>
      <c r="AL591" s="2"/>
      <c r="AM591" s="2"/>
      <c r="AN591" s="2"/>
      <c r="AO591" s="2"/>
      <c r="AP591" s="2"/>
      <c r="AQ591" s="2"/>
      <c r="AR591" s="2"/>
      <c r="AS591" s="2"/>
      <c r="AT591" s="2"/>
      <c r="AU591" s="2"/>
      <c r="AV591" s="2"/>
      <c r="AW591" s="2"/>
    </row>
    <row r="592" spans="1:49" ht="14.25" customHeight="1" x14ac:dyDescent="0.2">
      <c r="A592" s="34"/>
      <c r="B592" s="34"/>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86"/>
      <c r="AD592" s="2"/>
      <c r="AE592" s="86"/>
      <c r="AF592" s="2"/>
      <c r="AG592" s="2"/>
      <c r="AH592" s="2"/>
      <c r="AI592" s="2"/>
      <c r="AJ592" s="2"/>
      <c r="AK592" s="2"/>
      <c r="AL592" s="2"/>
      <c r="AM592" s="2"/>
      <c r="AN592" s="2"/>
      <c r="AO592" s="2"/>
      <c r="AP592" s="2"/>
      <c r="AQ592" s="2"/>
      <c r="AR592" s="2"/>
      <c r="AS592" s="2"/>
      <c r="AT592" s="2"/>
      <c r="AU592" s="2"/>
      <c r="AV592" s="2"/>
      <c r="AW592" s="2"/>
    </row>
    <row r="593" spans="1:49" ht="14.25" customHeight="1" x14ac:dyDescent="0.2">
      <c r="A593" s="34"/>
      <c r="B593" s="34"/>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86"/>
      <c r="AD593" s="2"/>
      <c r="AE593" s="86"/>
      <c r="AF593" s="2"/>
      <c r="AG593" s="2"/>
      <c r="AH593" s="2"/>
      <c r="AI593" s="2"/>
      <c r="AJ593" s="2"/>
      <c r="AK593" s="2"/>
      <c r="AL593" s="2"/>
      <c r="AM593" s="2"/>
      <c r="AN593" s="2"/>
      <c r="AO593" s="2"/>
      <c r="AP593" s="2"/>
      <c r="AQ593" s="2"/>
      <c r="AR593" s="2"/>
      <c r="AS593" s="2"/>
      <c r="AT593" s="2"/>
      <c r="AU593" s="2"/>
      <c r="AV593" s="2"/>
      <c r="AW593" s="2"/>
    </row>
    <row r="594" spans="1:49" ht="14.25" customHeight="1" x14ac:dyDescent="0.2">
      <c r="A594" s="34"/>
      <c r="B594" s="34"/>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86"/>
      <c r="AD594" s="2"/>
      <c r="AE594" s="86"/>
      <c r="AF594" s="2"/>
      <c r="AG594" s="2"/>
      <c r="AH594" s="2"/>
      <c r="AI594" s="2"/>
      <c r="AJ594" s="2"/>
      <c r="AK594" s="2"/>
      <c r="AL594" s="2"/>
      <c r="AM594" s="2"/>
      <c r="AN594" s="2"/>
      <c r="AO594" s="2"/>
      <c r="AP594" s="2"/>
      <c r="AQ594" s="2"/>
      <c r="AR594" s="2"/>
      <c r="AS594" s="2"/>
      <c r="AT594" s="2"/>
      <c r="AU594" s="2"/>
      <c r="AV594" s="2"/>
      <c r="AW594" s="2"/>
    </row>
    <row r="595" spans="1:49" ht="14.25" customHeight="1" x14ac:dyDescent="0.2">
      <c r="A595" s="34"/>
      <c r="B595" s="34"/>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86"/>
      <c r="AD595" s="2"/>
      <c r="AE595" s="86"/>
      <c r="AF595" s="2"/>
      <c r="AG595" s="2"/>
      <c r="AH595" s="2"/>
      <c r="AI595" s="2"/>
      <c r="AJ595" s="2"/>
      <c r="AK595" s="2"/>
      <c r="AL595" s="2"/>
      <c r="AM595" s="2"/>
      <c r="AN595" s="2"/>
      <c r="AO595" s="2"/>
      <c r="AP595" s="2"/>
      <c r="AQ595" s="2"/>
      <c r="AR595" s="2"/>
      <c r="AS595" s="2"/>
      <c r="AT595" s="2"/>
      <c r="AU595" s="2"/>
      <c r="AV595" s="2"/>
      <c r="AW595" s="2"/>
    </row>
    <row r="596" spans="1:49" ht="14.25" customHeight="1" x14ac:dyDescent="0.2">
      <c r="A596" s="34"/>
      <c r="B596" s="34"/>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86"/>
      <c r="AD596" s="2"/>
      <c r="AE596" s="86"/>
      <c r="AF596" s="2"/>
      <c r="AG596" s="2"/>
      <c r="AH596" s="2"/>
      <c r="AI596" s="2"/>
      <c r="AJ596" s="2"/>
      <c r="AK596" s="2"/>
      <c r="AL596" s="2"/>
      <c r="AM596" s="2"/>
      <c r="AN596" s="2"/>
      <c r="AO596" s="2"/>
      <c r="AP596" s="2"/>
      <c r="AQ596" s="2"/>
      <c r="AR596" s="2"/>
      <c r="AS596" s="2"/>
      <c r="AT596" s="2"/>
      <c r="AU596" s="2"/>
      <c r="AV596" s="2"/>
      <c r="AW596" s="2"/>
    </row>
    <row r="597" spans="1:49" ht="14.25" customHeight="1" x14ac:dyDescent="0.2">
      <c r="A597" s="34"/>
      <c r="B597" s="34"/>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86"/>
      <c r="AD597" s="2"/>
      <c r="AE597" s="86"/>
      <c r="AF597" s="2"/>
      <c r="AG597" s="2"/>
      <c r="AH597" s="2"/>
      <c r="AI597" s="2"/>
      <c r="AJ597" s="2"/>
      <c r="AK597" s="2"/>
      <c r="AL597" s="2"/>
      <c r="AM597" s="2"/>
      <c r="AN597" s="2"/>
      <c r="AO597" s="2"/>
      <c r="AP597" s="2"/>
      <c r="AQ597" s="2"/>
      <c r="AR597" s="2"/>
      <c r="AS597" s="2"/>
      <c r="AT597" s="2"/>
      <c r="AU597" s="2"/>
      <c r="AV597" s="2"/>
      <c r="AW597" s="2"/>
    </row>
    <row r="598" spans="1:49" ht="14.25" customHeight="1" x14ac:dyDescent="0.2">
      <c r="A598" s="34"/>
      <c r="B598" s="34"/>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86"/>
      <c r="AD598" s="2"/>
      <c r="AE598" s="86"/>
      <c r="AF598" s="2"/>
      <c r="AG598" s="2"/>
      <c r="AH598" s="2"/>
      <c r="AI598" s="2"/>
      <c r="AJ598" s="2"/>
      <c r="AK598" s="2"/>
      <c r="AL598" s="2"/>
      <c r="AM598" s="2"/>
      <c r="AN598" s="2"/>
      <c r="AO598" s="2"/>
      <c r="AP598" s="2"/>
      <c r="AQ598" s="2"/>
      <c r="AR598" s="2"/>
      <c r="AS598" s="2"/>
      <c r="AT598" s="2"/>
      <c r="AU598" s="2"/>
      <c r="AV598" s="2"/>
      <c r="AW598" s="2"/>
    </row>
    <row r="599" spans="1:49" ht="14.25" customHeight="1" x14ac:dyDescent="0.2">
      <c r="A599" s="34"/>
      <c r="B599" s="34"/>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86"/>
      <c r="AD599" s="2"/>
      <c r="AE599" s="86"/>
      <c r="AF599" s="2"/>
      <c r="AG599" s="2"/>
      <c r="AH599" s="2"/>
      <c r="AI599" s="2"/>
      <c r="AJ599" s="2"/>
      <c r="AK599" s="2"/>
      <c r="AL599" s="2"/>
      <c r="AM599" s="2"/>
      <c r="AN599" s="2"/>
      <c r="AO599" s="2"/>
      <c r="AP599" s="2"/>
      <c r="AQ599" s="2"/>
      <c r="AR599" s="2"/>
      <c r="AS599" s="2"/>
      <c r="AT599" s="2"/>
      <c r="AU599" s="2"/>
      <c r="AV599" s="2"/>
      <c r="AW599" s="2"/>
    </row>
    <row r="600" spans="1:49" ht="14.25" customHeight="1" x14ac:dyDescent="0.2">
      <c r="A600" s="34"/>
      <c r="B600" s="34"/>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86"/>
      <c r="AD600" s="2"/>
      <c r="AE600" s="86"/>
      <c r="AF600" s="2"/>
      <c r="AG600" s="2"/>
      <c r="AH600" s="2"/>
      <c r="AI600" s="2"/>
      <c r="AJ600" s="2"/>
      <c r="AK600" s="2"/>
      <c r="AL600" s="2"/>
      <c r="AM600" s="2"/>
      <c r="AN600" s="2"/>
      <c r="AO600" s="2"/>
      <c r="AP600" s="2"/>
      <c r="AQ600" s="2"/>
      <c r="AR600" s="2"/>
      <c r="AS600" s="2"/>
      <c r="AT600" s="2"/>
      <c r="AU600" s="2"/>
      <c r="AV600" s="2"/>
      <c r="AW600" s="2"/>
    </row>
    <row r="601" spans="1:49" ht="14.25" customHeight="1" x14ac:dyDescent="0.2">
      <c r="A601" s="34"/>
      <c r="B601" s="34"/>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86"/>
      <c r="AD601" s="2"/>
      <c r="AE601" s="86"/>
      <c r="AF601" s="2"/>
      <c r="AG601" s="2"/>
      <c r="AH601" s="2"/>
      <c r="AI601" s="2"/>
      <c r="AJ601" s="2"/>
      <c r="AK601" s="2"/>
      <c r="AL601" s="2"/>
      <c r="AM601" s="2"/>
      <c r="AN601" s="2"/>
      <c r="AO601" s="2"/>
      <c r="AP601" s="2"/>
      <c r="AQ601" s="2"/>
      <c r="AR601" s="2"/>
      <c r="AS601" s="2"/>
      <c r="AT601" s="2"/>
      <c r="AU601" s="2"/>
      <c r="AV601" s="2"/>
      <c r="AW601" s="2"/>
    </row>
    <row r="602" spans="1:49" ht="14.25" customHeight="1" x14ac:dyDescent="0.2">
      <c r="A602" s="34"/>
      <c r="B602" s="34"/>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86"/>
      <c r="AD602" s="2"/>
      <c r="AE602" s="86"/>
      <c r="AF602" s="2"/>
      <c r="AG602" s="2"/>
      <c r="AH602" s="2"/>
      <c r="AI602" s="2"/>
      <c r="AJ602" s="2"/>
      <c r="AK602" s="2"/>
      <c r="AL602" s="2"/>
      <c r="AM602" s="2"/>
      <c r="AN602" s="2"/>
      <c r="AO602" s="2"/>
      <c r="AP602" s="2"/>
      <c r="AQ602" s="2"/>
      <c r="AR602" s="2"/>
      <c r="AS602" s="2"/>
      <c r="AT602" s="2"/>
      <c r="AU602" s="2"/>
      <c r="AV602" s="2"/>
      <c r="AW602" s="2"/>
    </row>
    <row r="603" spans="1:49" ht="14.25" customHeight="1" x14ac:dyDescent="0.2">
      <c r="A603" s="34"/>
      <c r="B603" s="34"/>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86"/>
      <c r="AD603" s="2"/>
      <c r="AE603" s="86"/>
      <c r="AF603" s="2"/>
      <c r="AG603" s="2"/>
      <c r="AH603" s="2"/>
      <c r="AI603" s="2"/>
      <c r="AJ603" s="2"/>
      <c r="AK603" s="2"/>
      <c r="AL603" s="2"/>
      <c r="AM603" s="2"/>
      <c r="AN603" s="2"/>
      <c r="AO603" s="2"/>
      <c r="AP603" s="2"/>
      <c r="AQ603" s="2"/>
      <c r="AR603" s="2"/>
      <c r="AS603" s="2"/>
      <c r="AT603" s="2"/>
      <c r="AU603" s="2"/>
      <c r="AV603" s="2"/>
      <c r="AW603" s="2"/>
    </row>
    <row r="604" spans="1:49" ht="14.25" customHeight="1" x14ac:dyDescent="0.2">
      <c r="A604" s="34"/>
      <c r="B604" s="34"/>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86"/>
      <c r="AD604" s="2"/>
      <c r="AE604" s="86"/>
      <c r="AF604" s="2"/>
      <c r="AG604" s="2"/>
      <c r="AH604" s="2"/>
      <c r="AI604" s="2"/>
      <c r="AJ604" s="2"/>
      <c r="AK604" s="2"/>
      <c r="AL604" s="2"/>
      <c r="AM604" s="2"/>
      <c r="AN604" s="2"/>
      <c r="AO604" s="2"/>
      <c r="AP604" s="2"/>
      <c r="AQ604" s="2"/>
      <c r="AR604" s="2"/>
      <c r="AS604" s="2"/>
      <c r="AT604" s="2"/>
      <c r="AU604" s="2"/>
      <c r="AV604" s="2"/>
      <c r="AW604" s="2"/>
    </row>
    <row r="605" spans="1:49" ht="14.25" customHeight="1" x14ac:dyDescent="0.2">
      <c r="A605" s="34"/>
      <c r="B605" s="34"/>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86"/>
      <c r="AD605" s="2"/>
      <c r="AE605" s="86"/>
      <c r="AF605" s="2"/>
      <c r="AG605" s="2"/>
      <c r="AH605" s="2"/>
      <c r="AI605" s="2"/>
      <c r="AJ605" s="2"/>
      <c r="AK605" s="2"/>
      <c r="AL605" s="2"/>
      <c r="AM605" s="2"/>
      <c r="AN605" s="2"/>
      <c r="AO605" s="2"/>
      <c r="AP605" s="2"/>
      <c r="AQ605" s="2"/>
      <c r="AR605" s="2"/>
      <c r="AS605" s="2"/>
      <c r="AT605" s="2"/>
      <c r="AU605" s="2"/>
      <c r="AV605" s="2"/>
      <c r="AW605" s="2"/>
    </row>
    <row r="606" spans="1:49" ht="14.25" customHeight="1" x14ac:dyDescent="0.2">
      <c r="A606" s="34"/>
      <c r="B606" s="34"/>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86"/>
      <c r="AD606" s="2"/>
      <c r="AE606" s="86"/>
      <c r="AF606" s="2"/>
      <c r="AG606" s="2"/>
      <c r="AH606" s="2"/>
      <c r="AI606" s="2"/>
      <c r="AJ606" s="2"/>
      <c r="AK606" s="2"/>
      <c r="AL606" s="2"/>
      <c r="AM606" s="2"/>
      <c r="AN606" s="2"/>
      <c r="AO606" s="2"/>
      <c r="AP606" s="2"/>
      <c r="AQ606" s="2"/>
      <c r="AR606" s="2"/>
      <c r="AS606" s="2"/>
      <c r="AT606" s="2"/>
      <c r="AU606" s="2"/>
      <c r="AV606" s="2"/>
      <c r="AW606" s="2"/>
    </row>
    <row r="607" spans="1:49" ht="14.25" customHeight="1" x14ac:dyDescent="0.2">
      <c r="A607" s="34"/>
      <c r="B607" s="34"/>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86"/>
      <c r="AD607" s="2"/>
      <c r="AE607" s="86"/>
      <c r="AF607" s="2"/>
      <c r="AG607" s="2"/>
      <c r="AH607" s="2"/>
      <c r="AI607" s="2"/>
      <c r="AJ607" s="2"/>
      <c r="AK607" s="2"/>
      <c r="AL607" s="2"/>
      <c r="AM607" s="2"/>
      <c r="AN607" s="2"/>
      <c r="AO607" s="2"/>
      <c r="AP607" s="2"/>
      <c r="AQ607" s="2"/>
      <c r="AR607" s="2"/>
      <c r="AS607" s="2"/>
      <c r="AT607" s="2"/>
      <c r="AU607" s="2"/>
      <c r="AV607" s="2"/>
      <c r="AW607" s="2"/>
    </row>
    <row r="608" spans="1:49" ht="14.25" customHeight="1" x14ac:dyDescent="0.2">
      <c r="A608" s="34"/>
      <c r="B608" s="34"/>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86"/>
      <c r="AD608" s="2"/>
      <c r="AE608" s="86"/>
      <c r="AF608" s="2"/>
      <c r="AG608" s="2"/>
      <c r="AH608" s="2"/>
      <c r="AI608" s="2"/>
      <c r="AJ608" s="2"/>
      <c r="AK608" s="2"/>
      <c r="AL608" s="2"/>
      <c r="AM608" s="2"/>
      <c r="AN608" s="2"/>
      <c r="AO608" s="2"/>
      <c r="AP608" s="2"/>
      <c r="AQ608" s="2"/>
      <c r="AR608" s="2"/>
      <c r="AS608" s="2"/>
      <c r="AT608" s="2"/>
      <c r="AU608" s="2"/>
      <c r="AV608" s="2"/>
      <c r="AW608" s="2"/>
    </row>
    <row r="609" spans="1:49" ht="14.25" customHeight="1" x14ac:dyDescent="0.2">
      <c r="A609" s="34"/>
      <c r="B609" s="34"/>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86"/>
      <c r="AD609" s="2"/>
      <c r="AE609" s="86"/>
      <c r="AF609" s="2"/>
      <c r="AG609" s="2"/>
      <c r="AH609" s="2"/>
      <c r="AI609" s="2"/>
      <c r="AJ609" s="2"/>
      <c r="AK609" s="2"/>
      <c r="AL609" s="2"/>
      <c r="AM609" s="2"/>
      <c r="AN609" s="2"/>
      <c r="AO609" s="2"/>
      <c r="AP609" s="2"/>
      <c r="AQ609" s="2"/>
      <c r="AR609" s="2"/>
      <c r="AS609" s="2"/>
      <c r="AT609" s="2"/>
      <c r="AU609" s="2"/>
      <c r="AV609" s="2"/>
      <c r="AW609" s="2"/>
    </row>
    <row r="610" spans="1:49" ht="14.25" customHeight="1" x14ac:dyDescent="0.2">
      <c r="A610" s="34"/>
      <c r="B610" s="34"/>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86"/>
      <c r="AD610" s="2"/>
      <c r="AE610" s="86"/>
      <c r="AF610" s="2"/>
      <c r="AG610" s="2"/>
      <c r="AH610" s="2"/>
      <c r="AI610" s="2"/>
      <c r="AJ610" s="2"/>
      <c r="AK610" s="2"/>
      <c r="AL610" s="2"/>
      <c r="AM610" s="2"/>
      <c r="AN610" s="2"/>
      <c r="AO610" s="2"/>
      <c r="AP610" s="2"/>
      <c r="AQ610" s="2"/>
      <c r="AR610" s="2"/>
      <c r="AS610" s="2"/>
      <c r="AT610" s="2"/>
      <c r="AU610" s="2"/>
      <c r="AV610" s="2"/>
      <c r="AW610" s="2"/>
    </row>
    <row r="611" spans="1:49" ht="14.25" customHeight="1" x14ac:dyDescent="0.2">
      <c r="A611" s="34"/>
      <c r="B611" s="34"/>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86"/>
      <c r="AD611" s="2"/>
      <c r="AE611" s="86"/>
      <c r="AF611" s="2"/>
      <c r="AG611" s="2"/>
      <c r="AH611" s="2"/>
      <c r="AI611" s="2"/>
      <c r="AJ611" s="2"/>
      <c r="AK611" s="2"/>
      <c r="AL611" s="2"/>
      <c r="AM611" s="2"/>
      <c r="AN611" s="2"/>
      <c r="AO611" s="2"/>
      <c r="AP611" s="2"/>
      <c r="AQ611" s="2"/>
      <c r="AR611" s="2"/>
      <c r="AS611" s="2"/>
      <c r="AT611" s="2"/>
      <c r="AU611" s="2"/>
      <c r="AV611" s="2"/>
      <c r="AW611" s="2"/>
    </row>
    <row r="612" spans="1:49" ht="14.25" customHeight="1" x14ac:dyDescent="0.2">
      <c r="A612" s="34"/>
      <c r="B612" s="34"/>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86"/>
      <c r="AD612" s="2"/>
      <c r="AE612" s="86"/>
      <c r="AF612" s="2"/>
      <c r="AG612" s="2"/>
      <c r="AH612" s="2"/>
      <c r="AI612" s="2"/>
      <c r="AJ612" s="2"/>
      <c r="AK612" s="2"/>
      <c r="AL612" s="2"/>
      <c r="AM612" s="2"/>
      <c r="AN612" s="2"/>
      <c r="AO612" s="2"/>
      <c r="AP612" s="2"/>
      <c r="AQ612" s="2"/>
      <c r="AR612" s="2"/>
      <c r="AS612" s="2"/>
      <c r="AT612" s="2"/>
      <c r="AU612" s="2"/>
      <c r="AV612" s="2"/>
      <c r="AW612" s="2"/>
    </row>
    <row r="613" spans="1:49" ht="14.25" customHeight="1" x14ac:dyDescent="0.2">
      <c r="A613" s="34"/>
      <c r="B613" s="34"/>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86"/>
      <c r="AD613" s="2"/>
      <c r="AE613" s="86"/>
      <c r="AF613" s="2"/>
      <c r="AG613" s="2"/>
      <c r="AH613" s="2"/>
      <c r="AI613" s="2"/>
      <c r="AJ613" s="2"/>
      <c r="AK613" s="2"/>
      <c r="AL613" s="2"/>
      <c r="AM613" s="2"/>
      <c r="AN613" s="2"/>
      <c r="AO613" s="2"/>
      <c r="AP613" s="2"/>
      <c r="AQ613" s="2"/>
      <c r="AR613" s="2"/>
      <c r="AS613" s="2"/>
      <c r="AT613" s="2"/>
      <c r="AU613" s="2"/>
      <c r="AV613" s="2"/>
      <c r="AW613" s="2"/>
    </row>
    <row r="614" spans="1:49" ht="14.25" customHeight="1" x14ac:dyDescent="0.2">
      <c r="A614" s="34"/>
      <c r="B614" s="34"/>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86"/>
      <c r="AD614" s="2"/>
      <c r="AE614" s="86"/>
      <c r="AF614" s="2"/>
      <c r="AG614" s="2"/>
      <c r="AH614" s="2"/>
      <c r="AI614" s="2"/>
      <c r="AJ614" s="2"/>
      <c r="AK614" s="2"/>
      <c r="AL614" s="2"/>
      <c r="AM614" s="2"/>
      <c r="AN614" s="2"/>
      <c r="AO614" s="2"/>
      <c r="AP614" s="2"/>
      <c r="AQ614" s="2"/>
      <c r="AR614" s="2"/>
      <c r="AS614" s="2"/>
      <c r="AT614" s="2"/>
      <c r="AU614" s="2"/>
      <c r="AV614" s="2"/>
      <c r="AW614" s="2"/>
    </row>
    <row r="615" spans="1:49" ht="14.25" customHeight="1" x14ac:dyDescent="0.2">
      <c r="A615" s="34"/>
      <c r="B615" s="34"/>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86"/>
      <c r="AD615" s="2"/>
      <c r="AE615" s="86"/>
      <c r="AF615" s="2"/>
      <c r="AG615" s="2"/>
      <c r="AH615" s="2"/>
      <c r="AI615" s="2"/>
      <c r="AJ615" s="2"/>
      <c r="AK615" s="2"/>
      <c r="AL615" s="2"/>
      <c r="AM615" s="2"/>
      <c r="AN615" s="2"/>
      <c r="AO615" s="2"/>
      <c r="AP615" s="2"/>
      <c r="AQ615" s="2"/>
      <c r="AR615" s="2"/>
      <c r="AS615" s="2"/>
      <c r="AT615" s="2"/>
      <c r="AU615" s="2"/>
      <c r="AV615" s="2"/>
      <c r="AW615" s="2"/>
    </row>
    <row r="616" spans="1:49" ht="14.25" customHeight="1" x14ac:dyDescent="0.2">
      <c r="A616" s="34"/>
      <c r="B616" s="34"/>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86"/>
      <c r="AD616" s="2"/>
      <c r="AE616" s="86"/>
      <c r="AF616" s="2"/>
      <c r="AG616" s="2"/>
      <c r="AH616" s="2"/>
      <c r="AI616" s="2"/>
      <c r="AJ616" s="2"/>
      <c r="AK616" s="2"/>
      <c r="AL616" s="2"/>
      <c r="AM616" s="2"/>
      <c r="AN616" s="2"/>
      <c r="AO616" s="2"/>
      <c r="AP616" s="2"/>
      <c r="AQ616" s="2"/>
      <c r="AR616" s="2"/>
      <c r="AS616" s="2"/>
      <c r="AT616" s="2"/>
      <c r="AU616" s="2"/>
      <c r="AV616" s="2"/>
      <c r="AW616" s="2"/>
    </row>
    <row r="617" spans="1:49" ht="14.25" customHeight="1" x14ac:dyDescent="0.2">
      <c r="A617" s="34"/>
      <c r="B617" s="34"/>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86"/>
      <c r="AD617" s="2"/>
      <c r="AE617" s="86"/>
      <c r="AF617" s="2"/>
      <c r="AG617" s="2"/>
      <c r="AH617" s="2"/>
      <c r="AI617" s="2"/>
      <c r="AJ617" s="2"/>
      <c r="AK617" s="2"/>
      <c r="AL617" s="2"/>
      <c r="AM617" s="2"/>
      <c r="AN617" s="2"/>
      <c r="AO617" s="2"/>
      <c r="AP617" s="2"/>
      <c r="AQ617" s="2"/>
      <c r="AR617" s="2"/>
      <c r="AS617" s="2"/>
      <c r="AT617" s="2"/>
      <c r="AU617" s="2"/>
      <c r="AV617" s="2"/>
      <c r="AW617" s="2"/>
    </row>
    <row r="618" spans="1:49" ht="14.25" customHeight="1" x14ac:dyDescent="0.2">
      <c r="A618" s="34"/>
      <c r="B618" s="34"/>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86"/>
      <c r="AD618" s="2"/>
      <c r="AE618" s="86"/>
      <c r="AF618" s="2"/>
      <c r="AG618" s="2"/>
      <c r="AH618" s="2"/>
      <c r="AI618" s="2"/>
      <c r="AJ618" s="2"/>
      <c r="AK618" s="2"/>
      <c r="AL618" s="2"/>
      <c r="AM618" s="2"/>
      <c r="AN618" s="2"/>
      <c r="AO618" s="2"/>
      <c r="AP618" s="2"/>
      <c r="AQ618" s="2"/>
      <c r="AR618" s="2"/>
      <c r="AS618" s="2"/>
      <c r="AT618" s="2"/>
      <c r="AU618" s="2"/>
      <c r="AV618" s="2"/>
      <c r="AW618" s="2"/>
    </row>
    <row r="619" spans="1:49" ht="14.25" customHeight="1" x14ac:dyDescent="0.2">
      <c r="A619" s="34"/>
      <c r="B619" s="34"/>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86"/>
      <c r="AD619" s="2"/>
      <c r="AE619" s="86"/>
      <c r="AF619" s="2"/>
      <c r="AG619" s="2"/>
      <c r="AH619" s="2"/>
      <c r="AI619" s="2"/>
      <c r="AJ619" s="2"/>
      <c r="AK619" s="2"/>
      <c r="AL619" s="2"/>
      <c r="AM619" s="2"/>
      <c r="AN619" s="2"/>
      <c r="AO619" s="2"/>
      <c r="AP619" s="2"/>
      <c r="AQ619" s="2"/>
      <c r="AR619" s="2"/>
      <c r="AS619" s="2"/>
      <c r="AT619" s="2"/>
      <c r="AU619" s="2"/>
      <c r="AV619" s="2"/>
      <c r="AW619" s="2"/>
    </row>
    <row r="620" spans="1:49" ht="14.25" customHeight="1" x14ac:dyDescent="0.2">
      <c r="A620" s="34"/>
      <c r="B620" s="34"/>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86"/>
      <c r="AD620" s="2"/>
      <c r="AE620" s="86"/>
      <c r="AF620" s="2"/>
      <c r="AG620" s="2"/>
      <c r="AH620" s="2"/>
      <c r="AI620" s="2"/>
      <c r="AJ620" s="2"/>
      <c r="AK620" s="2"/>
      <c r="AL620" s="2"/>
      <c r="AM620" s="2"/>
      <c r="AN620" s="2"/>
      <c r="AO620" s="2"/>
      <c r="AP620" s="2"/>
      <c r="AQ620" s="2"/>
      <c r="AR620" s="2"/>
      <c r="AS620" s="2"/>
      <c r="AT620" s="2"/>
      <c r="AU620" s="2"/>
      <c r="AV620" s="2"/>
      <c r="AW620" s="2"/>
    </row>
    <row r="621" spans="1:49" ht="14.25" customHeight="1" x14ac:dyDescent="0.2">
      <c r="A621" s="34"/>
      <c r="B621" s="34"/>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86"/>
      <c r="AD621" s="2"/>
      <c r="AE621" s="86"/>
      <c r="AF621" s="2"/>
      <c r="AG621" s="2"/>
      <c r="AH621" s="2"/>
      <c r="AI621" s="2"/>
      <c r="AJ621" s="2"/>
      <c r="AK621" s="2"/>
      <c r="AL621" s="2"/>
      <c r="AM621" s="2"/>
      <c r="AN621" s="2"/>
      <c r="AO621" s="2"/>
      <c r="AP621" s="2"/>
      <c r="AQ621" s="2"/>
      <c r="AR621" s="2"/>
      <c r="AS621" s="2"/>
      <c r="AT621" s="2"/>
      <c r="AU621" s="2"/>
      <c r="AV621" s="2"/>
      <c r="AW621" s="2"/>
    </row>
    <row r="622" spans="1:49" ht="14.25" customHeight="1" x14ac:dyDescent="0.2">
      <c r="A622" s="34"/>
      <c r="B622" s="34"/>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86"/>
      <c r="AD622" s="2"/>
      <c r="AE622" s="86"/>
      <c r="AF622" s="2"/>
      <c r="AG622" s="2"/>
      <c r="AH622" s="2"/>
      <c r="AI622" s="2"/>
      <c r="AJ622" s="2"/>
      <c r="AK622" s="2"/>
      <c r="AL622" s="2"/>
      <c r="AM622" s="2"/>
      <c r="AN622" s="2"/>
      <c r="AO622" s="2"/>
      <c r="AP622" s="2"/>
      <c r="AQ622" s="2"/>
      <c r="AR622" s="2"/>
      <c r="AS622" s="2"/>
      <c r="AT622" s="2"/>
      <c r="AU622" s="2"/>
      <c r="AV622" s="2"/>
      <c r="AW622" s="2"/>
    </row>
    <row r="623" spans="1:49" ht="14.25" customHeight="1" x14ac:dyDescent="0.2">
      <c r="A623" s="34"/>
      <c r="B623" s="34"/>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86"/>
      <c r="AD623" s="2"/>
      <c r="AE623" s="86"/>
      <c r="AF623" s="2"/>
      <c r="AG623" s="2"/>
      <c r="AH623" s="2"/>
      <c r="AI623" s="2"/>
      <c r="AJ623" s="2"/>
      <c r="AK623" s="2"/>
      <c r="AL623" s="2"/>
      <c r="AM623" s="2"/>
      <c r="AN623" s="2"/>
      <c r="AO623" s="2"/>
      <c r="AP623" s="2"/>
      <c r="AQ623" s="2"/>
      <c r="AR623" s="2"/>
      <c r="AS623" s="2"/>
      <c r="AT623" s="2"/>
      <c r="AU623" s="2"/>
      <c r="AV623" s="2"/>
      <c r="AW623" s="2"/>
    </row>
    <row r="624" spans="1:49" ht="14.25" customHeight="1" x14ac:dyDescent="0.2">
      <c r="A624" s="34"/>
      <c r="B624" s="34"/>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86"/>
      <c r="AD624" s="2"/>
      <c r="AE624" s="86"/>
      <c r="AF624" s="2"/>
      <c r="AG624" s="2"/>
      <c r="AH624" s="2"/>
      <c r="AI624" s="2"/>
      <c r="AJ624" s="2"/>
      <c r="AK624" s="2"/>
      <c r="AL624" s="2"/>
      <c r="AM624" s="2"/>
      <c r="AN624" s="2"/>
      <c r="AO624" s="2"/>
      <c r="AP624" s="2"/>
      <c r="AQ624" s="2"/>
      <c r="AR624" s="2"/>
      <c r="AS624" s="2"/>
      <c r="AT624" s="2"/>
      <c r="AU624" s="2"/>
      <c r="AV624" s="2"/>
      <c r="AW624" s="2"/>
    </row>
    <row r="625" spans="1:49" ht="14.25" customHeight="1" x14ac:dyDescent="0.2">
      <c r="A625" s="34"/>
      <c r="B625" s="34"/>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86"/>
      <c r="AD625" s="2"/>
      <c r="AE625" s="86"/>
      <c r="AF625" s="2"/>
      <c r="AG625" s="2"/>
      <c r="AH625" s="2"/>
      <c r="AI625" s="2"/>
      <c r="AJ625" s="2"/>
      <c r="AK625" s="2"/>
      <c r="AL625" s="2"/>
      <c r="AM625" s="2"/>
      <c r="AN625" s="2"/>
      <c r="AO625" s="2"/>
      <c r="AP625" s="2"/>
      <c r="AQ625" s="2"/>
      <c r="AR625" s="2"/>
      <c r="AS625" s="2"/>
      <c r="AT625" s="2"/>
      <c r="AU625" s="2"/>
      <c r="AV625" s="2"/>
      <c r="AW625" s="2"/>
    </row>
    <row r="626" spans="1:49" ht="14.25" customHeight="1" x14ac:dyDescent="0.2">
      <c r="A626" s="34"/>
      <c r="B626" s="34"/>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86"/>
      <c r="AD626" s="2"/>
      <c r="AE626" s="86"/>
      <c r="AF626" s="2"/>
      <c r="AG626" s="2"/>
      <c r="AH626" s="2"/>
      <c r="AI626" s="2"/>
      <c r="AJ626" s="2"/>
      <c r="AK626" s="2"/>
      <c r="AL626" s="2"/>
      <c r="AM626" s="2"/>
      <c r="AN626" s="2"/>
      <c r="AO626" s="2"/>
      <c r="AP626" s="2"/>
      <c r="AQ626" s="2"/>
      <c r="AR626" s="2"/>
      <c r="AS626" s="2"/>
      <c r="AT626" s="2"/>
      <c r="AU626" s="2"/>
      <c r="AV626" s="2"/>
      <c r="AW626" s="2"/>
    </row>
    <row r="627" spans="1:49" ht="14.25" customHeight="1" x14ac:dyDescent="0.2">
      <c r="A627" s="34"/>
      <c r="B627" s="34"/>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86"/>
      <c r="AD627" s="2"/>
      <c r="AE627" s="86"/>
      <c r="AF627" s="2"/>
      <c r="AG627" s="2"/>
      <c r="AH627" s="2"/>
      <c r="AI627" s="2"/>
      <c r="AJ627" s="2"/>
      <c r="AK627" s="2"/>
      <c r="AL627" s="2"/>
      <c r="AM627" s="2"/>
      <c r="AN627" s="2"/>
      <c r="AO627" s="2"/>
      <c r="AP627" s="2"/>
      <c r="AQ627" s="2"/>
      <c r="AR627" s="2"/>
      <c r="AS627" s="2"/>
      <c r="AT627" s="2"/>
      <c r="AU627" s="2"/>
      <c r="AV627" s="2"/>
      <c r="AW627" s="2"/>
    </row>
    <row r="628" spans="1:49" ht="14.25" customHeight="1" x14ac:dyDescent="0.2">
      <c r="A628" s="34"/>
      <c r="B628" s="34"/>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86"/>
      <c r="AD628" s="2"/>
      <c r="AE628" s="86"/>
      <c r="AF628" s="2"/>
      <c r="AG628" s="2"/>
      <c r="AH628" s="2"/>
      <c r="AI628" s="2"/>
      <c r="AJ628" s="2"/>
      <c r="AK628" s="2"/>
      <c r="AL628" s="2"/>
      <c r="AM628" s="2"/>
      <c r="AN628" s="2"/>
      <c r="AO628" s="2"/>
      <c r="AP628" s="2"/>
      <c r="AQ628" s="2"/>
      <c r="AR628" s="2"/>
      <c r="AS628" s="2"/>
      <c r="AT628" s="2"/>
      <c r="AU628" s="2"/>
      <c r="AV628" s="2"/>
      <c r="AW628" s="2"/>
    </row>
    <row r="629" spans="1:49" ht="14.25" customHeight="1" x14ac:dyDescent="0.2">
      <c r="A629" s="34"/>
      <c r="B629" s="34"/>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86"/>
      <c r="AD629" s="2"/>
      <c r="AE629" s="86"/>
      <c r="AF629" s="2"/>
      <c r="AG629" s="2"/>
      <c r="AH629" s="2"/>
      <c r="AI629" s="2"/>
      <c r="AJ629" s="2"/>
      <c r="AK629" s="2"/>
      <c r="AL629" s="2"/>
      <c r="AM629" s="2"/>
      <c r="AN629" s="2"/>
      <c r="AO629" s="2"/>
      <c r="AP629" s="2"/>
      <c r="AQ629" s="2"/>
      <c r="AR629" s="2"/>
      <c r="AS629" s="2"/>
      <c r="AT629" s="2"/>
      <c r="AU629" s="2"/>
      <c r="AV629" s="2"/>
      <c r="AW629" s="2"/>
    </row>
    <row r="630" spans="1:49" ht="14.25" customHeight="1" x14ac:dyDescent="0.2">
      <c r="A630" s="34"/>
      <c r="B630" s="34"/>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86"/>
      <c r="AD630" s="2"/>
      <c r="AE630" s="86"/>
      <c r="AF630" s="2"/>
      <c r="AG630" s="2"/>
      <c r="AH630" s="2"/>
      <c r="AI630" s="2"/>
      <c r="AJ630" s="2"/>
      <c r="AK630" s="2"/>
      <c r="AL630" s="2"/>
      <c r="AM630" s="2"/>
      <c r="AN630" s="2"/>
      <c r="AO630" s="2"/>
      <c r="AP630" s="2"/>
      <c r="AQ630" s="2"/>
      <c r="AR630" s="2"/>
      <c r="AS630" s="2"/>
      <c r="AT630" s="2"/>
      <c r="AU630" s="2"/>
      <c r="AV630" s="2"/>
      <c r="AW630" s="2"/>
    </row>
    <row r="631" spans="1:49" ht="14.25" customHeight="1" x14ac:dyDescent="0.2">
      <c r="A631" s="34"/>
      <c r="B631" s="34"/>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86"/>
      <c r="AD631" s="2"/>
      <c r="AE631" s="86"/>
      <c r="AF631" s="2"/>
      <c r="AG631" s="2"/>
      <c r="AH631" s="2"/>
      <c r="AI631" s="2"/>
      <c r="AJ631" s="2"/>
      <c r="AK631" s="2"/>
      <c r="AL631" s="2"/>
      <c r="AM631" s="2"/>
      <c r="AN631" s="2"/>
      <c r="AO631" s="2"/>
      <c r="AP631" s="2"/>
      <c r="AQ631" s="2"/>
      <c r="AR631" s="2"/>
      <c r="AS631" s="2"/>
      <c r="AT631" s="2"/>
      <c r="AU631" s="2"/>
      <c r="AV631" s="2"/>
      <c r="AW631" s="2"/>
    </row>
    <row r="632" spans="1:49" ht="14.25" customHeight="1" x14ac:dyDescent="0.2">
      <c r="A632" s="34"/>
      <c r="B632" s="34"/>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86"/>
      <c r="AD632" s="2"/>
      <c r="AE632" s="86"/>
      <c r="AF632" s="2"/>
      <c r="AG632" s="2"/>
      <c r="AH632" s="2"/>
      <c r="AI632" s="2"/>
      <c r="AJ632" s="2"/>
      <c r="AK632" s="2"/>
      <c r="AL632" s="2"/>
      <c r="AM632" s="2"/>
      <c r="AN632" s="2"/>
      <c r="AO632" s="2"/>
      <c r="AP632" s="2"/>
      <c r="AQ632" s="2"/>
      <c r="AR632" s="2"/>
      <c r="AS632" s="2"/>
      <c r="AT632" s="2"/>
      <c r="AU632" s="2"/>
      <c r="AV632" s="2"/>
      <c r="AW632" s="2"/>
    </row>
    <row r="633" spans="1:49" ht="14.25" customHeight="1" x14ac:dyDescent="0.2">
      <c r="A633" s="34"/>
      <c r="B633" s="34"/>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86"/>
      <c r="AD633" s="2"/>
      <c r="AE633" s="86"/>
      <c r="AF633" s="2"/>
      <c r="AG633" s="2"/>
      <c r="AH633" s="2"/>
      <c r="AI633" s="2"/>
      <c r="AJ633" s="2"/>
      <c r="AK633" s="2"/>
      <c r="AL633" s="2"/>
      <c r="AM633" s="2"/>
      <c r="AN633" s="2"/>
      <c r="AO633" s="2"/>
      <c r="AP633" s="2"/>
      <c r="AQ633" s="2"/>
      <c r="AR633" s="2"/>
      <c r="AS633" s="2"/>
      <c r="AT633" s="2"/>
      <c r="AU633" s="2"/>
      <c r="AV633" s="2"/>
      <c r="AW633" s="2"/>
    </row>
    <row r="634" spans="1:49" ht="14.25" customHeight="1" x14ac:dyDescent="0.2">
      <c r="A634" s="34"/>
      <c r="B634" s="34"/>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86"/>
      <c r="AD634" s="2"/>
      <c r="AE634" s="86"/>
      <c r="AF634" s="2"/>
      <c r="AG634" s="2"/>
      <c r="AH634" s="2"/>
      <c r="AI634" s="2"/>
      <c r="AJ634" s="2"/>
      <c r="AK634" s="2"/>
      <c r="AL634" s="2"/>
      <c r="AM634" s="2"/>
      <c r="AN634" s="2"/>
      <c r="AO634" s="2"/>
      <c r="AP634" s="2"/>
      <c r="AQ634" s="2"/>
      <c r="AR634" s="2"/>
      <c r="AS634" s="2"/>
      <c r="AT634" s="2"/>
      <c r="AU634" s="2"/>
      <c r="AV634" s="2"/>
      <c r="AW634" s="2"/>
    </row>
    <row r="635" spans="1:49" ht="14.25" customHeight="1" x14ac:dyDescent="0.2">
      <c r="A635" s="34"/>
      <c r="B635" s="34"/>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86"/>
      <c r="AD635" s="2"/>
      <c r="AE635" s="86"/>
      <c r="AF635" s="2"/>
      <c r="AG635" s="2"/>
      <c r="AH635" s="2"/>
      <c r="AI635" s="2"/>
      <c r="AJ635" s="2"/>
      <c r="AK635" s="2"/>
      <c r="AL635" s="2"/>
      <c r="AM635" s="2"/>
      <c r="AN635" s="2"/>
      <c r="AO635" s="2"/>
      <c r="AP635" s="2"/>
      <c r="AQ635" s="2"/>
      <c r="AR635" s="2"/>
      <c r="AS635" s="2"/>
      <c r="AT635" s="2"/>
      <c r="AU635" s="2"/>
      <c r="AV635" s="2"/>
      <c r="AW635" s="2"/>
    </row>
    <row r="636" spans="1:49" ht="14.25" customHeight="1" x14ac:dyDescent="0.2">
      <c r="A636" s="34"/>
      <c r="B636" s="34"/>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86"/>
      <c r="AD636" s="2"/>
      <c r="AE636" s="86"/>
      <c r="AF636" s="2"/>
      <c r="AG636" s="2"/>
      <c r="AH636" s="2"/>
      <c r="AI636" s="2"/>
      <c r="AJ636" s="2"/>
      <c r="AK636" s="2"/>
      <c r="AL636" s="2"/>
      <c r="AM636" s="2"/>
      <c r="AN636" s="2"/>
      <c r="AO636" s="2"/>
      <c r="AP636" s="2"/>
      <c r="AQ636" s="2"/>
      <c r="AR636" s="2"/>
      <c r="AS636" s="2"/>
      <c r="AT636" s="2"/>
      <c r="AU636" s="2"/>
      <c r="AV636" s="2"/>
      <c r="AW636" s="2"/>
    </row>
    <row r="637" spans="1:49" ht="14.25" customHeight="1" x14ac:dyDescent="0.2">
      <c r="A637" s="34"/>
      <c r="B637" s="34"/>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86"/>
      <c r="AD637" s="2"/>
      <c r="AE637" s="86"/>
      <c r="AF637" s="2"/>
      <c r="AG637" s="2"/>
      <c r="AH637" s="2"/>
      <c r="AI637" s="2"/>
      <c r="AJ637" s="2"/>
      <c r="AK637" s="2"/>
      <c r="AL637" s="2"/>
      <c r="AM637" s="2"/>
      <c r="AN637" s="2"/>
      <c r="AO637" s="2"/>
      <c r="AP637" s="2"/>
      <c r="AQ637" s="2"/>
      <c r="AR637" s="2"/>
      <c r="AS637" s="2"/>
      <c r="AT637" s="2"/>
      <c r="AU637" s="2"/>
      <c r="AV637" s="2"/>
      <c r="AW637" s="2"/>
    </row>
    <row r="638" spans="1:49" ht="14.25" customHeight="1" x14ac:dyDescent="0.2">
      <c r="A638" s="34"/>
      <c r="B638" s="34"/>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86"/>
      <c r="AD638" s="2"/>
      <c r="AE638" s="86"/>
      <c r="AF638" s="2"/>
      <c r="AG638" s="2"/>
      <c r="AH638" s="2"/>
      <c r="AI638" s="2"/>
      <c r="AJ638" s="2"/>
      <c r="AK638" s="2"/>
      <c r="AL638" s="2"/>
      <c r="AM638" s="2"/>
      <c r="AN638" s="2"/>
      <c r="AO638" s="2"/>
      <c r="AP638" s="2"/>
      <c r="AQ638" s="2"/>
      <c r="AR638" s="2"/>
      <c r="AS638" s="2"/>
      <c r="AT638" s="2"/>
      <c r="AU638" s="2"/>
      <c r="AV638" s="2"/>
      <c r="AW638" s="2"/>
    </row>
    <row r="639" spans="1:49" ht="14.25" customHeight="1" x14ac:dyDescent="0.2">
      <c r="A639" s="34"/>
      <c r="B639" s="34"/>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86"/>
      <c r="AD639" s="2"/>
      <c r="AE639" s="86"/>
      <c r="AF639" s="2"/>
      <c r="AG639" s="2"/>
      <c r="AH639" s="2"/>
      <c r="AI639" s="2"/>
      <c r="AJ639" s="2"/>
      <c r="AK639" s="2"/>
      <c r="AL639" s="2"/>
      <c r="AM639" s="2"/>
      <c r="AN639" s="2"/>
      <c r="AO639" s="2"/>
      <c r="AP639" s="2"/>
      <c r="AQ639" s="2"/>
      <c r="AR639" s="2"/>
      <c r="AS639" s="2"/>
      <c r="AT639" s="2"/>
      <c r="AU639" s="2"/>
      <c r="AV639" s="2"/>
      <c r="AW639" s="2"/>
    </row>
    <row r="640" spans="1:49" ht="14.25" customHeight="1" x14ac:dyDescent="0.2">
      <c r="A640" s="34"/>
      <c r="B640" s="34"/>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86"/>
      <c r="AD640" s="2"/>
      <c r="AE640" s="86"/>
      <c r="AF640" s="2"/>
      <c r="AG640" s="2"/>
      <c r="AH640" s="2"/>
      <c r="AI640" s="2"/>
      <c r="AJ640" s="2"/>
      <c r="AK640" s="2"/>
      <c r="AL640" s="2"/>
      <c r="AM640" s="2"/>
      <c r="AN640" s="2"/>
      <c r="AO640" s="2"/>
      <c r="AP640" s="2"/>
      <c r="AQ640" s="2"/>
      <c r="AR640" s="2"/>
      <c r="AS640" s="2"/>
      <c r="AT640" s="2"/>
      <c r="AU640" s="2"/>
      <c r="AV640" s="2"/>
      <c r="AW640" s="2"/>
    </row>
    <row r="641" spans="1:49" ht="14.25" customHeight="1" x14ac:dyDescent="0.2">
      <c r="A641" s="34"/>
      <c r="B641" s="34"/>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86"/>
      <c r="AD641" s="2"/>
      <c r="AE641" s="86"/>
      <c r="AF641" s="2"/>
      <c r="AG641" s="2"/>
      <c r="AH641" s="2"/>
      <c r="AI641" s="2"/>
      <c r="AJ641" s="2"/>
      <c r="AK641" s="2"/>
      <c r="AL641" s="2"/>
      <c r="AM641" s="2"/>
      <c r="AN641" s="2"/>
      <c r="AO641" s="2"/>
      <c r="AP641" s="2"/>
      <c r="AQ641" s="2"/>
      <c r="AR641" s="2"/>
      <c r="AS641" s="2"/>
      <c r="AT641" s="2"/>
      <c r="AU641" s="2"/>
      <c r="AV641" s="2"/>
      <c r="AW641" s="2"/>
    </row>
    <row r="642" spans="1:49" ht="14.25" customHeight="1" x14ac:dyDescent="0.2">
      <c r="A642" s="34"/>
      <c r="B642" s="34"/>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86"/>
      <c r="AD642" s="2"/>
      <c r="AE642" s="86"/>
      <c r="AF642" s="2"/>
      <c r="AG642" s="2"/>
      <c r="AH642" s="2"/>
      <c r="AI642" s="2"/>
      <c r="AJ642" s="2"/>
      <c r="AK642" s="2"/>
      <c r="AL642" s="2"/>
      <c r="AM642" s="2"/>
      <c r="AN642" s="2"/>
      <c r="AO642" s="2"/>
      <c r="AP642" s="2"/>
      <c r="AQ642" s="2"/>
      <c r="AR642" s="2"/>
      <c r="AS642" s="2"/>
      <c r="AT642" s="2"/>
      <c r="AU642" s="2"/>
      <c r="AV642" s="2"/>
      <c r="AW642" s="2"/>
    </row>
    <row r="643" spans="1:49" ht="14.25" customHeight="1" x14ac:dyDescent="0.2">
      <c r="A643" s="34"/>
      <c r="B643" s="34"/>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86"/>
      <c r="AD643" s="2"/>
      <c r="AE643" s="86"/>
      <c r="AF643" s="2"/>
      <c r="AG643" s="2"/>
      <c r="AH643" s="2"/>
      <c r="AI643" s="2"/>
      <c r="AJ643" s="2"/>
      <c r="AK643" s="2"/>
      <c r="AL643" s="2"/>
      <c r="AM643" s="2"/>
      <c r="AN643" s="2"/>
      <c r="AO643" s="2"/>
      <c r="AP643" s="2"/>
      <c r="AQ643" s="2"/>
      <c r="AR643" s="2"/>
      <c r="AS643" s="2"/>
      <c r="AT643" s="2"/>
      <c r="AU643" s="2"/>
      <c r="AV643" s="2"/>
      <c r="AW643" s="2"/>
    </row>
    <row r="644" spans="1:49" ht="14.25" customHeight="1" x14ac:dyDescent="0.2">
      <c r="A644" s="34"/>
      <c r="B644" s="34"/>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86"/>
      <c r="AD644" s="2"/>
      <c r="AE644" s="86"/>
      <c r="AF644" s="2"/>
      <c r="AG644" s="2"/>
      <c r="AH644" s="2"/>
      <c r="AI644" s="2"/>
      <c r="AJ644" s="2"/>
      <c r="AK644" s="2"/>
      <c r="AL644" s="2"/>
      <c r="AM644" s="2"/>
      <c r="AN644" s="2"/>
      <c r="AO644" s="2"/>
      <c r="AP644" s="2"/>
      <c r="AQ644" s="2"/>
      <c r="AR644" s="2"/>
      <c r="AS644" s="2"/>
      <c r="AT644" s="2"/>
      <c r="AU644" s="2"/>
      <c r="AV644" s="2"/>
      <c r="AW644" s="2"/>
    </row>
    <row r="645" spans="1:49" ht="14.25" customHeight="1" x14ac:dyDescent="0.2">
      <c r="A645" s="34"/>
      <c r="B645" s="34"/>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86"/>
      <c r="AD645" s="2"/>
      <c r="AE645" s="86"/>
      <c r="AF645" s="2"/>
      <c r="AG645" s="2"/>
      <c r="AH645" s="2"/>
      <c r="AI645" s="2"/>
      <c r="AJ645" s="2"/>
      <c r="AK645" s="2"/>
      <c r="AL645" s="2"/>
      <c r="AM645" s="2"/>
      <c r="AN645" s="2"/>
      <c r="AO645" s="2"/>
      <c r="AP645" s="2"/>
      <c r="AQ645" s="2"/>
      <c r="AR645" s="2"/>
      <c r="AS645" s="2"/>
      <c r="AT645" s="2"/>
      <c r="AU645" s="2"/>
      <c r="AV645" s="2"/>
      <c r="AW645" s="2"/>
    </row>
    <row r="646" spans="1:49" ht="14.25" customHeight="1" x14ac:dyDescent="0.2">
      <c r="A646" s="34"/>
      <c r="B646" s="34"/>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86"/>
      <c r="AD646" s="2"/>
      <c r="AE646" s="86"/>
      <c r="AF646" s="2"/>
      <c r="AG646" s="2"/>
      <c r="AH646" s="2"/>
      <c r="AI646" s="2"/>
      <c r="AJ646" s="2"/>
      <c r="AK646" s="2"/>
      <c r="AL646" s="2"/>
      <c r="AM646" s="2"/>
      <c r="AN646" s="2"/>
      <c r="AO646" s="2"/>
      <c r="AP646" s="2"/>
      <c r="AQ646" s="2"/>
      <c r="AR646" s="2"/>
      <c r="AS646" s="2"/>
      <c r="AT646" s="2"/>
      <c r="AU646" s="2"/>
      <c r="AV646" s="2"/>
      <c r="AW646" s="2"/>
    </row>
    <row r="647" spans="1:49" ht="14.25" customHeight="1" x14ac:dyDescent="0.2">
      <c r="A647" s="34"/>
      <c r="B647" s="34"/>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86"/>
      <c r="AD647" s="2"/>
      <c r="AE647" s="86"/>
      <c r="AF647" s="2"/>
      <c r="AG647" s="2"/>
      <c r="AH647" s="2"/>
      <c r="AI647" s="2"/>
      <c r="AJ647" s="2"/>
      <c r="AK647" s="2"/>
      <c r="AL647" s="2"/>
      <c r="AM647" s="2"/>
      <c r="AN647" s="2"/>
      <c r="AO647" s="2"/>
      <c r="AP647" s="2"/>
      <c r="AQ647" s="2"/>
      <c r="AR647" s="2"/>
      <c r="AS647" s="2"/>
      <c r="AT647" s="2"/>
      <c r="AU647" s="2"/>
      <c r="AV647" s="2"/>
      <c r="AW647" s="2"/>
    </row>
    <row r="648" spans="1:49" ht="14.25" customHeight="1" x14ac:dyDescent="0.2">
      <c r="A648" s="34"/>
      <c r="B648" s="34"/>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86"/>
      <c r="AD648" s="2"/>
      <c r="AE648" s="86"/>
      <c r="AF648" s="2"/>
      <c r="AG648" s="2"/>
      <c r="AH648" s="2"/>
      <c r="AI648" s="2"/>
      <c r="AJ648" s="2"/>
      <c r="AK648" s="2"/>
      <c r="AL648" s="2"/>
      <c r="AM648" s="2"/>
      <c r="AN648" s="2"/>
      <c r="AO648" s="2"/>
      <c r="AP648" s="2"/>
      <c r="AQ648" s="2"/>
      <c r="AR648" s="2"/>
      <c r="AS648" s="2"/>
      <c r="AT648" s="2"/>
      <c r="AU648" s="2"/>
      <c r="AV648" s="2"/>
      <c r="AW648" s="2"/>
    </row>
    <row r="649" spans="1:49" ht="14.25" customHeight="1" x14ac:dyDescent="0.2">
      <c r="A649" s="34"/>
      <c r="B649" s="34"/>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86"/>
      <c r="AD649" s="2"/>
      <c r="AE649" s="86"/>
      <c r="AF649" s="2"/>
      <c r="AG649" s="2"/>
      <c r="AH649" s="2"/>
      <c r="AI649" s="2"/>
      <c r="AJ649" s="2"/>
      <c r="AK649" s="2"/>
      <c r="AL649" s="2"/>
      <c r="AM649" s="2"/>
      <c r="AN649" s="2"/>
      <c r="AO649" s="2"/>
      <c r="AP649" s="2"/>
      <c r="AQ649" s="2"/>
      <c r="AR649" s="2"/>
      <c r="AS649" s="2"/>
      <c r="AT649" s="2"/>
      <c r="AU649" s="2"/>
      <c r="AV649" s="2"/>
      <c r="AW649" s="2"/>
    </row>
    <row r="650" spans="1:49" ht="14.25" customHeight="1" x14ac:dyDescent="0.2">
      <c r="A650" s="34"/>
      <c r="B650" s="34"/>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86"/>
      <c r="AD650" s="2"/>
      <c r="AE650" s="86"/>
      <c r="AF650" s="2"/>
      <c r="AG650" s="2"/>
      <c r="AH650" s="2"/>
      <c r="AI650" s="2"/>
      <c r="AJ650" s="2"/>
      <c r="AK650" s="2"/>
      <c r="AL650" s="2"/>
      <c r="AM650" s="2"/>
      <c r="AN650" s="2"/>
      <c r="AO650" s="2"/>
      <c r="AP650" s="2"/>
      <c r="AQ650" s="2"/>
      <c r="AR650" s="2"/>
      <c r="AS650" s="2"/>
      <c r="AT650" s="2"/>
      <c r="AU650" s="2"/>
      <c r="AV650" s="2"/>
      <c r="AW650" s="2"/>
    </row>
    <row r="651" spans="1:49" ht="14.25" customHeight="1" x14ac:dyDescent="0.2">
      <c r="A651" s="34"/>
      <c r="B651" s="34"/>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86"/>
      <c r="AD651" s="2"/>
      <c r="AE651" s="86"/>
      <c r="AF651" s="2"/>
      <c r="AG651" s="2"/>
      <c r="AH651" s="2"/>
      <c r="AI651" s="2"/>
      <c r="AJ651" s="2"/>
      <c r="AK651" s="2"/>
      <c r="AL651" s="2"/>
      <c r="AM651" s="2"/>
      <c r="AN651" s="2"/>
      <c r="AO651" s="2"/>
      <c r="AP651" s="2"/>
      <c r="AQ651" s="2"/>
      <c r="AR651" s="2"/>
      <c r="AS651" s="2"/>
      <c r="AT651" s="2"/>
      <c r="AU651" s="2"/>
      <c r="AV651" s="2"/>
      <c r="AW651" s="2"/>
    </row>
    <row r="652" spans="1:49" ht="14.25" customHeight="1" x14ac:dyDescent="0.2">
      <c r="A652" s="34"/>
      <c r="B652" s="34"/>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86"/>
      <c r="AD652" s="2"/>
      <c r="AE652" s="86"/>
      <c r="AF652" s="2"/>
      <c r="AG652" s="2"/>
      <c r="AH652" s="2"/>
      <c r="AI652" s="2"/>
      <c r="AJ652" s="2"/>
      <c r="AK652" s="2"/>
      <c r="AL652" s="2"/>
      <c r="AM652" s="2"/>
      <c r="AN652" s="2"/>
      <c r="AO652" s="2"/>
      <c r="AP652" s="2"/>
      <c r="AQ652" s="2"/>
      <c r="AR652" s="2"/>
      <c r="AS652" s="2"/>
      <c r="AT652" s="2"/>
      <c r="AU652" s="2"/>
      <c r="AV652" s="2"/>
      <c r="AW652" s="2"/>
    </row>
    <row r="653" spans="1:49" ht="14.25" customHeight="1" x14ac:dyDescent="0.2">
      <c r="A653" s="34"/>
      <c r="B653" s="34"/>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86"/>
      <c r="AD653" s="2"/>
      <c r="AE653" s="86"/>
      <c r="AF653" s="2"/>
      <c r="AG653" s="2"/>
      <c r="AH653" s="2"/>
      <c r="AI653" s="2"/>
      <c r="AJ653" s="2"/>
      <c r="AK653" s="2"/>
      <c r="AL653" s="2"/>
      <c r="AM653" s="2"/>
      <c r="AN653" s="2"/>
      <c r="AO653" s="2"/>
      <c r="AP653" s="2"/>
      <c r="AQ653" s="2"/>
      <c r="AR653" s="2"/>
      <c r="AS653" s="2"/>
      <c r="AT653" s="2"/>
      <c r="AU653" s="2"/>
      <c r="AV653" s="2"/>
      <c r="AW653" s="2"/>
    </row>
    <row r="654" spans="1:49" ht="14.25" customHeight="1" x14ac:dyDescent="0.2">
      <c r="A654" s="34"/>
      <c r="B654" s="34"/>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86"/>
      <c r="AD654" s="2"/>
      <c r="AE654" s="86"/>
      <c r="AF654" s="2"/>
      <c r="AG654" s="2"/>
      <c r="AH654" s="2"/>
      <c r="AI654" s="2"/>
      <c r="AJ654" s="2"/>
      <c r="AK654" s="2"/>
      <c r="AL654" s="2"/>
      <c r="AM654" s="2"/>
      <c r="AN654" s="2"/>
      <c r="AO654" s="2"/>
      <c r="AP654" s="2"/>
      <c r="AQ654" s="2"/>
      <c r="AR654" s="2"/>
      <c r="AS654" s="2"/>
      <c r="AT654" s="2"/>
      <c r="AU654" s="2"/>
      <c r="AV654" s="2"/>
      <c r="AW654" s="2"/>
    </row>
    <row r="655" spans="1:49" ht="14.25" customHeight="1" x14ac:dyDescent="0.2">
      <c r="A655" s="34"/>
      <c r="B655" s="34"/>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86"/>
      <c r="AD655" s="2"/>
      <c r="AE655" s="86"/>
      <c r="AF655" s="2"/>
      <c r="AG655" s="2"/>
      <c r="AH655" s="2"/>
      <c r="AI655" s="2"/>
      <c r="AJ655" s="2"/>
      <c r="AK655" s="2"/>
      <c r="AL655" s="2"/>
      <c r="AM655" s="2"/>
      <c r="AN655" s="2"/>
      <c r="AO655" s="2"/>
      <c r="AP655" s="2"/>
      <c r="AQ655" s="2"/>
      <c r="AR655" s="2"/>
      <c r="AS655" s="2"/>
      <c r="AT655" s="2"/>
      <c r="AU655" s="2"/>
      <c r="AV655" s="2"/>
      <c r="AW655" s="2"/>
    </row>
    <row r="656" spans="1:49" ht="14.25" customHeight="1" x14ac:dyDescent="0.2">
      <c r="A656" s="34"/>
      <c r="B656" s="34"/>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86"/>
      <c r="AD656" s="2"/>
      <c r="AE656" s="86"/>
      <c r="AF656" s="2"/>
      <c r="AG656" s="2"/>
      <c r="AH656" s="2"/>
      <c r="AI656" s="2"/>
      <c r="AJ656" s="2"/>
      <c r="AK656" s="2"/>
      <c r="AL656" s="2"/>
      <c r="AM656" s="2"/>
      <c r="AN656" s="2"/>
      <c r="AO656" s="2"/>
      <c r="AP656" s="2"/>
      <c r="AQ656" s="2"/>
      <c r="AR656" s="2"/>
      <c r="AS656" s="2"/>
      <c r="AT656" s="2"/>
      <c r="AU656" s="2"/>
      <c r="AV656" s="2"/>
      <c r="AW656" s="2"/>
    </row>
    <row r="657" spans="1:49" ht="14.25" customHeight="1" x14ac:dyDescent="0.2">
      <c r="A657" s="34"/>
      <c r="B657" s="34"/>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86"/>
      <c r="AD657" s="2"/>
      <c r="AE657" s="86"/>
      <c r="AF657" s="2"/>
      <c r="AG657" s="2"/>
      <c r="AH657" s="2"/>
      <c r="AI657" s="2"/>
      <c r="AJ657" s="2"/>
      <c r="AK657" s="2"/>
      <c r="AL657" s="2"/>
      <c r="AM657" s="2"/>
      <c r="AN657" s="2"/>
      <c r="AO657" s="2"/>
      <c r="AP657" s="2"/>
      <c r="AQ657" s="2"/>
      <c r="AR657" s="2"/>
      <c r="AS657" s="2"/>
      <c r="AT657" s="2"/>
      <c r="AU657" s="2"/>
      <c r="AV657" s="2"/>
      <c r="AW657" s="2"/>
    </row>
    <row r="658" spans="1:49" ht="14.25" customHeight="1" x14ac:dyDescent="0.2">
      <c r="A658" s="34"/>
      <c r="B658" s="34"/>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86"/>
      <c r="AD658" s="2"/>
      <c r="AE658" s="86"/>
      <c r="AF658" s="2"/>
      <c r="AG658" s="2"/>
      <c r="AH658" s="2"/>
      <c r="AI658" s="2"/>
      <c r="AJ658" s="2"/>
      <c r="AK658" s="2"/>
      <c r="AL658" s="2"/>
      <c r="AM658" s="2"/>
      <c r="AN658" s="2"/>
      <c r="AO658" s="2"/>
      <c r="AP658" s="2"/>
      <c r="AQ658" s="2"/>
      <c r="AR658" s="2"/>
      <c r="AS658" s="2"/>
      <c r="AT658" s="2"/>
      <c r="AU658" s="2"/>
      <c r="AV658" s="2"/>
      <c r="AW658" s="2"/>
    </row>
    <row r="659" spans="1:49" ht="14.25" customHeight="1" x14ac:dyDescent="0.2">
      <c r="A659" s="34"/>
      <c r="B659" s="34"/>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86"/>
      <c r="AD659" s="2"/>
      <c r="AE659" s="86"/>
      <c r="AF659" s="2"/>
      <c r="AG659" s="2"/>
      <c r="AH659" s="2"/>
      <c r="AI659" s="2"/>
      <c r="AJ659" s="2"/>
      <c r="AK659" s="2"/>
      <c r="AL659" s="2"/>
      <c r="AM659" s="2"/>
      <c r="AN659" s="2"/>
      <c r="AO659" s="2"/>
      <c r="AP659" s="2"/>
      <c r="AQ659" s="2"/>
      <c r="AR659" s="2"/>
      <c r="AS659" s="2"/>
      <c r="AT659" s="2"/>
      <c r="AU659" s="2"/>
      <c r="AV659" s="2"/>
      <c r="AW659" s="2"/>
    </row>
    <row r="660" spans="1:49" ht="14.25" customHeight="1" x14ac:dyDescent="0.2">
      <c r="A660" s="34"/>
      <c r="B660" s="34"/>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86"/>
      <c r="AD660" s="2"/>
      <c r="AE660" s="86"/>
      <c r="AF660" s="2"/>
      <c r="AG660" s="2"/>
      <c r="AH660" s="2"/>
      <c r="AI660" s="2"/>
      <c r="AJ660" s="2"/>
      <c r="AK660" s="2"/>
      <c r="AL660" s="2"/>
      <c r="AM660" s="2"/>
      <c r="AN660" s="2"/>
      <c r="AO660" s="2"/>
      <c r="AP660" s="2"/>
      <c r="AQ660" s="2"/>
      <c r="AR660" s="2"/>
      <c r="AS660" s="2"/>
      <c r="AT660" s="2"/>
      <c r="AU660" s="2"/>
      <c r="AV660" s="2"/>
      <c r="AW660" s="2"/>
    </row>
    <row r="661" spans="1:49" ht="14.25" customHeight="1" x14ac:dyDescent="0.2">
      <c r="A661" s="34"/>
      <c r="B661" s="34"/>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86"/>
      <c r="AD661" s="2"/>
      <c r="AE661" s="86"/>
      <c r="AF661" s="2"/>
      <c r="AG661" s="2"/>
      <c r="AH661" s="2"/>
      <c r="AI661" s="2"/>
      <c r="AJ661" s="2"/>
      <c r="AK661" s="2"/>
      <c r="AL661" s="2"/>
      <c r="AM661" s="2"/>
      <c r="AN661" s="2"/>
      <c r="AO661" s="2"/>
      <c r="AP661" s="2"/>
      <c r="AQ661" s="2"/>
      <c r="AR661" s="2"/>
      <c r="AS661" s="2"/>
      <c r="AT661" s="2"/>
      <c r="AU661" s="2"/>
      <c r="AV661" s="2"/>
      <c r="AW661" s="2"/>
    </row>
    <row r="662" spans="1:49" ht="14.25" customHeight="1" x14ac:dyDescent="0.2">
      <c r="A662" s="34"/>
      <c r="B662" s="34"/>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86"/>
      <c r="AD662" s="2"/>
      <c r="AE662" s="86"/>
      <c r="AF662" s="2"/>
      <c r="AG662" s="2"/>
      <c r="AH662" s="2"/>
      <c r="AI662" s="2"/>
      <c r="AJ662" s="2"/>
      <c r="AK662" s="2"/>
      <c r="AL662" s="2"/>
      <c r="AM662" s="2"/>
      <c r="AN662" s="2"/>
      <c r="AO662" s="2"/>
      <c r="AP662" s="2"/>
      <c r="AQ662" s="2"/>
      <c r="AR662" s="2"/>
      <c r="AS662" s="2"/>
      <c r="AT662" s="2"/>
      <c r="AU662" s="2"/>
      <c r="AV662" s="2"/>
      <c r="AW662" s="2"/>
    </row>
    <row r="663" spans="1:49" ht="14.25" customHeight="1" x14ac:dyDescent="0.2">
      <c r="A663" s="34"/>
      <c r="B663" s="34"/>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86"/>
      <c r="AD663" s="2"/>
      <c r="AE663" s="86"/>
      <c r="AF663" s="2"/>
      <c r="AG663" s="2"/>
      <c r="AH663" s="2"/>
      <c r="AI663" s="2"/>
      <c r="AJ663" s="2"/>
      <c r="AK663" s="2"/>
      <c r="AL663" s="2"/>
      <c r="AM663" s="2"/>
      <c r="AN663" s="2"/>
      <c r="AO663" s="2"/>
      <c r="AP663" s="2"/>
      <c r="AQ663" s="2"/>
      <c r="AR663" s="2"/>
      <c r="AS663" s="2"/>
      <c r="AT663" s="2"/>
      <c r="AU663" s="2"/>
      <c r="AV663" s="2"/>
      <c r="AW663" s="2"/>
    </row>
    <row r="664" spans="1:49" ht="14.25" customHeight="1" x14ac:dyDescent="0.2">
      <c r="A664" s="34"/>
      <c r="B664" s="34"/>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86"/>
      <c r="AD664" s="2"/>
      <c r="AE664" s="86"/>
      <c r="AF664" s="2"/>
      <c r="AG664" s="2"/>
      <c r="AH664" s="2"/>
      <c r="AI664" s="2"/>
      <c r="AJ664" s="2"/>
      <c r="AK664" s="2"/>
      <c r="AL664" s="2"/>
      <c r="AM664" s="2"/>
      <c r="AN664" s="2"/>
      <c r="AO664" s="2"/>
      <c r="AP664" s="2"/>
      <c r="AQ664" s="2"/>
      <c r="AR664" s="2"/>
      <c r="AS664" s="2"/>
      <c r="AT664" s="2"/>
      <c r="AU664" s="2"/>
      <c r="AV664" s="2"/>
      <c r="AW664" s="2"/>
    </row>
    <row r="665" spans="1:49" ht="14.25" customHeight="1" x14ac:dyDescent="0.2">
      <c r="A665" s="34"/>
      <c r="B665" s="34"/>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86"/>
      <c r="AD665" s="2"/>
      <c r="AE665" s="86"/>
      <c r="AF665" s="2"/>
      <c r="AG665" s="2"/>
      <c r="AH665" s="2"/>
      <c r="AI665" s="2"/>
      <c r="AJ665" s="2"/>
      <c r="AK665" s="2"/>
      <c r="AL665" s="2"/>
      <c r="AM665" s="2"/>
      <c r="AN665" s="2"/>
      <c r="AO665" s="2"/>
      <c r="AP665" s="2"/>
      <c r="AQ665" s="2"/>
      <c r="AR665" s="2"/>
      <c r="AS665" s="2"/>
      <c r="AT665" s="2"/>
      <c r="AU665" s="2"/>
      <c r="AV665" s="2"/>
      <c r="AW665" s="2"/>
    </row>
    <row r="666" spans="1:49" ht="14.25" customHeight="1" x14ac:dyDescent="0.2">
      <c r="A666" s="34"/>
      <c r="B666" s="34"/>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86"/>
      <c r="AD666" s="2"/>
      <c r="AE666" s="86"/>
      <c r="AF666" s="2"/>
      <c r="AG666" s="2"/>
      <c r="AH666" s="2"/>
      <c r="AI666" s="2"/>
      <c r="AJ666" s="2"/>
      <c r="AK666" s="2"/>
      <c r="AL666" s="2"/>
      <c r="AM666" s="2"/>
      <c r="AN666" s="2"/>
      <c r="AO666" s="2"/>
      <c r="AP666" s="2"/>
      <c r="AQ666" s="2"/>
      <c r="AR666" s="2"/>
      <c r="AS666" s="2"/>
      <c r="AT666" s="2"/>
      <c r="AU666" s="2"/>
      <c r="AV666" s="2"/>
      <c r="AW666" s="2"/>
    </row>
    <row r="667" spans="1:49" ht="14.25" customHeight="1" x14ac:dyDescent="0.2">
      <c r="A667" s="34"/>
      <c r="B667" s="34"/>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86"/>
      <c r="AD667" s="2"/>
      <c r="AE667" s="86"/>
      <c r="AF667" s="2"/>
      <c r="AG667" s="2"/>
      <c r="AH667" s="2"/>
      <c r="AI667" s="2"/>
      <c r="AJ667" s="2"/>
      <c r="AK667" s="2"/>
      <c r="AL667" s="2"/>
      <c r="AM667" s="2"/>
      <c r="AN667" s="2"/>
      <c r="AO667" s="2"/>
      <c r="AP667" s="2"/>
      <c r="AQ667" s="2"/>
      <c r="AR667" s="2"/>
      <c r="AS667" s="2"/>
      <c r="AT667" s="2"/>
      <c r="AU667" s="2"/>
      <c r="AV667" s="2"/>
      <c r="AW667" s="2"/>
    </row>
    <row r="668" spans="1:49" ht="14.25" customHeight="1" x14ac:dyDescent="0.2">
      <c r="A668" s="34"/>
      <c r="B668" s="34"/>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86"/>
      <c r="AD668" s="2"/>
      <c r="AE668" s="86"/>
      <c r="AF668" s="2"/>
      <c r="AG668" s="2"/>
      <c r="AH668" s="2"/>
      <c r="AI668" s="2"/>
      <c r="AJ668" s="2"/>
      <c r="AK668" s="2"/>
      <c r="AL668" s="2"/>
      <c r="AM668" s="2"/>
      <c r="AN668" s="2"/>
      <c r="AO668" s="2"/>
      <c r="AP668" s="2"/>
      <c r="AQ668" s="2"/>
      <c r="AR668" s="2"/>
      <c r="AS668" s="2"/>
      <c r="AT668" s="2"/>
      <c r="AU668" s="2"/>
      <c r="AV668" s="2"/>
      <c r="AW668" s="2"/>
    </row>
    <row r="669" spans="1:49" ht="14.25" customHeight="1" x14ac:dyDescent="0.2">
      <c r="A669" s="34"/>
      <c r="B669" s="34"/>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86"/>
      <c r="AD669" s="2"/>
      <c r="AE669" s="86"/>
      <c r="AF669" s="2"/>
      <c r="AG669" s="2"/>
      <c r="AH669" s="2"/>
      <c r="AI669" s="2"/>
      <c r="AJ669" s="2"/>
      <c r="AK669" s="2"/>
      <c r="AL669" s="2"/>
      <c r="AM669" s="2"/>
      <c r="AN669" s="2"/>
      <c r="AO669" s="2"/>
      <c r="AP669" s="2"/>
      <c r="AQ669" s="2"/>
      <c r="AR669" s="2"/>
      <c r="AS669" s="2"/>
      <c r="AT669" s="2"/>
      <c r="AU669" s="2"/>
      <c r="AV669" s="2"/>
      <c r="AW669" s="2"/>
    </row>
    <row r="670" spans="1:49" ht="14.25" customHeight="1" x14ac:dyDescent="0.2">
      <c r="A670" s="34"/>
      <c r="B670" s="34"/>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86"/>
      <c r="AD670" s="2"/>
      <c r="AE670" s="86"/>
      <c r="AF670" s="2"/>
      <c r="AG670" s="2"/>
      <c r="AH670" s="2"/>
      <c r="AI670" s="2"/>
      <c r="AJ670" s="2"/>
      <c r="AK670" s="2"/>
      <c r="AL670" s="2"/>
      <c r="AM670" s="2"/>
      <c r="AN670" s="2"/>
      <c r="AO670" s="2"/>
      <c r="AP670" s="2"/>
      <c r="AQ670" s="2"/>
      <c r="AR670" s="2"/>
      <c r="AS670" s="2"/>
      <c r="AT670" s="2"/>
      <c r="AU670" s="2"/>
      <c r="AV670" s="2"/>
      <c r="AW670" s="2"/>
    </row>
    <row r="671" spans="1:49" ht="14.25" customHeight="1" x14ac:dyDescent="0.2">
      <c r="A671" s="34"/>
      <c r="B671" s="34"/>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86"/>
      <c r="AD671" s="2"/>
      <c r="AE671" s="86"/>
      <c r="AF671" s="2"/>
      <c r="AG671" s="2"/>
      <c r="AH671" s="2"/>
      <c r="AI671" s="2"/>
      <c r="AJ671" s="2"/>
      <c r="AK671" s="2"/>
      <c r="AL671" s="2"/>
      <c r="AM671" s="2"/>
      <c r="AN671" s="2"/>
      <c r="AO671" s="2"/>
      <c r="AP671" s="2"/>
      <c r="AQ671" s="2"/>
      <c r="AR671" s="2"/>
      <c r="AS671" s="2"/>
      <c r="AT671" s="2"/>
      <c r="AU671" s="2"/>
      <c r="AV671" s="2"/>
      <c r="AW671" s="2"/>
    </row>
    <row r="672" spans="1:49" ht="14.25" customHeight="1" x14ac:dyDescent="0.2">
      <c r="A672" s="34"/>
      <c r="B672" s="34"/>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86"/>
      <c r="AD672" s="2"/>
      <c r="AE672" s="86"/>
      <c r="AF672" s="2"/>
      <c r="AG672" s="2"/>
      <c r="AH672" s="2"/>
      <c r="AI672" s="2"/>
      <c r="AJ672" s="2"/>
      <c r="AK672" s="2"/>
      <c r="AL672" s="2"/>
      <c r="AM672" s="2"/>
      <c r="AN672" s="2"/>
      <c r="AO672" s="2"/>
      <c r="AP672" s="2"/>
      <c r="AQ672" s="2"/>
      <c r="AR672" s="2"/>
      <c r="AS672" s="2"/>
      <c r="AT672" s="2"/>
      <c r="AU672" s="2"/>
      <c r="AV672" s="2"/>
      <c r="AW672" s="2"/>
    </row>
    <row r="673" spans="1:49" ht="14.25" customHeight="1" x14ac:dyDescent="0.2">
      <c r="A673" s="34"/>
      <c r="B673" s="34"/>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86"/>
      <c r="AD673" s="2"/>
      <c r="AE673" s="86"/>
      <c r="AF673" s="2"/>
      <c r="AG673" s="2"/>
      <c r="AH673" s="2"/>
      <c r="AI673" s="2"/>
      <c r="AJ673" s="2"/>
      <c r="AK673" s="2"/>
      <c r="AL673" s="2"/>
      <c r="AM673" s="2"/>
      <c r="AN673" s="2"/>
      <c r="AO673" s="2"/>
      <c r="AP673" s="2"/>
      <c r="AQ673" s="2"/>
      <c r="AR673" s="2"/>
      <c r="AS673" s="2"/>
      <c r="AT673" s="2"/>
      <c r="AU673" s="2"/>
      <c r="AV673" s="2"/>
      <c r="AW673" s="2"/>
    </row>
    <row r="674" spans="1:49" ht="14.25" customHeight="1" x14ac:dyDescent="0.2">
      <c r="A674" s="34"/>
      <c r="B674" s="34"/>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86"/>
      <c r="AD674" s="2"/>
      <c r="AE674" s="86"/>
      <c r="AF674" s="2"/>
      <c r="AG674" s="2"/>
      <c r="AH674" s="2"/>
      <c r="AI674" s="2"/>
      <c r="AJ674" s="2"/>
      <c r="AK674" s="2"/>
      <c r="AL674" s="2"/>
      <c r="AM674" s="2"/>
      <c r="AN674" s="2"/>
      <c r="AO674" s="2"/>
      <c r="AP674" s="2"/>
      <c r="AQ674" s="2"/>
      <c r="AR674" s="2"/>
      <c r="AS674" s="2"/>
      <c r="AT674" s="2"/>
      <c r="AU674" s="2"/>
      <c r="AV674" s="2"/>
      <c r="AW674" s="2"/>
    </row>
    <row r="675" spans="1:49" ht="14.25" customHeight="1" x14ac:dyDescent="0.2">
      <c r="A675" s="34"/>
      <c r="B675" s="34"/>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86"/>
      <c r="AD675" s="2"/>
      <c r="AE675" s="86"/>
      <c r="AF675" s="2"/>
      <c r="AG675" s="2"/>
      <c r="AH675" s="2"/>
      <c r="AI675" s="2"/>
      <c r="AJ675" s="2"/>
      <c r="AK675" s="2"/>
      <c r="AL675" s="2"/>
      <c r="AM675" s="2"/>
      <c r="AN675" s="2"/>
      <c r="AO675" s="2"/>
      <c r="AP675" s="2"/>
      <c r="AQ675" s="2"/>
      <c r="AR675" s="2"/>
      <c r="AS675" s="2"/>
      <c r="AT675" s="2"/>
      <c r="AU675" s="2"/>
      <c r="AV675" s="2"/>
      <c r="AW675" s="2"/>
    </row>
    <row r="676" spans="1:49" ht="14.25" customHeight="1" x14ac:dyDescent="0.2">
      <c r="A676" s="34"/>
      <c r="B676" s="34"/>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86"/>
      <c r="AD676" s="2"/>
      <c r="AE676" s="86"/>
      <c r="AF676" s="2"/>
      <c r="AG676" s="2"/>
      <c r="AH676" s="2"/>
      <c r="AI676" s="2"/>
      <c r="AJ676" s="2"/>
      <c r="AK676" s="2"/>
      <c r="AL676" s="2"/>
      <c r="AM676" s="2"/>
      <c r="AN676" s="2"/>
      <c r="AO676" s="2"/>
      <c r="AP676" s="2"/>
      <c r="AQ676" s="2"/>
      <c r="AR676" s="2"/>
      <c r="AS676" s="2"/>
      <c r="AT676" s="2"/>
      <c r="AU676" s="2"/>
      <c r="AV676" s="2"/>
      <c r="AW676" s="2"/>
    </row>
    <row r="677" spans="1:49" ht="14.25" customHeight="1" x14ac:dyDescent="0.2">
      <c r="A677" s="34"/>
      <c r="B677" s="34"/>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86"/>
      <c r="AD677" s="2"/>
      <c r="AE677" s="86"/>
      <c r="AF677" s="2"/>
      <c r="AG677" s="2"/>
      <c r="AH677" s="2"/>
      <c r="AI677" s="2"/>
      <c r="AJ677" s="2"/>
      <c r="AK677" s="2"/>
      <c r="AL677" s="2"/>
      <c r="AM677" s="2"/>
      <c r="AN677" s="2"/>
      <c r="AO677" s="2"/>
      <c r="AP677" s="2"/>
      <c r="AQ677" s="2"/>
      <c r="AR677" s="2"/>
      <c r="AS677" s="2"/>
      <c r="AT677" s="2"/>
      <c r="AU677" s="2"/>
      <c r="AV677" s="2"/>
      <c r="AW677" s="2"/>
    </row>
    <row r="678" spans="1:49" ht="14.25" customHeight="1" x14ac:dyDescent="0.2">
      <c r="A678" s="34"/>
      <c r="B678" s="34"/>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86"/>
      <c r="AD678" s="2"/>
      <c r="AE678" s="86"/>
      <c r="AF678" s="2"/>
      <c r="AG678" s="2"/>
      <c r="AH678" s="2"/>
      <c r="AI678" s="2"/>
      <c r="AJ678" s="2"/>
      <c r="AK678" s="2"/>
      <c r="AL678" s="2"/>
      <c r="AM678" s="2"/>
      <c r="AN678" s="2"/>
      <c r="AO678" s="2"/>
      <c r="AP678" s="2"/>
      <c r="AQ678" s="2"/>
      <c r="AR678" s="2"/>
      <c r="AS678" s="2"/>
      <c r="AT678" s="2"/>
      <c r="AU678" s="2"/>
      <c r="AV678" s="2"/>
      <c r="AW678" s="2"/>
    </row>
    <row r="679" spans="1:49" ht="14.25" customHeight="1" x14ac:dyDescent="0.2">
      <c r="A679" s="34"/>
      <c r="B679" s="34"/>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86"/>
      <c r="AD679" s="2"/>
      <c r="AE679" s="86"/>
      <c r="AF679" s="2"/>
      <c r="AG679" s="2"/>
      <c r="AH679" s="2"/>
      <c r="AI679" s="2"/>
      <c r="AJ679" s="2"/>
      <c r="AK679" s="2"/>
      <c r="AL679" s="2"/>
      <c r="AM679" s="2"/>
      <c r="AN679" s="2"/>
      <c r="AO679" s="2"/>
      <c r="AP679" s="2"/>
      <c r="AQ679" s="2"/>
      <c r="AR679" s="2"/>
      <c r="AS679" s="2"/>
      <c r="AT679" s="2"/>
      <c r="AU679" s="2"/>
      <c r="AV679" s="2"/>
      <c r="AW679" s="2"/>
    </row>
    <row r="680" spans="1:49" ht="14.25" customHeight="1" x14ac:dyDescent="0.2">
      <c r="A680" s="34"/>
      <c r="B680" s="34"/>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86"/>
      <c r="AD680" s="2"/>
      <c r="AE680" s="86"/>
      <c r="AF680" s="2"/>
      <c r="AG680" s="2"/>
      <c r="AH680" s="2"/>
      <c r="AI680" s="2"/>
      <c r="AJ680" s="2"/>
      <c r="AK680" s="2"/>
      <c r="AL680" s="2"/>
      <c r="AM680" s="2"/>
      <c r="AN680" s="2"/>
      <c r="AO680" s="2"/>
      <c r="AP680" s="2"/>
      <c r="AQ680" s="2"/>
      <c r="AR680" s="2"/>
      <c r="AS680" s="2"/>
      <c r="AT680" s="2"/>
      <c r="AU680" s="2"/>
      <c r="AV680" s="2"/>
      <c r="AW680" s="2"/>
    </row>
    <row r="681" spans="1:49" ht="14.25" customHeight="1" x14ac:dyDescent="0.2">
      <c r="A681" s="34"/>
      <c r="B681" s="34"/>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86"/>
      <c r="AD681" s="2"/>
      <c r="AE681" s="86"/>
      <c r="AF681" s="2"/>
      <c r="AG681" s="2"/>
      <c r="AH681" s="2"/>
      <c r="AI681" s="2"/>
      <c r="AJ681" s="2"/>
      <c r="AK681" s="2"/>
      <c r="AL681" s="2"/>
      <c r="AM681" s="2"/>
      <c r="AN681" s="2"/>
      <c r="AO681" s="2"/>
      <c r="AP681" s="2"/>
      <c r="AQ681" s="2"/>
      <c r="AR681" s="2"/>
      <c r="AS681" s="2"/>
      <c r="AT681" s="2"/>
      <c r="AU681" s="2"/>
      <c r="AV681" s="2"/>
      <c r="AW681" s="2"/>
    </row>
    <row r="682" spans="1:49" ht="14.25" customHeight="1" x14ac:dyDescent="0.2">
      <c r="A682" s="34"/>
      <c r="B682" s="34"/>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86"/>
      <c r="AD682" s="2"/>
      <c r="AE682" s="86"/>
      <c r="AF682" s="2"/>
      <c r="AG682" s="2"/>
      <c r="AH682" s="2"/>
      <c r="AI682" s="2"/>
      <c r="AJ682" s="2"/>
      <c r="AK682" s="2"/>
      <c r="AL682" s="2"/>
      <c r="AM682" s="2"/>
      <c r="AN682" s="2"/>
      <c r="AO682" s="2"/>
      <c r="AP682" s="2"/>
      <c r="AQ682" s="2"/>
      <c r="AR682" s="2"/>
      <c r="AS682" s="2"/>
      <c r="AT682" s="2"/>
      <c r="AU682" s="2"/>
      <c r="AV682" s="2"/>
      <c r="AW682" s="2"/>
    </row>
    <row r="683" spans="1:49" ht="14.25" customHeight="1" x14ac:dyDescent="0.2">
      <c r="A683" s="34"/>
      <c r="B683" s="34"/>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86"/>
      <c r="AD683" s="2"/>
      <c r="AE683" s="86"/>
      <c r="AF683" s="2"/>
      <c r="AG683" s="2"/>
      <c r="AH683" s="2"/>
      <c r="AI683" s="2"/>
      <c r="AJ683" s="2"/>
      <c r="AK683" s="2"/>
      <c r="AL683" s="2"/>
      <c r="AM683" s="2"/>
      <c r="AN683" s="2"/>
      <c r="AO683" s="2"/>
      <c r="AP683" s="2"/>
      <c r="AQ683" s="2"/>
      <c r="AR683" s="2"/>
      <c r="AS683" s="2"/>
      <c r="AT683" s="2"/>
      <c r="AU683" s="2"/>
      <c r="AV683" s="2"/>
      <c r="AW683" s="2"/>
    </row>
    <row r="684" spans="1:49" ht="14.25" customHeight="1" x14ac:dyDescent="0.2">
      <c r="A684" s="34"/>
      <c r="B684" s="34"/>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86"/>
      <c r="AD684" s="2"/>
      <c r="AE684" s="86"/>
      <c r="AF684" s="2"/>
      <c r="AG684" s="2"/>
      <c r="AH684" s="2"/>
      <c r="AI684" s="2"/>
      <c r="AJ684" s="2"/>
      <c r="AK684" s="2"/>
      <c r="AL684" s="2"/>
      <c r="AM684" s="2"/>
      <c r="AN684" s="2"/>
      <c r="AO684" s="2"/>
      <c r="AP684" s="2"/>
      <c r="AQ684" s="2"/>
      <c r="AR684" s="2"/>
      <c r="AS684" s="2"/>
      <c r="AT684" s="2"/>
      <c r="AU684" s="2"/>
      <c r="AV684" s="2"/>
      <c r="AW684" s="2"/>
    </row>
    <row r="685" spans="1:49" ht="14.25" customHeight="1" x14ac:dyDescent="0.2">
      <c r="A685" s="34"/>
      <c r="B685" s="34"/>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86"/>
      <c r="AD685" s="2"/>
      <c r="AE685" s="86"/>
      <c r="AF685" s="2"/>
      <c r="AG685" s="2"/>
      <c r="AH685" s="2"/>
      <c r="AI685" s="2"/>
      <c r="AJ685" s="2"/>
      <c r="AK685" s="2"/>
      <c r="AL685" s="2"/>
      <c r="AM685" s="2"/>
      <c r="AN685" s="2"/>
      <c r="AO685" s="2"/>
      <c r="AP685" s="2"/>
      <c r="AQ685" s="2"/>
      <c r="AR685" s="2"/>
      <c r="AS685" s="2"/>
      <c r="AT685" s="2"/>
      <c r="AU685" s="2"/>
      <c r="AV685" s="2"/>
      <c r="AW685" s="2"/>
    </row>
    <row r="686" spans="1:49" ht="14.25" customHeight="1" x14ac:dyDescent="0.2">
      <c r="A686" s="34"/>
      <c r="B686" s="34"/>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86"/>
      <c r="AD686" s="2"/>
      <c r="AE686" s="86"/>
      <c r="AF686" s="2"/>
      <c r="AG686" s="2"/>
      <c r="AH686" s="2"/>
      <c r="AI686" s="2"/>
      <c r="AJ686" s="2"/>
      <c r="AK686" s="2"/>
      <c r="AL686" s="2"/>
      <c r="AM686" s="2"/>
      <c r="AN686" s="2"/>
      <c r="AO686" s="2"/>
      <c r="AP686" s="2"/>
      <c r="AQ686" s="2"/>
      <c r="AR686" s="2"/>
      <c r="AS686" s="2"/>
      <c r="AT686" s="2"/>
      <c r="AU686" s="2"/>
      <c r="AV686" s="2"/>
      <c r="AW686" s="2"/>
    </row>
    <row r="687" spans="1:49" ht="14.25" customHeight="1" x14ac:dyDescent="0.2">
      <c r="A687" s="34"/>
      <c r="B687" s="34"/>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86"/>
      <c r="AD687" s="2"/>
      <c r="AE687" s="86"/>
      <c r="AF687" s="2"/>
      <c r="AG687" s="2"/>
      <c r="AH687" s="2"/>
      <c r="AI687" s="2"/>
      <c r="AJ687" s="2"/>
      <c r="AK687" s="2"/>
      <c r="AL687" s="2"/>
      <c r="AM687" s="2"/>
      <c r="AN687" s="2"/>
      <c r="AO687" s="2"/>
      <c r="AP687" s="2"/>
      <c r="AQ687" s="2"/>
      <c r="AR687" s="2"/>
      <c r="AS687" s="2"/>
      <c r="AT687" s="2"/>
      <c r="AU687" s="2"/>
      <c r="AV687" s="2"/>
      <c r="AW687" s="2"/>
    </row>
    <row r="688" spans="1:49" ht="14.25" customHeight="1" x14ac:dyDescent="0.2">
      <c r="A688" s="34"/>
      <c r="B688" s="34"/>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86"/>
      <c r="AD688" s="2"/>
      <c r="AE688" s="86"/>
      <c r="AF688" s="2"/>
      <c r="AG688" s="2"/>
      <c r="AH688" s="2"/>
      <c r="AI688" s="2"/>
      <c r="AJ688" s="2"/>
      <c r="AK688" s="2"/>
      <c r="AL688" s="2"/>
      <c r="AM688" s="2"/>
      <c r="AN688" s="2"/>
      <c r="AO688" s="2"/>
      <c r="AP688" s="2"/>
      <c r="AQ688" s="2"/>
      <c r="AR688" s="2"/>
      <c r="AS688" s="2"/>
      <c r="AT688" s="2"/>
      <c r="AU688" s="2"/>
      <c r="AV688" s="2"/>
      <c r="AW688" s="2"/>
    </row>
    <row r="689" spans="1:49" ht="14.25" customHeight="1" x14ac:dyDescent="0.2">
      <c r="A689" s="34"/>
      <c r="B689" s="34"/>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86"/>
      <c r="AD689" s="2"/>
      <c r="AE689" s="86"/>
      <c r="AF689" s="2"/>
      <c r="AG689" s="2"/>
      <c r="AH689" s="2"/>
      <c r="AI689" s="2"/>
      <c r="AJ689" s="2"/>
      <c r="AK689" s="2"/>
      <c r="AL689" s="2"/>
      <c r="AM689" s="2"/>
      <c r="AN689" s="2"/>
      <c r="AO689" s="2"/>
      <c r="AP689" s="2"/>
      <c r="AQ689" s="2"/>
      <c r="AR689" s="2"/>
      <c r="AS689" s="2"/>
      <c r="AT689" s="2"/>
      <c r="AU689" s="2"/>
      <c r="AV689" s="2"/>
      <c r="AW689" s="2"/>
    </row>
    <row r="690" spans="1:49" ht="14.25" customHeight="1" x14ac:dyDescent="0.2">
      <c r="A690" s="34"/>
      <c r="B690" s="34"/>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86"/>
      <c r="AD690" s="2"/>
      <c r="AE690" s="86"/>
      <c r="AF690" s="2"/>
      <c r="AG690" s="2"/>
      <c r="AH690" s="2"/>
      <c r="AI690" s="2"/>
      <c r="AJ690" s="2"/>
      <c r="AK690" s="2"/>
      <c r="AL690" s="2"/>
      <c r="AM690" s="2"/>
      <c r="AN690" s="2"/>
      <c r="AO690" s="2"/>
      <c r="AP690" s="2"/>
      <c r="AQ690" s="2"/>
      <c r="AR690" s="2"/>
      <c r="AS690" s="2"/>
      <c r="AT690" s="2"/>
      <c r="AU690" s="2"/>
      <c r="AV690" s="2"/>
      <c r="AW690" s="2"/>
    </row>
    <row r="691" spans="1:49" ht="14.25" customHeight="1" x14ac:dyDescent="0.2">
      <c r="A691" s="34"/>
      <c r="B691" s="34"/>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86"/>
      <c r="AD691" s="2"/>
      <c r="AE691" s="86"/>
      <c r="AF691" s="2"/>
      <c r="AG691" s="2"/>
      <c r="AH691" s="2"/>
      <c r="AI691" s="2"/>
      <c r="AJ691" s="2"/>
      <c r="AK691" s="2"/>
      <c r="AL691" s="2"/>
      <c r="AM691" s="2"/>
      <c r="AN691" s="2"/>
      <c r="AO691" s="2"/>
      <c r="AP691" s="2"/>
      <c r="AQ691" s="2"/>
      <c r="AR691" s="2"/>
      <c r="AS691" s="2"/>
      <c r="AT691" s="2"/>
      <c r="AU691" s="2"/>
      <c r="AV691" s="2"/>
      <c r="AW691" s="2"/>
    </row>
    <row r="692" spans="1:49" ht="14.25" customHeight="1" x14ac:dyDescent="0.2">
      <c r="A692" s="34"/>
      <c r="B692" s="34"/>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86"/>
      <c r="AD692" s="2"/>
      <c r="AE692" s="86"/>
      <c r="AF692" s="2"/>
      <c r="AG692" s="2"/>
      <c r="AH692" s="2"/>
      <c r="AI692" s="2"/>
      <c r="AJ692" s="2"/>
      <c r="AK692" s="2"/>
      <c r="AL692" s="2"/>
      <c r="AM692" s="2"/>
      <c r="AN692" s="2"/>
      <c r="AO692" s="2"/>
      <c r="AP692" s="2"/>
      <c r="AQ692" s="2"/>
      <c r="AR692" s="2"/>
      <c r="AS692" s="2"/>
      <c r="AT692" s="2"/>
      <c r="AU692" s="2"/>
      <c r="AV692" s="2"/>
      <c r="AW692" s="2"/>
    </row>
    <row r="693" spans="1:49" ht="14.25" customHeight="1" x14ac:dyDescent="0.2">
      <c r="A693" s="34"/>
      <c r="B693" s="34"/>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86"/>
      <c r="AD693" s="2"/>
      <c r="AE693" s="86"/>
      <c r="AF693" s="2"/>
      <c r="AG693" s="2"/>
      <c r="AH693" s="2"/>
      <c r="AI693" s="2"/>
      <c r="AJ693" s="2"/>
      <c r="AK693" s="2"/>
      <c r="AL693" s="2"/>
      <c r="AM693" s="2"/>
      <c r="AN693" s="2"/>
      <c r="AO693" s="2"/>
      <c r="AP693" s="2"/>
      <c r="AQ693" s="2"/>
      <c r="AR693" s="2"/>
      <c r="AS693" s="2"/>
      <c r="AT693" s="2"/>
      <c r="AU693" s="2"/>
      <c r="AV693" s="2"/>
      <c r="AW693" s="2"/>
    </row>
    <row r="694" spans="1:49" ht="14.25" customHeight="1" x14ac:dyDescent="0.2">
      <c r="A694" s="34"/>
      <c r="B694" s="34"/>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86"/>
      <c r="AD694" s="2"/>
      <c r="AE694" s="86"/>
      <c r="AF694" s="2"/>
      <c r="AG694" s="2"/>
      <c r="AH694" s="2"/>
      <c r="AI694" s="2"/>
      <c r="AJ694" s="2"/>
      <c r="AK694" s="2"/>
      <c r="AL694" s="2"/>
      <c r="AM694" s="2"/>
      <c r="AN694" s="2"/>
      <c r="AO694" s="2"/>
      <c r="AP694" s="2"/>
      <c r="AQ694" s="2"/>
      <c r="AR694" s="2"/>
      <c r="AS694" s="2"/>
      <c r="AT694" s="2"/>
      <c r="AU694" s="2"/>
      <c r="AV694" s="2"/>
      <c r="AW694" s="2"/>
    </row>
    <row r="695" spans="1:49" ht="14.25" customHeight="1" x14ac:dyDescent="0.2">
      <c r="A695" s="34"/>
      <c r="B695" s="34"/>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86"/>
      <c r="AD695" s="2"/>
      <c r="AE695" s="86"/>
      <c r="AF695" s="2"/>
      <c r="AG695" s="2"/>
      <c r="AH695" s="2"/>
      <c r="AI695" s="2"/>
      <c r="AJ695" s="2"/>
      <c r="AK695" s="2"/>
      <c r="AL695" s="2"/>
      <c r="AM695" s="2"/>
      <c r="AN695" s="2"/>
      <c r="AO695" s="2"/>
      <c r="AP695" s="2"/>
      <c r="AQ695" s="2"/>
      <c r="AR695" s="2"/>
      <c r="AS695" s="2"/>
      <c r="AT695" s="2"/>
      <c r="AU695" s="2"/>
      <c r="AV695" s="2"/>
      <c r="AW695" s="2"/>
    </row>
    <row r="696" spans="1:49" ht="14.25" customHeight="1" x14ac:dyDescent="0.2">
      <c r="A696" s="34"/>
      <c r="B696" s="34"/>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86"/>
      <c r="AD696" s="2"/>
      <c r="AE696" s="86"/>
      <c r="AF696" s="2"/>
      <c r="AG696" s="2"/>
      <c r="AH696" s="2"/>
      <c r="AI696" s="2"/>
      <c r="AJ696" s="2"/>
      <c r="AK696" s="2"/>
      <c r="AL696" s="2"/>
      <c r="AM696" s="2"/>
      <c r="AN696" s="2"/>
      <c r="AO696" s="2"/>
      <c r="AP696" s="2"/>
      <c r="AQ696" s="2"/>
      <c r="AR696" s="2"/>
      <c r="AS696" s="2"/>
      <c r="AT696" s="2"/>
      <c r="AU696" s="2"/>
      <c r="AV696" s="2"/>
      <c r="AW696" s="2"/>
    </row>
    <row r="697" spans="1:49" ht="14.25" customHeight="1" x14ac:dyDescent="0.2">
      <c r="A697" s="34"/>
      <c r="B697" s="34"/>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86"/>
      <c r="AD697" s="2"/>
      <c r="AE697" s="86"/>
      <c r="AF697" s="2"/>
      <c r="AG697" s="2"/>
      <c r="AH697" s="2"/>
      <c r="AI697" s="2"/>
      <c r="AJ697" s="2"/>
      <c r="AK697" s="2"/>
      <c r="AL697" s="2"/>
      <c r="AM697" s="2"/>
      <c r="AN697" s="2"/>
      <c r="AO697" s="2"/>
      <c r="AP697" s="2"/>
      <c r="AQ697" s="2"/>
      <c r="AR697" s="2"/>
      <c r="AS697" s="2"/>
      <c r="AT697" s="2"/>
      <c r="AU697" s="2"/>
      <c r="AV697" s="2"/>
      <c r="AW697" s="2"/>
    </row>
    <row r="698" spans="1:49" ht="14.25" customHeight="1" x14ac:dyDescent="0.2">
      <c r="A698" s="34"/>
      <c r="B698" s="34"/>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86"/>
      <c r="AD698" s="2"/>
      <c r="AE698" s="86"/>
      <c r="AF698" s="2"/>
      <c r="AG698" s="2"/>
      <c r="AH698" s="2"/>
      <c r="AI698" s="2"/>
      <c r="AJ698" s="2"/>
      <c r="AK698" s="2"/>
      <c r="AL698" s="2"/>
      <c r="AM698" s="2"/>
      <c r="AN698" s="2"/>
      <c r="AO698" s="2"/>
      <c r="AP698" s="2"/>
      <c r="AQ698" s="2"/>
      <c r="AR698" s="2"/>
      <c r="AS698" s="2"/>
      <c r="AT698" s="2"/>
      <c r="AU698" s="2"/>
      <c r="AV698" s="2"/>
      <c r="AW698" s="2"/>
    </row>
    <row r="699" spans="1:49" ht="14.25" customHeight="1" x14ac:dyDescent="0.2">
      <c r="A699" s="34"/>
      <c r="B699" s="34"/>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86"/>
      <c r="AD699" s="2"/>
      <c r="AE699" s="86"/>
      <c r="AF699" s="2"/>
      <c r="AG699" s="2"/>
      <c r="AH699" s="2"/>
      <c r="AI699" s="2"/>
      <c r="AJ699" s="2"/>
      <c r="AK699" s="2"/>
      <c r="AL699" s="2"/>
      <c r="AM699" s="2"/>
      <c r="AN699" s="2"/>
      <c r="AO699" s="2"/>
      <c r="AP699" s="2"/>
      <c r="AQ699" s="2"/>
      <c r="AR699" s="2"/>
      <c r="AS699" s="2"/>
      <c r="AT699" s="2"/>
      <c r="AU699" s="2"/>
      <c r="AV699" s="2"/>
      <c r="AW699" s="2"/>
    </row>
    <row r="700" spans="1:49" ht="14.25" customHeight="1" x14ac:dyDescent="0.2">
      <c r="A700" s="34"/>
      <c r="B700" s="34"/>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86"/>
      <c r="AD700" s="2"/>
      <c r="AE700" s="86"/>
      <c r="AF700" s="2"/>
      <c r="AG700" s="2"/>
      <c r="AH700" s="2"/>
      <c r="AI700" s="2"/>
      <c r="AJ700" s="2"/>
      <c r="AK700" s="2"/>
      <c r="AL700" s="2"/>
      <c r="AM700" s="2"/>
      <c r="AN700" s="2"/>
      <c r="AO700" s="2"/>
      <c r="AP700" s="2"/>
      <c r="AQ700" s="2"/>
      <c r="AR700" s="2"/>
      <c r="AS700" s="2"/>
      <c r="AT700" s="2"/>
      <c r="AU700" s="2"/>
      <c r="AV700" s="2"/>
      <c r="AW700" s="2"/>
    </row>
    <row r="701" spans="1:49" ht="14.25" customHeight="1" x14ac:dyDescent="0.2">
      <c r="A701" s="34"/>
      <c r="B701" s="34"/>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86"/>
      <c r="AD701" s="2"/>
      <c r="AE701" s="86"/>
      <c r="AF701" s="2"/>
      <c r="AG701" s="2"/>
      <c r="AH701" s="2"/>
      <c r="AI701" s="2"/>
      <c r="AJ701" s="2"/>
      <c r="AK701" s="2"/>
      <c r="AL701" s="2"/>
      <c r="AM701" s="2"/>
      <c r="AN701" s="2"/>
      <c r="AO701" s="2"/>
      <c r="AP701" s="2"/>
      <c r="AQ701" s="2"/>
      <c r="AR701" s="2"/>
      <c r="AS701" s="2"/>
      <c r="AT701" s="2"/>
      <c r="AU701" s="2"/>
      <c r="AV701" s="2"/>
      <c r="AW701" s="2"/>
    </row>
    <row r="702" spans="1:49" ht="14.25" customHeight="1" x14ac:dyDescent="0.2">
      <c r="A702" s="34"/>
      <c r="B702" s="34"/>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86"/>
      <c r="AD702" s="2"/>
      <c r="AE702" s="86"/>
      <c r="AF702" s="2"/>
      <c r="AG702" s="2"/>
      <c r="AH702" s="2"/>
      <c r="AI702" s="2"/>
      <c r="AJ702" s="2"/>
      <c r="AK702" s="2"/>
      <c r="AL702" s="2"/>
      <c r="AM702" s="2"/>
      <c r="AN702" s="2"/>
      <c r="AO702" s="2"/>
      <c r="AP702" s="2"/>
      <c r="AQ702" s="2"/>
      <c r="AR702" s="2"/>
      <c r="AS702" s="2"/>
      <c r="AT702" s="2"/>
      <c r="AU702" s="2"/>
      <c r="AV702" s="2"/>
      <c r="AW702" s="2"/>
    </row>
    <row r="703" spans="1:49" ht="14.25" customHeight="1" x14ac:dyDescent="0.2">
      <c r="A703" s="34"/>
      <c r="B703" s="34"/>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86"/>
      <c r="AD703" s="2"/>
      <c r="AE703" s="86"/>
      <c r="AF703" s="2"/>
      <c r="AG703" s="2"/>
      <c r="AH703" s="2"/>
      <c r="AI703" s="2"/>
      <c r="AJ703" s="2"/>
      <c r="AK703" s="2"/>
      <c r="AL703" s="2"/>
      <c r="AM703" s="2"/>
      <c r="AN703" s="2"/>
      <c r="AO703" s="2"/>
      <c r="AP703" s="2"/>
      <c r="AQ703" s="2"/>
      <c r="AR703" s="2"/>
      <c r="AS703" s="2"/>
      <c r="AT703" s="2"/>
      <c r="AU703" s="2"/>
      <c r="AV703" s="2"/>
      <c r="AW703" s="2"/>
    </row>
    <row r="704" spans="1:49" ht="14.25" customHeight="1" x14ac:dyDescent="0.2">
      <c r="A704" s="34"/>
      <c r="B704" s="34"/>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86"/>
      <c r="AD704" s="2"/>
      <c r="AE704" s="86"/>
      <c r="AF704" s="2"/>
      <c r="AG704" s="2"/>
      <c r="AH704" s="2"/>
      <c r="AI704" s="2"/>
      <c r="AJ704" s="2"/>
      <c r="AK704" s="2"/>
      <c r="AL704" s="2"/>
      <c r="AM704" s="2"/>
      <c r="AN704" s="2"/>
      <c r="AO704" s="2"/>
      <c r="AP704" s="2"/>
      <c r="AQ704" s="2"/>
      <c r="AR704" s="2"/>
      <c r="AS704" s="2"/>
      <c r="AT704" s="2"/>
      <c r="AU704" s="2"/>
      <c r="AV704" s="2"/>
      <c r="AW704" s="2"/>
    </row>
    <row r="705" spans="1:49" ht="14.25" customHeight="1" x14ac:dyDescent="0.2">
      <c r="A705" s="34"/>
      <c r="B705" s="34"/>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86"/>
      <c r="AD705" s="2"/>
      <c r="AE705" s="86"/>
      <c r="AF705" s="2"/>
      <c r="AG705" s="2"/>
      <c r="AH705" s="2"/>
      <c r="AI705" s="2"/>
      <c r="AJ705" s="2"/>
      <c r="AK705" s="2"/>
      <c r="AL705" s="2"/>
      <c r="AM705" s="2"/>
      <c r="AN705" s="2"/>
      <c r="AO705" s="2"/>
      <c r="AP705" s="2"/>
      <c r="AQ705" s="2"/>
      <c r="AR705" s="2"/>
      <c r="AS705" s="2"/>
      <c r="AT705" s="2"/>
      <c r="AU705" s="2"/>
      <c r="AV705" s="2"/>
      <c r="AW705" s="2"/>
    </row>
    <row r="706" spans="1:49" ht="14.25" customHeight="1" x14ac:dyDescent="0.2">
      <c r="A706" s="34"/>
      <c r="B706" s="34"/>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86"/>
      <c r="AD706" s="2"/>
      <c r="AE706" s="86"/>
      <c r="AF706" s="2"/>
      <c r="AG706" s="2"/>
      <c r="AH706" s="2"/>
      <c r="AI706" s="2"/>
      <c r="AJ706" s="2"/>
      <c r="AK706" s="2"/>
      <c r="AL706" s="2"/>
      <c r="AM706" s="2"/>
      <c r="AN706" s="2"/>
      <c r="AO706" s="2"/>
      <c r="AP706" s="2"/>
      <c r="AQ706" s="2"/>
      <c r="AR706" s="2"/>
      <c r="AS706" s="2"/>
      <c r="AT706" s="2"/>
      <c r="AU706" s="2"/>
      <c r="AV706" s="2"/>
      <c r="AW706" s="2"/>
    </row>
    <row r="707" spans="1:49" ht="14.25" customHeight="1" x14ac:dyDescent="0.2">
      <c r="A707" s="34"/>
      <c r="B707" s="34"/>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86"/>
      <c r="AD707" s="2"/>
      <c r="AE707" s="86"/>
      <c r="AF707" s="2"/>
      <c r="AG707" s="2"/>
      <c r="AH707" s="2"/>
      <c r="AI707" s="2"/>
      <c r="AJ707" s="2"/>
      <c r="AK707" s="2"/>
      <c r="AL707" s="2"/>
      <c r="AM707" s="2"/>
      <c r="AN707" s="2"/>
      <c r="AO707" s="2"/>
      <c r="AP707" s="2"/>
      <c r="AQ707" s="2"/>
      <c r="AR707" s="2"/>
      <c r="AS707" s="2"/>
      <c r="AT707" s="2"/>
      <c r="AU707" s="2"/>
      <c r="AV707" s="2"/>
      <c r="AW707" s="2"/>
    </row>
    <row r="708" spans="1:49" ht="14.25" customHeight="1" x14ac:dyDescent="0.2">
      <c r="A708" s="34"/>
      <c r="B708" s="34"/>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86"/>
      <c r="AD708" s="2"/>
      <c r="AE708" s="86"/>
      <c r="AF708" s="2"/>
      <c r="AG708" s="2"/>
      <c r="AH708" s="2"/>
      <c r="AI708" s="2"/>
      <c r="AJ708" s="2"/>
      <c r="AK708" s="2"/>
      <c r="AL708" s="2"/>
      <c r="AM708" s="2"/>
      <c r="AN708" s="2"/>
      <c r="AO708" s="2"/>
      <c r="AP708" s="2"/>
      <c r="AQ708" s="2"/>
      <c r="AR708" s="2"/>
      <c r="AS708" s="2"/>
      <c r="AT708" s="2"/>
      <c r="AU708" s="2"/>
      <c r="AV708" s="2"/>
      <c r="AW708" s="2"/>
    </row>
    <row r="709" spans="1:49" ht="14.25" customHeight="1" x14ac:dyDescent="0.2">
      <c r="A709" s="34"/>
      <c r="B709" s="34"/>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86"/>
      <c r="AD709" s="2"/>
      <c r="AE709" s="86"/>
      <c r="AF709" s="2"/>
      <c r="AG709" s="2"/>
      <c r="AH709" s="2"/>
      <c r="AI709" s="2"/>
      <c r="AJ709" s="2"/>
      <c r="AK709" s="2"/>
      <c r="AL709" s="2"/>
      <c r="AM709" s="2"/>
      <c r="AN709" s="2"/>
      <c r="AO709" s="2"/>
      <c r="AP709" s="2"/>
      <c r="AQ709" s="2"/>
      <c r="AR709" s="2"/>
      <c r="AS709" s="2"/>
      <c r="AT709" s="2"/>
      <c r="AU709" s="2"/>
      <c r="AV709" s="2"/>
      <c r="AW709" s="2"/>
    </row>
    <row r="710" spans="1:49" ht="14.25" customHeight="1" x14ac:dyDescent="0.2">
      <c r="A710" s="34"/>
      <c r="B710" s="34"/>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86"/>
      <c r="AD710" s="2"/>
      <c r="AE710" s="86"/>
      <c r="AF710" s="2"/>
      <c r="AG710" s="2"/>
      <c r="AH710" s="2"/>
      <c r="AI710" s="2"/>
      <c r="AJ710" s="2"/>
      <c r="AK710" s="2"/>
      <c r="AL710" s="2"/>
      <c r="AM710" s="2"/>
      <c r="AN710" s="2"/>
      <c r="AO710" s="2"/>
      <c r="AP710" s="2"/>
      <c r="AQ710" s="2"/>
      <c r="AR710" s="2"/>
      <c r="AS710" s="2"/>
      <c r="AT710" s="2"/>
      <c r="AU710" s="2"/>
      <c r="AV710" s="2"/>
      <c r="AW710" s="2"/>
    </row>
    <row r="711" spans="1:49" ht="14.25" customHeight="1" x14ac:dyDescent="0.2">
      <c r="A711" s="34"/>
      <c r="B711" s="34"/>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86"/>
      <c r="AD711" s="2"/>
      <c r="AE711" s="86"/>
      <c r="AF711" s="2"/>
      <c r="AG711" s="2"/>
      <c r="AH711" s="2"/>
      <c r="AI711" s="2"/>
      <c r="AJ711" s="2"/>
      <c r="AK711" s="2"/>
      <c r="AL711" s="2"/>
      <c r="AM711" s="2"/>
      <c r="AN711" s="2"/>
      <c r="AO711" s="2"/>
      <c r="AP711" s="2"/>
      <c r="AQ711" s="2"/>
      <c r="AR711" s="2"/>
      <c r="AS711" s="2"/>
      <c r="AT711" s="2"/>
      <c r="AU711" s="2"/>
      <c r="AV711" s="2"/>
      <c r="AW711" s="2"/>
    </row>
    <row r="712" spans="1:49" ht="14.25" customHeight="1" x14ac:dyDescent="0.2">
      <c r="A712" s="34"/>
      <c r="B712" s="34"/>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86"/>
      <c r="AD712" s="2"/>
      <c r="AE712" s="86"/>
      <c r="AF712" s="2"/>
      <c r="AG712" s="2"/>
      <c r="AH712" s="2"/>
      <c r="AI712" s="2"/>
      <c r="AJ712" s="2"/>
      <c r="AK712" s="2"/>
      <c r="AL712" s="2"/>
      <c r="AM712" s="2"/>
      <c r="AN712" s="2"/>
      <c r="AO712" s="2"/>
      <c r="AP712" s="2"/>
      <c r="AQ712" s="2"/>
      <c r="AR712" s="2"/>
      <c r="AS712" s="2"/>
      <c r="AT712" s="2"/>
      <c r="AU712" s="2"/>
      <c r="AV712" s="2"/>
      <c r="AW712" s="2"/>
    </row>
    <row r="713" spans="1:49" ht="14.25" customHeight="1" x14ac:dyDescent="0.2">
      <c r="A713" s="34"/>
      <c r="B713" s="34"/>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86"/>
      <c r="AD713" s="2"/>
      <c r="AE713" s="86"/>
      <c r="AF713" s="2"/>
      <c r="AG713" s="2"/>
      <c r="AH713" s="2"/>
      <c r="AI713" s="2"/>
      <c r="AJ713" s="2"/>
      <c r="AK713" s="2"/>
      <c r="AL713" s="2"/>
      <c r="AM713" s="2"/>
      <c r="AN713" s="2"/>
      <c r="AO713" s="2"/>
      <c r="AP713" s="2"/>
      <c r="AQ713" s="2"/>
      <c r="AR713" s="2"/>
      <c r="AS713" s="2"/>
      <c r="AT713" s="2"/>
      <c r="AU713" s="2"/>
      <c r="AV713" s="2"/>
      <c r="AW713" s="2"/>
    </row>
    <row r="714" spans="1:49" ht="14.25" customHeight="1" x14ac:dyDescent="0.2">
      <c r="A714" s="34"/>
      <c r="B714" s="34"/>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86"/>
      <c r="AD714" s="2"/>
      <c r="AE714" s="86"/>
      <c r="AF714" s="2"/>
      <c r="AG714" s="2"/>
      <c r="AH714" s="2"/>
      <c r="AI714" s="2"/>
      <c r="AJ714" s="2"/>
      <c r="AK714" s="2"/>
      <c r="AL714" s="2"/>
      <c r="AM714" s="2"/>
      <c r="AN714" s="2"/>
      <c r="AO714" s="2"/>
      <c r="AP714" s="2"/>
      <c r="AQ714" s="2"/>
      <c r="AR714" s="2"/>
      <c r="AS714" s="2"/>
      <c r="AT714" s="2"/>
      <c r="AU714" s="2"/>
      <c r="AV714" s="2"/>
      <c r="AW714" s="2"/>
    </row>
    <row r="715" spans="1:49" ht="14.25" customHeight="1" x14ac:dyDescent="0.2">
      <c r="A715" s="34"/>
      <c r="B715" s="34"/>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86"/>
      <c r="AD715" s="2"/>
      <c r="AE715" s="86"/>
      <c r="AF715" s="2"/>
      <c r="AG715" s="2"/>
      <c r="AH715" s="2"/>
      <c r="AI715" s="2"/>
      <c r="AJ715" s="2"/>
      <c r="AK715" s="2"/>
      <c r="AL715" s="2"/>
      <c r="AM715" s="2"/>
      <c r="AN715" s="2"/>
      <c r="AO715" s="2"/>
      <c r="AP715" s="2"/>
      <c r="AQ715" s="2"/>
      <c r="AR715" s="2"/>
      <c r="AS715" s="2"/>
      <c r="AT715" s="2"/>
      <c r="AU715" s="2"/>
      <c r="AV715" s="2"/>
      <c r="AW715" s="2"/>
    </row>
    <row r="716" spans="1:49" ht="14.25" customHeight="1" x14ac:dyDescent="0.2">
      <c r="A716" s="34"/>
      <c r="B716" s="34"/>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86"/>
      <c r="AD716" s="2"/>
      <c r="AE716" s="86"/>
      <c r="AF716" s="2"/>
      <c r="AG716" s="2"/>
      <c r="AH716" s="2"/>
      <c r="AI716" s="2"/>
      <c r="AJ716" s="2"/>
      <c r="AK716" s="2"/>
      <c r="AL716" s="2"/>
      <c r="AM716" s="2"/>
      <c r="AN716" s="2"/>
      <c r="AO716" s="2"/>
      <c r="AP716" s="2"/>
      <c r="AQ716" s="2"/>
      <c r="AR716" s="2"/>
      <c r="AS716" s="2"/>
      <c r="AT716" s="2"/>
      <c r="AU716" s="2"/>
      <c r="AV716" s="2"/>
      <c r="AW716" s="2"/>
    </row>
    <row r="717" spans="1:49" ht="14.25" customHeight="1" x14ac:dyDescent="0.2">
      <c r="A717" s="34"/>
      <c r="B717" s="34"/>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86"/>
      <c r="AD717" s="2"/>
      <c r="AE717" s="86"/>
      <c r="AF717" s="2"/>
      <c r="AG717" s="2"/>
      <c r="AH717" s="2"/>
      <c r="AI717" s="2"/>
      <c r="AJ717" s="2"/>
      <c r="AK717" s="2"/>
      <c r="AL717" s="2"/>
      <c r="AM717" s="2"/>
      <c r="AN717" s="2"/>
      <c r="AO717" s="2"/>
      <c r="AP717" s="2"/>
      <c r="AQ717" s="2"/>
      <c r="AR717" s="2"/>
      <c r="AS717" s="2"/>
      <c r="AT717" s="2"/>
      <c r="AU717" s="2"/>
      <c r="AV717" s="2"/>
      <c r="AW717" s="2"/>
    </row>
    <row r="718" spans="1:49" ht="14.25" customHeight="1" x14ac:dyDescent="0.2">
      <c r="A718" s="34"/>
      <c r="B718" s="34"/>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86"/>
      <c r="AD718" s="2"/>
      <c r="AE718" s="86"/>
      <c r="AF718" s="2"/>
      <c r="AG718" s="2"/>
      <c r="AH718" s="2"/>
      <c r="AI718" s="2"/>
      <c r="AJ718" s="2"/>
      <c r="AK718" s="2"/>
      <c r="AL718" s="2"/>
      <c r="AM718" s="2"/>
      <c r="AN718" s="2"/>
      <c r="AO718" s="2"/>
      <c r="AP718" s="2"/>
      <c r="AQ718" s="2"/>
      <c r="AR718" s="2"/>
      <c r="AS718" s="2"/>
      <c r="AT718" s="2"/>
      <c r="AU718" s="2"/>
      <c r="AV718" s="2"/>
      <c r="AW718" s="2"/>
    </row>
    <row r="719" spans="1:49" ht="14.25" customHeight="1" x14ac:dyDescent="0.2">
      <c r="A719" s="34"/>
      <c r="B719" s="34"/>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86"/>
      <c r="AD719" s="2"/>
      <c r="AE719" s="86"/>
      <c r="AF719" s="2"/>
      <c r="AG719" s="2"/>
      <c r="AH719" s="2"/>
      <c r="AI719" s="2"/>
      <c r="AJ719" s="2"/>
      <c r="AK719" s="2"/>
      <c r="AL719" s="2"/>
      <c r="AM719" s="2"/>
      <c r="AN719" s="2"/>
      <c r="AO719" s="2"/>
      <c r="AP719" s="2"/>
      <c r="AQ719" s="2"/>
      <c r="AR719" s="2"/>
      <c r="AS719" s="2"/>
      <c r="AT719" s="2"/>
      <c r="AU719" s="2"/>
      <c r="AV719" s="2"/>
      <c r="AW719" s="2"/>
    </row>
    <row r="720" spans="1:49" ht="14.25" customHeight="1" x14ac:dyDescent="0.2">
      <c r="A720" s="34"/>
      <c r="B720" s="34"/>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86"/>
      <c r="AD720" s="2"/>
      <c r="AE720" s="86"/>
      <c r="AF720" s="2"/>
      <c r="AG720" s="2"/>
      <c r="AH720" s="2"/>
      <c r="AI720" s="2"/>
      <c r="AJ720" s="2"/>
      <c r="AK720" s="2"/>
      <c r="AL720" s="2"/>
      <c r="AM720" s="2"/>
      <c r="AN720" s="2"/>
      <c r="AO720" s="2"/>
      <c r="AP720" s="2"/>
      <c r="AQ720" s="2"/>
      <c r="AR720" s="2"/>
      <c r="AS720" s="2"/>
      <c r="AT720" s="2"/>
      <c r="AU720" s="2"/>
      <c r="AV720" s="2"/>
      <c r="AW720" s="2"/>
    </row>
    <row r="721" spans="1:49" ht="14.25" customHeight="1" x14ac:dyDescent="0.2">
      <c r="A721" s="34"/>
      <c r="B721" s="34"/>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86"/>
      <c r="AD721" s="2"/>
      <c r="AE721" s="86"/>
      <c r="AF721" s="2"/>
      <c r="AG721" s="2"/>
      <c r="AH721" s="2"/>
      <c r="AI721" s="2"/>
      <c r="AJ721" s="2"/>
      <c r="AK721" s="2"/>
      <c r="AL721" s="2"/>
      <c r="AM721" s="2"/>
      <c r="AN721" s="2"/>
      <c r="AO721" s="2"/>
      <c r="AP721" s="2"/>
      <c r="AQ721" s="2"/>
      <c r="AR721" s="2"/>
      <c r="AS721" s="2"/>
      <c r="AT721" s="2"/>
      <c r="AU721" s="2"/>
      <c r="AV721" s="2"/>
      <c r="AW721" s="2"/>
    </row>
    <row r="722" spans="1:49" ht="14.25" customHeight="1" x14ac:dyDescent="0.2">
      <c r="A722" s="34"/>
      <c r="B722" s="34"/>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86"/>
      <c r="AD722" s="2"/>
      <c r="AE722" s="86"/>
      <c r="AF722" s="2"/>
      <c r="AG722" s="2"/>
      <c r="AH722" s="2"/>
      <c r="AI722" s="2"/>
      <c r="AJ722" s="2"/>
      <c r="AK722" s="2"/>
      <c r="AL722" s="2"/>
      <c r="AM722" s="2"/>
      <c r="AN722" s="2"/>
      <c r="AO722" s="2"/>
      <c r="AP722" s="2"/>
      <c r="AQ722" s="2"/>
      <c r="AR722" s="2"/>
      <c r="AS722" s="2"/>
      <c r="AT722" s="2"/>
      <c r="AU722" s="2"/>
      <c r="AV722" s="2"/>
      <c r="AW722" s="2"/>
    </row>
    <row r="723" spans="1:49" ht="14.25" customHeight="1" x14ac:dyDescent="0.2">
      <c r="A723" s="34"/>
      <c r="B723" s="34"/>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86"/>
      <c r="AD723" s="2"/>
      <c r="AE723" s="86"/>
      <c r="AF723" s="2"/>
      <c r="AG723" s="2"/>
      <c r="AH723" s="2"/>
      <c r="AI723" s="2"/>
      <c r="AJ723" s="2"/>
      <c r="AK723" s="2"/>
      <c r="AL723" s="2"/>
      <c r="AM723" s="2"/>
      <c r="AN723" s="2"/>
      <c r="AO723" s="2"/>
      <c r="AP723" s="2"/>
      <c r="AQ723" s="2"/>
      <c r="AR723" s="2"/>
      <c r="AS723" s="2"/>
      <c r="AT723" s="2"/>
      <c r="AU723" s="2"/>
      <c r="AV723" s="2"/>
      <c r="AW723" s="2"/>
    </row>
    <row r="724" spans="1:49" ht="14.25" customHeight="1" x14ac:dyDescent="0.2">
      <c r="A724" s="34"/>
      <c r="B724" s="34"/>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86"/>
      <c r="AD724" s="2"/>
      <c r="AE724" s="86"/>
      <c r="AF724" s="2"/>
      <c r="AG724" s="2"/>
      <c r="AH724" s="2"/>
      <c r="AI724" s="2"/>
      <c r="AJ724" s="2"/>
      <c r="AK724" s="2"/>
      <c r="AL724" s="2"/>
      <c r="AM724" s="2"/>
      <c r="AN724" s="2"/>
      <c r="AO724" s="2"/>
      <c r="AP724" s="2"/>
      <c r="AQ724" s="2"/>
      <c r="AR724" s="2"/>
      <c r="AS724" s="2"/>
      <c r="AT724" s="2"/>
      <c r="AU724" s="2"/>
      <c r="AV724" s="2"/>
      <c r="AW724" s="2"/>
    </row>
    <row r="725" spans="1:49" ht="14.25" customHeight="1" x14ac:dyDescent="0.2">
      <c r="A725" s="34"/>
      <c r="B725" s="34"/>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86"/>
      <c r="AD725" s="2"/>
      <c r="AE725" s="86"/>
      <c r="AF725" s="2"/>
      <c r="AG725" s="2"/>
      <c r="AH725" s="2"/>
      <c r="AI725" s="2"/>
      <c r="AJ725" s="2"/>
      <c r="AK725" s="2"/>
      <c r="AL725" s="2"/>
      <c r="AM725" s="2"/>
      <c r="AN725" s="2"/>
      <c r="AO725" s="2"/>
      <c r="AP725" s="2"/>
      <c r="AQ725" s="2"/>
      <c r="AR725" s="2"/>
      <c r="AS725" s="2"/>
      <c r="AT725" s="2"/>
      <c r="AU725" s="2"/>
      <c r="AV725" s="2"/>
      <c r="AW725" s="2"/>
    </row>
    <row r="726" spans="1:49" ht="14.25" customHeight="1" x14ac:dyDescent="0.2">
      <c r="A726" s="34"/>
      <c r="B726" s="34"/>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86"/>
      <c r="AD726" s="2"/>
      <c r="AE726" s="86"/>
      <c r="AF726" s="2"/>
      <c r="AG726" s="2"/>
      <c r="AH726" s="2"/>
      <c r="AI726" s="2"/>
      <c r="AJ726" s="2"/>
      <c r="AK726" s="2"/>
      <c r="AL726" s="2"/>
      <c r="AM726" s="2"/>
      <c r="AN726" s="2"/>
      <c r="AO726" s="2"/>
      <c r="AP726" s="2"/>
      <c r="AQ726" s="2"/>
      <c r="AR726" s="2"/>
      <c r="AS726" s="2"/>
      <c r="AT726" s="2"/>
      <c r="AU726" s="2"/>
      <c r="AV726" s="2"/>
      <c r="AW726" s="2"/>
    </row>
    <row r="727" spans="1:49" ht="14.25" customHeight="1" x14ac:dyDescent="0.2">
      <c r="A727" s="34"/>
      <c r="B727" s="34"/>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86"/>
      <c r="AD727" s="2"/>
      <c r="AE727" s="86"/>
      <c r="AF727" s="2"/>
      <c r="AG727" s="2"/>
      <c r="AH727" s="2"/>
      <c r="AI727" s="2"/>
      <c r="AJ727" s="2"/>
      <c r="AK727" s="2"/>
      <c r="AL727" s="2"/>
      <c r="AM727" s="2"/>
      <c r="AN727" s="2"/>
      <c r="AO727" s="2"/>
      <c r="AP727" s="2"/>
      <c r="AQ727" s="2"/>
      <c r="AR727" s="2"/>
      <c r="AS727" s="2"/>
      <c r="AT727" s="2"/>
      <c r="AU727" s="2"/>
      <c r="AV727" s="2"/>
      <c r="AW727" s="2"/>
    </row>
    <row r="728" spans="1:49" ht="14.25" customHeight="1" x14ac:dyDescent="0.2">
      <c r="A728" s="34"/>
      <c r="B728" s="34"/>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86"/>
      <c r="AD728" s="2"/>
      <c r="AE728" s="86"/>
      <c r="AF728" s="2"/>
      <c r="AG728" s="2"/>
      <c r="AH728" s="2"/>
      <c r="AI728" s="2"/>
      <c r="AJ728" s="2"/>
      <c r="AK728" s="2"/>
      <c r="AL728" s="2"/>
      <c r="AM728" s="2"/>
      <c r="AN728" s="2"/>
      <c r="AO728" s="2"/>
      <c r="AP728" s="2"/>
      <c r="AQ728" s="2"/>
      <c r="AR728" s="2"/>
      <c r="AS728" s="2"/>
      <c r="AT728" s="2"/>
      <c r="AU728" s="2"/>
      <c r="AV728" s="2"/>
      <c r="AW728" s="2"/>
    </row>
    <row r="729" spans="1:49" ht="14.25" customHeight="1" x14ac:dyDescent="0.2">
      <c r="A729" s="34"/>
      <c r="B729" s="34"/>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86"/>
      <c r="AD729" s="2"/>
      <c r="AE729" s="86"/>
      <c r="AF729" s="2"/>
      <c r="AG729" s="2"/>
      <c r="AH729" s="2"/>
      <c r="AI729" s="2"/>
      <c r="AJ729" s="2"/>
      <c r="AK729" s="2"/>
      <c r="AL729" s="2"/>
      <c r="AM729" s="2"/>
      <c r="AN729" s="2"/>
      <c r="AO729" s="2"/>
      <c r="AP729" s="2"/>
      <c r="AQ729" s="2"/>
      <c r="AR729" s="2"/>
      <c r="AS729" s="2"/>
      <c r="AT729" s="2"/>
      <c r="AU729" s="2"/>
      <c r="AV729" s="2"/>
      <c r="AW729" s="2"/>
    </row>
    <row r="730" spans="1:49" ht="14.25" customHeight="1" x14ac:dyDescent="0.2">
      <c r="A730" s="34"/>
      <c r="B730" s="34"/>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86"/>
      <c r="AD730" s="2"/>
      <c r="AE730" s="86"/>
      <c r="AF730" s="2"/>
      <c r="AG730" s="2"/>
      <c r="AH730" s="2"/>
      <c r="AI730" s="2"/>
      <c r="AJ730" s="2"/>
      <c r="AK730" s="2"/>
      <c r="AL730" s="2"/>
      <c r="AM730" s="2"/>
      <c r="AN730" s="2"/>
      <c r="AO730" s="2"/>
      <c r="AP730" s="2"/>
      <c r="AQ730" s="2"/>
      <c r="AR730" s="2"/>
      <c r="AS730" s="2"/>
      <c r="AT730" s="2"/>
      <c r="AU730" s="2"/>
      <c r="AV730" s="2"/>
      <c r="AW730" s="2"/>
    </row>
    <row r="731" spans="1:49" ht="14.25" customHeight="1" x14ac:dyDescent="0.2">
      <c r="A731" s="34"/>
      <c r="B731" s="34"/>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86"/>
      <c r="AD731" s="2"/>
      <c r="AE731" s="86"/>
      <c r="AF731" s="2"/>
      <c r="AG731" s="2"/>
      <c r="AH731" s="2"/>
      <c r="AI731" s="2"/>
      <c r="AJ731" s="2"/>
      <c r="AK731" s="2"/>
      <c r="AL731" s="2"/>
      <c r="AM731" s="2"/>
      <c r="AN731" s="2"/>
      <c r="AO731" s="2"/>
      <c r="AP731" s="2"/>
      <c r="AQ731" s="2"/>
      <c r="AR731" s="2"/>
      <c r="AS731" s="2"/>
      <c r="AT731" s="2"/>
      <c r="AU731" s="2"/>
      <c r="AV731" s="2"/>
      <c r="AW731" s="2"/>
    </row>
    <row r="732" spans="1:49" ht="14.25" customHeight="1" x14ac:dyDescent="0.2">
      <c r="A732" s="34"/>
      <c r="B732" s="34"/>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86"/>
      <c r="AD732" s="2"/>
      <c r="AE732" s="86"/>
      <c r="AF732" s="2"/>
      <c r="AG732" s="2"/>
      <c r="AH732" s="2"/>
      <c r="AI732" s="2"/>
      <c r="AJ732" s="2"/>
      <c r="AK732" s="2"/>
      <c r="AL732" s="2"/>
      <c r="AM732" s="2"/>
      <c r="AN732" s="2"/>
      <c r="AO732" s="2"/>
      <c r="AP732" s="2"/>
      <c r="AQ732" s="2"/>
      <c r="AR732" s="2"/>
      <c r="AS732" s="2"/>
      <c r="AT732" s="2"/>
      <c r="AU732" s="2"/>
      <c r="AV732" s="2"/>
      <c r="AW732" s="2"/>
    </row>
    <row r="733" spans="1:49" ht="14.25" customHeight="1" x14ac:dyDescent="0.2">
      <c r="A733" s="34"/>
      <c r="B733" s="34"/>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86"/>
      <c r="AD733" s="2"/>
      <c r="AE733" s="86"/>
      <c r="AF733" s="2"/>
      <c r="AG733" s="2"/>
      <c r="AH733" s="2"/>
      <c r="AI733" s="2"/>
      <c r="AJ733" s="2"/>
      <c r="AK733" s="2"/>
      <c r="AL733" s="2"/>
      <c r="AM733" s="2"/>
      <c r="AN733" s="2"/>
      <c r="AO733" s="2"/>
      <c r="AP733" s="2"/>
      <c r="AQ733" s="2"/>
      <c r="AR733" s="2"/>
      <c r="AS733" s="2"/>
      <c r="AT733" s="2"/>
      <c r="AU733" s="2"/>
      <c r="AV733" s="2"/>
      <c r="AW733" s="2"/>
    </row>
    <row r="734" spans="1:49" ht="14.25" customHeight="1" x14ac:dyDescent="0.2">
      <c r="A734" s="34"/>
      <c r="B734" s="34"/>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86"/>
      <c r="AD734" s="2"/>
      <c r="AE734" s="86"/>
      <c r="AF734" s="2"/>
      <c r="AG734" s="2"/>
      <c r="AH734" s="2"/>
      <c r="AI734" s="2"/>
      <c r="AJ734" s="2"/>
      <c r="AK734" s="2"/>
      <c r="AL734" s="2"/>
      <c r="AM734" s="2"/>
      <c r="AN734" s="2"/>
      <c r="AO734" s="2"/>
      <c r="AP734" s="2"/>
      <c r="AQ734" s="2"/>
      <c r="AR734" s="2"/>
      <c r="AS734" s="2"/>
      <c r="AT734" s="2"/>
      <c r="AU734" s="2"/>
      <c r="AV734" s="2"/>
      <c r="AW734" s="2"/>
    </row>
    <row r="735" spans="1:49" ht="14.25" customHeight="1" x14ac:dyDescent="0.2">
      <c r="A735" s="34"/>
      <c r="B735" s="34"/>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86"/>
      <c r="AD735" s="2"/>
      <c r="AE735" s="86"/>
      <c r="AF735" s="2"/>
      <c r="AG735" s="2"/>
      <c r="AH735" s="2"/>
      <c r="AI735" s="2"/>
      <c r="AJ735" s="2"/>
      <c r="AK735" s="2"/>
      <c r="AL735" s="2"/>
      <c r="AM735" s="2"/>
      <c r="AN735" s="2"/>
      <c r="AO735" s="2"/>
      <c r="AP735" s="2"/>
      <c r="AQ735" s="2"/>
      <c r="AR735" s="2"/>
      <c r="AS735" s="2"/>
      <c r="AT735" s="2"/>
      <c r="AU735" s="2"/>
      <c r="AV735" s="2"/>
      <c r="AW735" s="2"/>
    </row>
    <row r="736" spans="1:49" ht="14.25" customHeight="1" x14ac:dyDescent="0.2">
      <c r="A736" s="34"/>
      <c r="B736" s="34"/>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86"/>
      <c r="AD736" s="2"/>
      <c r="AE736" s="86"/>
      <c r="AF736" s="2"/>
      <c r="AG736" s="2"/>
      <c r="AH736" s="2"/>
      <c r="AI736" s="2"/>
      <c r="AJ736" s="2"/>
      <c r="AK736" s="2"/>
      <c r="AL736" s="2"/>
      <c r="AM736" s="2"/>
      <c r="AN736" s="2"/>
      <c r="AO736" s="2"/>
      <c r="AP736" s="2"/>
      <c r="AQ736" s="2"/>
      <c r="AR736" s="2"/>
      <c r="AS736" s="2"/>
      <c r="AT736" s="2"/>
      <c r="AU736" s="2"/>
      <c r="AV736" s="2"/>
      <c r="AW736" s="2"/>
    </row>
    <row r="737" spans="1:49" ht="14.25" customHeight="1" x14ac:dyDescent="0.2">
      <c r="A737" s="34"/>
      <c r="B737" s="34"/>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86"/>
      <c r="AD737" s="2"/>
      <c r="AE737" s="86"/>
      <c r="AF737" s="2"/>
      <c r="AG737" s="2"/>
      <c r="AH737" s="2"/>
      <c r="AI737" s="2"/>
      <c r="AJ737" s="2"/>
      <c r="AK737" s="2"/>
      <c r="AL737" s="2"/>
      <c r="AM737" s="2"/>
      <c r="AN737" s="2"/>
      <c r="AO737" s="2"/>
      <c r="AP737" s="2"/>
      <c r="AQ737" s="2"/>
      <c r="AR737" s="2"/>
      <c r="AS737" s="2"/>
      <c r="AT737" s="2"/>
      <c r="AU737" s="2"/>
      <c r="AV737" s="2"/>
      <c r="AW737" s="2"/>
    </row>
    <row r="738" spans="1:49" ht="14.25" customHeight="1" x14ac:dyDescent="0.2">
      <c r="A738" s="34"/>
      <c r="B738" s="34"/>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86"/>
      <c r="AD738" s="2"/>
      <c r="AE738" s="86"/>
      <c r="AF738" s="2"/>
      <c r="AG738" s="2"/>
      <c r="AH738" s="2"/>
      <c r="AI738" s="2"/>
      <c r="AJ738" s="2"/>
      <c r="AK738" s="2"/>
      <c r="AL738" s="2"/>
      <c r="AM738" s="2"/>
      <c r="AN738" s="2"/>
      <c r="AO738" s="2"/>
      <c r="AP738" s="2"/>
      <c r="AQ738" s="2"/>
      <c r="AR738" s="2"/>
      <c r="AS738" s="2"/>
      <c r="AT738" s="2"/>
      <c r="AU738" s="2"/>
      <c r="AV738" s="2"/>
      <c r="AW738" s="2"/>
    </row>
    <row r="739" spans="1:49" ht="14.25" customHeight="1" x14ac:dyDescent="0.2">
      <c r="A739" s="34"/>
      <c r="B739" s="34"/>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86"/>
      <c r="AD739" s="2"/>
      <c r="AE739" s="86"/>
      <c r="AF739" s="2"/>
      <c r="AG739" s="2"/>
      <c r="AH739" s="2"/>
      <c r="AI739" s="2"/>
      <c r="AJ739" s="2"/>
      <c r="AK739" s="2"/>
      <c r="AL739" s="2"/>
      <c r="AM739" s="2"/>
      <c r="AN739" s="2"/>
      <c r="AO739" s="2"/>
      <c r="AP739" s="2"/>
      <c r="AQ739" s="2"/>
      <c r="AR739" s="2"/>
      <c r="AS739" s="2"/>
      <c r="AT739" s="2"/>
      <c r="AU739" s="2"/>
      <c r="AV739" s="2"/>
      <c r="AW739" s="2"/>
    </row>
    <row r="740" spans="1:49" ht="14.25" customHeight="1" x14ac:dyDescent="0.2">
      <c r="A740" s="34"/>
      <c r="B740" s="34"/>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86"/>
      <c r="AD740" s="2"/>
      <c r="AE740" s="86"/>
      <c r="AF740" s="2"/>
      <c r="AG740" s="2"/>
      <c r="AH740" s="2"/>
      <c r="AI740" s="2"/>
      <c r="AJ740" s="2"/>
      <c r="AK740" s="2"/>
      <c r="AL740" s="2"/>
      <c r="AM740" s="2"/>
      <c r="AN740" s="2"/>
      <c r="AO740" s="2"/>
      <c r="AP740" s="2"/>
      <c r="AQ740" s="2"/>
      <c r="AR740" s="2"/>
      <c r="AS740" s="2"/>
      <c r="AT740" s="2"/>
      <c r="AU740" s="2"/>
      <c r="AV740" s="2"/>
      <c r="AW740" s="2"/>
    </row>
    <row r="741" spans="1:49" ht="14.25" customHeight="1" x14ac:dyDescent="0.2">
      <c r="A741" s="34"/>
      <c r="B741" s="34"/>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86"/>
      <c r="AD741" s="2"/>
      <c r="AE741" s="86"/>
      <c r="AF741" s="2"/>
      <c r="AG741" s="2"/>
      <c r="AH741" s="2"/>
      <c r="AI741" s="2"/>
      <c r="AJ741" s="2"/>
      <c r="AK741" s="2"/>
      <c r="AL741" s="2"/>
      <c r="AM741" s="2"/>
      <c r="AN741" s="2"/>
      <c r="AO741" s="2"/>
      <c r="AP741" s="2"/>
      <c r="AQ741" s="2"/>
      <c r="AR741" s="2"/>
      <c r="AS741" s="2"/>
      <c r="AT741" s="2"/>
      <c r="AU741" s="2"/>
      <c r="AV741" s="2"/>
      <c r="AW741" s="2"/>
    </row>
    <row r="742" spans="1:49" ht="14.25" customHeight="1" x14ac:dyDescent="0.2">
      <c r="A742" s="34"/>
      <c r="B742" s="34"/>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86"/>
      <c r="AD742" s="2"/>
      <c r="AE742" s="86"/>
      <c r="AF742" s="2"/>
      <c r="AG742" s="2"/>
      <c r="AH742" s="2"/>
      <c r="AI742" s="2"/>
      <c r="AJ742" s="2"/>
      <c r="AK742" s="2"/>
      <c r="AL742" s="2"/>
      <c r="AM742" s="2"/>
      <c r="AN742" s="2"/>
      <c r="AO742" s="2"/>
      <c r="AP742" s="2"/>
      <c r="AQ742" s="2"/>
      <c r="AR742" s="2"/>
      <c r="AS742" s="2"/>
      <c r="AT742" s="2"/>
      <c r="AU742" s="2"/>
      <c r="AV742" s="2"/>
      <c r="AW742" s="2"/>
    </row>
    <row r="743" spans="1:49" ht="14.25" customHeight="1" x14ac:dyDescent="0.2">
      <c r="A743" s="34"/>
      <c r="B743" s="34"/>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86"/>
      <c r="AD743" s="2"/>
      <c r="AE743" s="86"/>
      <c r="AF743" s="2"/>
      <c r="AG743" s="2"/>
      <c r="AH743" s="2"/>
      <c r="AI743" s="2"/>
      <c r="AJ743" s="2"/>
      <c r="AK743" s="2"/>
      <c r="AL743" s="2"/>
      <c r="AM743" s="2"/>
      <c r="AN743" s="2"/>
      <c r="AO743" s="2"/>
      <c r="AP743" s="2"/>
      <c r="AQ743" s="2"/>
      <c r="AR743" s="2"/>
      <c r="AS743" s="2"/>
      <c r="AT743" s="2"/>
      <c r="AU743" s="2"/>
      <c r="AV743" s="2"/>
      <c r="AW743" s="2"/>
    </row>
    <row r="744" spans="1:49" ht="14.25" customHeight="1" x14ac:dyDescent="0.2">
      <c r="A744" s="34"/>
      <c r="B744" s="34"/>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86"/>
      <c r="AD744" s="2"/>
      <c r="AE744" s="86"/>
      <c r="AF744" s="2"/>
      <c r="AG744" s="2"/>
      <c r="AH744" s="2"/>
      <c r="AI744" s="2"/>
      <c r="AJ744" s="2"/>
      <c r="AK744" s="2"/>
      <c r="AL744" s="2"/>
      <c r="AM744" s="2"/>
      <c r="AN744" s="2"/>
      <c r="AO744" s="2"/>
      <c r="AP744" s="2"/>
      <c r="AQ744" s="2"/>
      <c r="AR744" s="2"/>
      <c r="AS744" s="2"/>
      <c r="AT744" s="2"/>
      <c r="AU744" s="2"/>
      <c r="AV744" s="2"/>
      <c r="AW744" s="2"/>
    </row>
    <row r="745" spans="1:49" ht="14.25" customHeight="1" x14ac:dyDescent="0.2">
      <c r="A745" s="34"/>
      <c r="B745" s="34"/>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86"/>
      <c r="AD745" s="2"/>
      <c r="AE745" s="86"/>
      <c r="AF745" s="2"/>
      <c r="AG745" s="2"/>
      <c r="AH745" s="2"/>
      <c r="AI745" s="2"/>
      <c r="AJ745" s="2"/>
      <c r="AK745" s="2"/>
      <c r="AL745" s="2"/>
      <c r="AM745" s="2"/>
      <c r="AN745" s="2"/>
      <c r="AO745" s="2"/>
      <c r="AP745" s="2"/>
      <c r="AQ745" s="2"/>
      <c r="AR745" s="2"/>
      <c r="AS745" s="2"/>
      <c r="AT745" s="2"/>
      <c r="AU745" s="2"/>
      <c r="AV745" s="2"/>
      <c r="AW745" s="2"/>
    </row>
    <row r="746" spans="1:49" ht="14.25" customHeight="1" x14ac:dyDescent="0.2">
      <c r="A746" s="34"/>
      <c r="B746" s="34"/>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86"/>
      <c r="AD746" s="2"/>
      <c r="AE746" s="86"/>
      <c r="AF746" s="2"/>
      <c r="AG746" s="2"/>
      <c r="AH746" s="2"/>
      <c r="AI746" s="2"/>
      <c r="AJ746" s="2"/>
      <c r="AK746" s="2"/>
      <c r="AL746" s="2"/>
      <c r="AM746" s="2"/>
      <c r="AN746" s="2"/>
      <c r="AO746" s="2"/>
      <c r="AP746" s="2"/>
      <c r="AQ746" s="2"/>
      <c r="AR746" s="2"/>
      <c r="AS746" s="2"/>
      <c r="AT746" s="2"/>
      <c r="AU746" s="2"/>
      <c r="AV746" s="2"/>
      <c r="AW746" s="2"/>
    </row>
    <row r="747" spans="1:49" ht="14.25" customHeight="1" x14ac:dyDescent="0.2">
      <c r="A747" s="34"/>
      <c r="B747" s="34"/>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86"/>
      <c r="AD747" s="2"/>
      <c r="AE747" s="86"/>
      <c r="AF747" s="2"/>
      <c r="AG747" s="2"/>
      <c r="AH747" s="2"/>
      <c r="AI747" s="2"/>
      <c r="AJ747" s="2"/>
      <c r="AK747" s="2"/>
      <c r="AL747" s="2"/>
      <c r="AM747" s="2"/>
      <c r="AN747" s="2"/>
      <c r="AO747" s="2"/>
      <c r="AP747" s="2"/>
      <c r="AQ747" s="2"/>
      <c r="AR747" s="2"/>
      <c r="AS747" s="2"/>
      <c r="AT747" s="2"/>
      <c r="AU747" s="2"/>
      <c r="AV747" s="2"/>
      <c r="AW747" s="2"/>
    </row>
    <row r="748" spans="1:49" ht="14.25" customHeight="1" x14ac:dyDescent="0.2">
      <c r="A748" s="34"/>
      <c r="B748" s="34"/>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86"/>
      <c r="AD748" s="2"/>
      <c r="AE748" s="86"/>
      <c r="AF748" s="2"/>
      <c r="AG748" s="2"/>
      <c r="AH748" s="2"/>
      <c r="AI748" s="2"/>
      <c r="AJ748" s="2"/>
      <c r="AK748" s="2"/>
      <c r="AL748" s="2"/>
      <c r="AM748" s="2"/>
      <c r="AN748" s="2"/>
      <c r="AO748" s="2"/>
      <c r="AP748" s="2"/>
      <c r="AQ748" s="2"/>
      <c r="AR748" s="2"/>
      <c r="AS748" s="2"/>
      <c r="AT748" s="2"/>
      <c r="AU748" s="2"/>
      <c r="AV748" s="2"/>
      <c r="AW748" s="2"/>
    </row>
    <row r="749" spans="1:49" ht="14.25" customHeight="1" x14ac:dyDescent="0.2">
      <c r="A749" s="34"/>
      <c r="B749" s="34"/>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86"/>
      <c r="AD749" s="2"/>
      <c r="AE749" s="86"/>
      <c r="AF749" s="2"/>
      <c r="AG749" s="2"/>
      <c r="AH749" s="2"/>
      <c r="AI749" s="2"/>
      <c r="AJ749" s="2"/>
      <c r="AK749" s="2"/>
      <c r="AL749" s="2"/>
      <c r="AM749" s="2"/>
      <c r="AN749" s="2"/>
      <c r="AO749" s="2"/>
      <c r="AP749" s="2"/>
      <c r="AQ749" s="2"/>
      <c r="AR749" s="2"/>
      <c r="AS749" s="2"/>
      <c r="AT749" s="2"/>
      <c r="AU749" s="2"/>
      <c r="AV749" s="2"/>
      <c r="AW749" s="2"/>
    </row>
    <row r="750" spans="1:49" ht="14.25" customHeight="1" x14ac:dyDescent="0.2">
      <c r="A750" s="34"/>
      <c r="B750" s="34"/>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86"/>
      <c r="AD750" s="2"/>
      <c r="AE750" s="86"/>
      <c r="AF750" s="2"/>
      <c r="AG750" s="2"/>
      <c r="AH750" s="2"/>
      <c r="AI750" s="2"/>
      <c r="AJ750" s="2"/>
      <c r="AK750" s="2"/>
      <c r="AL750" s="2"/>
      <c r="AM750" s="2"/>
      <c r="AN750" s="2"/>
      <c r="AO750" s="2"/>
      <c r="AP750" s="2"/>
      <c r="AQ750" s="2"/>
      <c r="AR750" s="2"/>
      <c r="AS750" s="2"/>
      <c r="AT750" s="2"/>
      <c r="AU750" s="2"/>
      <c r="AV750" s="2"/>
      <c r="AW750" s="2"/>
    </row>
    <row r="751" spans="1:49" ht="14.25" customHeight="1" x14ac:dyDescent="0.2">
      <c r="A751" s="34"/>
      <c r="B751" s="34"/>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86"/>
      <c r="AD751" s="2"/>
      <c r="AE751" s="86"/>
      <c r="AF751" s="2"/>
      <c r="AG751" s="2"/>
      <c r="AH751" s="2"/>
      <c r="AI751" s="2"/>
      <c r="AJ751" s="2"/>
      <c r="AK751" s="2"/>
      <c r="AL751" s="2"/>
      <c r="AM751" s="2"/>
      <c r="AN751" s="2"/>
      <c r="AO751" s="2"/>
      <c r="AP751" s="2"/>
      <c r="AQ751" s="2"/>
      <c r="AR751" s="2"/>
      <c r="AS751" s="2"/>
      <c r="AT751" s="2"/>
      <c r="AU751" s="2"/>
      <c r="AV751" s="2"/>
      <c r="AW751" s="2"/>
    </row>
    <row r="752" spans="1:49" ht="14.25" customHeight="1" x14ac:dyDescent="0.2">
      <c r="A752" s="34"/>
      <c r="B752" s="34"/>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86"/>
      <c r="AD752" s="2"/>
      <c r="AE752" s="86"/>
      <c r="AF752" s="2"/>
      <c r="AG752" s="2"/>
      <c r="AH752" s="2"/>
      <c r="AI752" s="2"/>
      <c r="AJ752" s="2"/>
      <c r="AK752" s="2"/>
      <c r="AL752" s="2"/>
      <c r="AM752" s="2"/>
      <c r="AN752" s="2"/>
      <c r="AO752" s="2"/>
      <c r="AP752" s="2"/>
      <c r="AQ752" s="2"/>
      <c r="AR752" s="2"/>
      <c r="AS752" s="2"/>
      <c r="AT752" s="2"/>
      <c r="AU752" s="2"/>
      <c r="AV752" s="2"/>
      <c r="AW752" s="2"/>
    </row>
    <row r="753" spans="1:49" ht="14.25" customHeight="1" x14ac:dyDescent="0.2">
      <c r="A753" s="34"/>
      <c r="B753" s="34"/>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86"/>
      <c r="AD753" s="2"/>
      <c r="AE753" s="86"/>
      <c r="AF753" s="2"/>
      <c r="AG753" s="2"/>
      <c r="AH753" s="2"/>
      <c r="AI753" s="2"/>
      <c r="AJ753" s="2"/>
      <c r="AK753" s="2"/>
      <c r="AL753" s="2"/>
      <c r="AM753" s="2"/>
      <c r="AN753" s="2"/>
      <c r="AO753" s="2"/>
      <c r="AP753" s="2"/>
      <c r="AQ753" s="2"/>
      <c r="AR753" s="2"/>
      <c r="AS753" s="2"/>
      <c r="AT753" s="2"/>
      <c r="AU753" s="2"/>
      <c r="AV753" s="2"/>
      <c r="AW753" s="2"/>
    </row>
    <row r="754" spans="1:49" ht="14.25" customHeight="1" x14ac:dyDescent="0.2">
      <c r="A754" s="34"/>
      <c r="B754" s="34"/>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86"/>
      <c r="AD754" s="2"/>
      <c r="AE754" s="86"/>
      <c r="AF754" s="2"/>
      <c r="AG754" s="2"/>
      <c r="AH754" s="2"/>
      <c r="AI754" s="2"/>
      <c r="AJ754" s="2"/>
      <c r="AK754" s="2"/>
      <c r="AL754" s="2"/>
      <c r="AM754" s="2"/>
      <c r="AN754" s="2"/>
      <c r="AO754" s="2"/>
      <c r="AP754" s="2"/>
      <c r="AQ754" s="2"/>
      <c r="AR754" s="2"/>
      <c r="AS754" s="2"/>
      <c r="AT754" s="2"/>
      <c r="AU754" s="2"/>
      <c r="AV754" s="2"/>
      <c r="AW754" s="2"/>
    </row>
    <row r="755" spans="1:49" ht="14.25" customHeight="1" x14ac:dyDescent="0.2">
      <c r="A755" s="34"/>
      <c r="B755" s="34"/>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86"/>
      <c r="AD755" s="2"/>
      <c r="AE755" s="86"/>
      <c r="AF755" s="2"/>
      <c r="AG755" s="2"/>
      <c r="AH755" s="2"/>
      <c r="AI755" s="2"/>
      <c r="AJ755" s="2"/>
      <c r="AK755" s="2"/>
      <c r="AL755" s="2"/>
      <c r="AM755" s="2"/>
      <c r="AN755" s="2"/>
      <c r="AO755" s="2"/>
      <c r="AP755" s="2"/>
      <c r="AQ755" s="2"/>
      <c r="AR755" s="2"/>
      <c r="AS755" s="2"/>
      <c r="AT755" s="2"/>
      <c r="AU755" s="2"/>
      <c r="AV755" s="2"/>
      <c r="AW755" s="2"/>
    </row>
    <row r="756" spans="1:49" ht="14.25" customHeight="1" x14ac:dyDescent="0.2">
      <c r="A756" s="34"/>
      <c r="B756" s="34"/>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86"/>
      <c r="AD756" s="2"/>
      <c r="AE756" s="86"/>
      <c r="AF756" s="2"/>
      <c r="AG756" s="2"/>
      <c r="AH756" s="2"/>
      <c r="AI756" s="2"/>
      <c r="AJ756" s="2"/>
      <c r="AK756" s="2"/>
      <c r="AL756" s="2"/>
      <c r="AM756" s="2"/>
      <c r="AN756" s="2"/>
      <c r="AO756" s="2"/>
      <c r="AP756" s="2"/>
      <c r="AQ756" s="2"/>
      <c r="AR756" s="2"/>
      <c r="AS756" s="2"/>
      <c r="AT756" s="2"/>
      <c r="AU756" s="2"/>
      <c r="AV756" s="2"/>
      <c r="AW756" s="2"/>
    </row>
    <row r="757" spans="1:49" ht="14.25" customHeight="1" x14ac:dyDescent="0.2">
      <c r="A757" s="34"/>
      <c r="B757" s="34"/>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86"/>
      <c r="AD757" s="2"/>
      <c r="AE757" s="86"/>
      <c r="AF757" s="2"/>
      <c r="AG757" s="2"/>
      <c r="AH757" s="2"/>
      <c r="AI757" s="2"/>
      <c r="AJ757" s="2"/>
      <c r="AK757" s="2"/>
      <c r="AL757" s="2"/>
      <c r="AM757" s="2"/>
      <c r="AN757" s="2"/>
      <c r="AO757" s="2"/>
      <c r="AP757" s="2"/>
      <c r="AQ757" s="2"/>
      <c r="AR757" s="2"/>
      <c r="AS757" s="2"/>
      <c r="AT757" s="2"/>
      <c r="AU757" s="2"/>
      <c r="AV757" s="2"/>
      <c r="AW757" s="2"/>
    </row>
    <row r="758" spans="1:49" ht="14.25" customHeight="1" x14ac:dyDescent="0.2">
      <c r="A758" s="34"/>
      <c r="B758" s="34"/>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86"/>
      <c r="AD758" s="2"/>
      <c r="AE758" s="86"/>
      <c r="AF758" s="2"/>
      <c r="AG758" s="2"/>
      <c r="AH758" s="2"/>
      <c r="AI758" s="2"/>
      <c r="AJ758" s="2"/>
      <c r="AK758" s="2"/>
      <c r="AL758" s="2"/>
      <c r="AM758" s="2"/>
      <c r="AN758" s="2"/>
      <c r="AO758" s="2"/>
      <c r="AP758" s="2"/>
      <c r="AQ758" s="2"/>
      <c r="AR758" s="2"/>
      <c r="AS758" s="2"/>
      <c r="AT758" s="2"/>
      <c r="AU758" s="2"/>
      <c r="AV758" s="2"/>
      <c r="AW758" s="2"/>
    </row>
    <row r="759" spans="1:49" ht="14.25" customHeight="1" x14ac:dyDescent="0.2">
      <c r="A759" s="34"/>
      <c r="B759" s="34"/>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86"/>
      <c r="AD759" s="2"/>
      <c r="AE759" s="86"/>
      <c r="AF759" s="2"/>
      <c r="AG759" s="2"/>
      <c r="AH759" s="2"/>
      <c r="AI759" s="2"/>
      <c r="AJ759" s="2"/>
      <c r="AK759" s="2"/>
      <c r="AL759" s="2"/>
      <c r="AM759" s="2"/>
      <c r="AN759" s="2"/>
      <c r="AO759" s="2"/>
      <c r="AP759" s="2"/>
      <c r="AQ759" s="2"/>
      <c r="AR759" s="2"/>
      <c r="AS759" s="2"/>
      <c r="AT759" s="2"/>
      <c r="AU759" s="2"/>
      <c r="AV759" s="2"/>
      <c r="AW759" s="2"/>
    </row>
    <row r="760" spans="1:49" ht="14.25" customHeight="1" x14ac:dyDescent="0.2">
      <c r="A760" s="34"/>
      <c r="B760" s="34"/>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86"/>
      <c r="AD760" s="2"/>
      <c r="AE760" s="86"/>
      <c r="AF760" s="2"/>
      <c r="AG760" s="2"/>
      <c r="AH760" s="2"/>
      <c r="AI760" s="2"/>
      <c r="AJ760" s="2"/>
      <c r="AK760" s="2"/>
      <c r="AL760" s="2"/>
      <c r="AM760" s="2"/>
      <c r="AN760" s="2"/>
      <c r="AO760" s="2"/>
      <c r="AP760" s="2"/>
      <c r="AQ760" s="2"/>
      <c r="AR760" s="2"/>
      <c r="AS760" s="2"/>
      <c r="AT760" s="2"/>
      <c r="AU760" s="2"/>
      <c r="AV760" s="2"/>
      <c r="AW760" s="2"/>
    </row>
    <row r="761" spans="1:49" ht="14.25" customHeight="1" x14ac:dyDescent="0.2">
      <c r="A761" s="34"/>
      <c r="B761" s="34"/>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86"/>
      <c r="AD761" s="2"/>
      <c r="AE761" s="86"/>
      <c r="AF761" s="2"/>
      <c r="AG761" s="2"/>
      <c r="AH761" s="2"/>
      <c r="AI761" s="2"/>
      <c r="AJ761" s="2"/>
      <c r="AK761" s="2"/>
      <c r="AL761" s="2"/>
      <c r="AM761" s="2"/>
      <c r="AN761" s="2"/>
      <c r="AO761" s="2"/>
      <c r="AP761" s="2"/>
      <c r="AQ761" s="2"/>
      <c r="AR761" s="2"/>
      <c r="AS761" s="2"/>
      <c r="AT761" s="2"/>
      <c r="AU761" s="2"/>
      <c r="AV761" s="2"/>
      <c r="AW761" s="2"/>
    </row>
    <row r="762" spans="1:49" ht="14.25" customHeight="1" x14ac:dyDescent="0.2">
      <c r="A762" s="34"/>
      <c r="B762" s="34"/>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86"/>
      <c r="AD762" s="2"/>
      <c r="AE762" s="86"/>
      <c r="AF762" s="2"/>
      <c r="AG762" s="2"/>
      <c r="AH762" s="2"/>
      <c r="AI762" s="2"/>
      <c r="AJ762" s="2"/>
      <c r="AK762" s="2"/>
      <c r="AL762" s="2"/>
      <c r="AM762" s="2"/>
      <c r="AN762" s="2"/>
      <c r="AO762" s="2"/>
      <c r="AP762" s="2"/>
      <c r="AQ762" s="2"/>
      <c r="AR762" s="2"/>
      <c r="AS762" s="2"/>
      <c r="AT762" s="2"/>
      <c r="AU762" s="2"/>
      <c r="AV762" s="2"/>
      <c r="AW762" s="2"/>
    </row>
    <row r="763" spans="1:49" ht="14.25" customHeight="1" x14ac:dyDescent="0.2">
      <c r="A763" s="34"/>
      <c r="B763" s="34"/>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86"/>
      <c r="AD763" s="2"/>
      <c r="AE763" s="86"/>
      <c r="AF763" s="2"/>
      <c r="AG763" s="2"/>
      <c r="AH763" s="2"/>
      <c r="AI763" s="2"/>
      <c r="AJ763" s="2"/>
      <c r="AK763" s="2"/>
      <c r="AL763" s="2"/>
      <c r="AM763" s="2"/>
      <c r="AN763" s="2"/>
      <c r="AO763" s="2"/>
      <c r="AP763" s="2"/>
      <c r="AQ763" s="2"/>
      <c r="AR763" s="2"/>
      <c r="AS763" s="2"/>
      <c r="AT763" s="2"/>
      <c r="AU763" s="2"/>
      <c r="AV763" s="2"/>
      <c r="AW763" s="2"/>
    </row>
    <row r="764" spans="1:49" ht="14.25" customHeight="1" x14ac:dyDescent="0.2">
      <c r="A764" s="34"/>
      <c r="B764" s="34"/>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86"/>
      <c r="AD764" s="2"/>
      <c r="AE764" s="86"/>
      <c r="AF764" s="2"/>
      <c r="AG764" s="2"/>
      <c r="AH764" s="2"/>
      <c r="AI764" s="2"/>
      <c r="AJ764" s="2"/>
      <c r="AK764" s="2"/>
      <c r="AL764" s="2"/>
      <c r="AM764" s="2"/>
      <c r="AN764" s="2"/>
      <c r="AO764" s="2"/>
      <c r="AP764" s="2"/>
      <c r="AQ764" s="2"/>
      <c r="AR764" s="2"/>
      <c r="AS764" s="2"/>
      <c r="AT764" s="2"/>
      <c r="AU764" s="2"/>
      <c r="AV764" s="2"/>
      <c r="AW764" s="2"/>
    </row>
    <row r="765" spans="1:49" ht="14.25" customHeight="1" x14ac:dyDescent="0.2">
      <c r="A765" s="34"/>
      <c r="B765" s="34"/>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86"/>
      <c r="AD765" s="2"/>
      <c r="AE765" s="86"/>
      <c r="AF765" s="2"/>
      <c r="AG765" s="2"/>
      <c r="AH765" s="2"/>
      <c r="AI765" s="2"/>
      <c r="AJ765" s="2"/>
      <c r="AK765" s="2"/>
      <c r="AL765" s="2"/>
      <c r="AM765" s="2"/>
      <c r="AN765" s="2"/>
      <c r="AO765" s="2"/>
      <c r="AP765" s="2"/>
      <c r="AQ765" s="2"/>
      <c r="AR765" s="2"/>
      <c r="AS765" s="2"/>
      <c r="AT765" s="2"/>
      <c r="AU765" s="2"/>
      <c r="AV765" s="2"/>
      <c r="AW765" s="2"/>
    </row>
    <row r="766" spans="1:49" ht="14.25" customHeight="1" x14ac:dyDescent="0.2">
      <c r="A766" s="34"/>
      <c r="B766" s="34"/>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86"/>
      <c r="AD766" s="2"/>
      <c r="AE766" s="86"/>
      <c r="AF766" s="2"/>
      <c r="AG766" s="2"/>
      <c r="AH766" s="2"/>
      <c r="AI766" s="2"/>
      <c r="AJ766" s="2"/>
      <c r="AK766" s="2"/>
      <c r="AL766" s="2"/>
      <c r="AM766" s="2"/>
      <c r="AN766" s="2"/>
      <c r="AO766" s="2"/>
      <c r="AP766" s="2"/>
      <c r="AQ766" s="2"/>
      <c r="AR766" s="2"/>
      <c r="AS766" s="2"/>
      <c r="AT766" s="2"/>
      <c r="AU766" s="2"/>
      <c r="AV766" s="2"/>
      <c r="AW766" s="2"/>
    </row>
    <row r="767" spans="1:49" ht="14.25" customHeight="1" x14ac:dyDescent="0.2">
      <c r="A767" s="34"/>
      <c r="B767" s="34"/>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86"/>
      <c r="AD767" s="2"/>
      <c r="AE767" s="86"/>
      <c r="AF767" s="2"/>
      <c r="AG767" s="2"/>
      <c r="AH767" s="2"/>
      <c r="AI767" s="2"/>
      <c r="AJ767" s="2"/>
      <c r="AK767" s="2"/>
      <c r="AL767" s="2"/>
      <c r="AM767" s="2"/>
      <c r="AN767" s="2"/>
      <c r="AO767" s="2"/>
      <c r="AP767" s="2"/>
      <c r="AQ767" s="2"/>
      <c r="AR767" s="2"/>
      <c r="AS767" s="2"/>
      <c r="AT767" s="2"/>
      <c r="AU767" s="2"/>
      <c r="AV767" s="2"/>
      <c r="AW767" s="2"/>
    </row>
    <row r="768" spans="1:49" ht="14.25" customHeight="1" x14ac:dyDescent="0.2">
      <c r="A768" s="34"/>
      <c r="B768" s="34"/>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86"/>
      <c r="AD768" s="2"/>
      <c r="AE768" s="86"/>
      <c r="AF768" s="2"/>
      <c r="AG768" s="2"/>
      <c r="AH768" s="2"/>
      <c r="AI768" s="2"/>
      <c r="AJ768" s="2"/>
      <c r="AK768" s="2"/>
      <c r="AL768" s="2"/>
      <c r="AM768" s="2"/>
      <c r="AN768" s="2"/>
      <c r="AO768" s="2"/>
      <c r="AP768" s="2"/>
      <c r="AQ768" s="2"/>
      <c r="AR768" s="2"/>
      <c r="AS768" s="2"/>
      <c r="AT768" s="2"/>
      <c r="AU768" s="2"/>
      <c r="AV768" s="2"/>
      <c r="AW768" s="2"/>
    </row>
    <row r="769" spans="1:49" ht="14.25" customHeight="1" x14ac:dyDescent="0.2">
      <c r="A769" s="34"/>
      <c r="B769" s="34"/>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86"/>
      <c r="AD769" s="2"/>
      <c r="AE769" s="86"/>
      <c r="AF769" s="2"/>
      <c r="AG769" s="2"/>
      <c r="AH769" s="2"/>
      <c r="AI769" s="2"/>
      <c r="AJ769" s="2"/>
      <c r="AK769" s="2"/>
      <c r="AL769" s="2"/>
      <c r="AM769" s="2"/>
      <c r="AN769" s="2"/>
      <c r="AO769" s="2"/>
      <c r="AP769" s="2"/>
      <c r="AQ769" s="2"/>
      <c r="AR769" s="2"/>
      <c r="AS769" s="2"/>
      <c r="AT769" s="2"/>
      <c r="AU769" s="2"/>
      <c r="AV769" s="2"/>
      <c r="AW769" s="2"/>
    </row>
    <row r="770" spans="1:49" ht="14.25" customHeight="1" x14ac:dyDescent="0.2">
      <c r="A770" s="34"/>
      <c r="B770" s="34"/>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86"/>
      <c r="AD770" s="2"/>
      <c r="AE770" s="86"/>
      <c r="AF770" s="2"/>
      <c r="AG770" s="2"/>
      <c r="AH770" s="2"/>
      <c r="AI770" s="2"/>
      <c r="AJ770" s="2"/>
      <c r="AK770" s="2"/>
      <c r="AL770" s="2"/>
      <c r="AM770" s="2"/>
      <c r="AN770" s="2"/>
      <c r="AO770" s="2"/>
      <c r="AP770" s="2"/>
      <c r="AQ770" s="2"/>
      <c r="AR770" s="2"/>
      <c r="AS770" s="2"/>
      <c r="AT770" s="2"/>
      <c r="AU770" s="2"/>
      <c r="AV770" s="2"/>
      <c r="AW770" s="2"/>
    </row>
    <row r="771" spans="1:49" ht="14.25" customHeight="1" x14ac:dyDescent="0.2">
      <c r="A771" s="34"/>
      <c r="B771" s="34"/>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86"/>
      <c r="AD771" s="2"/>
      <c r="AE771" s="86"/>
      <c r="AF771" s="2"/>
      <c r="AG771" s="2"/>
      <c r="AH771" s="2"/>
      <c r="AI771" s="2"/>
      <c r="AJ771" s="2"/>
      <c r="AK771" s="2"/>
      <c r="AL771" s="2"/>
      <c r="AM771" s="2"/>
      <c r="AN771" s="2"/>
      <c r="AO771" s="2"/>
      <c r="AP771" s="2"/>
      <c r="AQ771" s="2"/>
      <c r="AR771" s="2"/>
      <c r="AS771" s="2"/>
      <c r="AT771" s="2"/>
      <c r="AU771" s="2"/>
      <c r="AV771" s="2"/>
      <c r="AW771" s="2"/>
    </row>
    <row r="772" spans="1:49" ht="14.25" customHeight="1" x14ac:dyDescent="0.2">
      <c r="A772" s="34"/>
      <c r="B772" s="34"/>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86"/>
      <c r="AD772" s="2"/>
      <c r="AE772" s="86"/>
      <c r="AF772" s="2"/>
      <c r="AG772" s="2"/>
      <c r="AH772" s="2"/>
      <c r="AI772" s="2"/>
      <c r="AJ772" s="2"/>
      <c r="AK772" s="2"/>
      <c r="AL772" s="2"/>
      <c r="AM772" s="2"/>
      <c r="AN772" s="2"/>
      <c r="AO772" s="2"/>
      <c r="AP772" s="2"/>
      <c r="AQ772" s="2"/>
      <c r="AR772" s="2"/>
      <c r="AS772" s="2"/>
      <c r="AT772" s="2"/>
      <c r="AU772" s="2"/>
      <c r="AV772" s="2"/>
      <c r="AW772" s="2"/>
    </row>
    <row r="773" spans="1:49" ht="14.25" customHeight="1" x14ac:dyDescent="0.2">
      <c r="A773" s="34"/>
      <c r="B773" s="34"/>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86"/>
      <c r="AD773" s="2"/>
      <c r="AE773" s="86"/>
      <c r="AF773" s="2"/>
      <c r="AG773" s="2"/>
      <c r="AH773" s="2"/>
      <c r="AI773" s="2"/>
      <c r="AJ773" s="2"/>
      <c r="AK773" s="2"/>
      <c r="AL773" s="2"/>
      <c r="AM773" s="2"/>
      <c r="AN773" s="2"/>
      <c r="AO773" s="2"/>
      <c r="AP773" s="2"/>
      <c r="AQ773" s="2"/>
      <c r="AR773" s="2"/>
      <c r="AS773" s="2"/>
      <c r="AT773" s="2"/>
      <c r="AU773" s="2"/>
      <c r="AV773" s="2"/>
      <c r="AW773" s="2"/>
    </row>
    <row r="774" spans="1:49" ht="14.25" customHeight="1" x14ac:dyDescent="0.2">
      <c r="A774" s="34"/>
      <c r="B774" s="34"/>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86"/>
      <c r="AD774" s="2"/>
      <c r="AE774" s="86"/>
      <c r="AF774" s="2"/>
      <c r="AG774" s="2"/>
      <c r="AH774" s="2"/>
      <c r="AI774" s="2"/>
      <c r="AJ774" s="2"/>
      <c r="AK774" s="2"/>
      <c r="AL774" s="2"/>
      <c r="AM774" s="2"/>
      <c r="AN774" s="2"/>
      <c r="AO774" s="2"/>
      <c r="AP774" s="2"/>
      <c r="AQ774" s="2"/>
      <c r="AR774" s="2"/>
      <c r="AS774" s="2"/>
      <c r="AT774" s="2"/>
      <c r="AU774" s="2"/>
      <c r="AV774" s="2"/>
      <c r="AW774" s="2"/>
    </row>
    <row r="775" spans="1:49" ht="14.25" customHeight="1" x14ac:dyDescent="0.2">
      <c r="A775" s="34"/>
      <c r="B775" s="34"/>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86"/>
      <c r="AD775" s="2"/>
      <c r="AE775" s="86"/>
      <c r="AF775" s="2"/>
      <c r="AG775" s="2"/>
      <c r="AH775" s="2"/>
      <c r="AI775" s="2"/>
      <c r="AJ775" s="2"/>
      <c r="AK775" s="2"/>
      <c r="AL775" s="2"/>
      <c r="AM775" s="2"/>
      <c r="AN775" s="2"/>
      <c r="AO775" s="2"/>
      <c r="AP775" s="2"/>
      <c r="AQ775" s="2"/>
      <c r="AR775" s="2"/>
      <c r="AS775" s="2"/>
      <c r="AT775" s="2"/>
      <c r="AU775" s="2"/>
      <c r="AV775" s="2"/>
      <c r="AW775" s="2"/>
    </row>
    <row r="776" spans="1:49" ht="14.25" customHeight="1" x14ac:dyDescent="0.2">
      <c r="A776" s="34"/>
      <c r="B776" s="34"/>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86"/>
      <c r="AD776" s="2"/>
      <c r="AE776" s="86"/>
      <c r="AF776" s="2"/>
      <c r="AG776" s="2"/>
      <c r="AH776" s="2"/>
      <c r="AI776" s="2"/>
      <c r="AJ776" s="2"/>
      <c r="AK776" s="2"/>
      <c r="AL776" s="2"/>
      <c r="AM776" s="2"/>
      <c r="AN776" s="2"/>
      <c r="AO776" s="2"/>
      <c r="AP776" s="2"/>
      <c r="AQ776" s="2"/>
      <c r="AR776" s="2"/>
      <c r="AS776" s="2"/>
      <c r="AT776" s="2"/>
      <c r="AU776" s="2"/>
      <c r="AV776" s="2"/>
      <c r="AW776" s="2"/>
    </row>
    <row r="777" spans="1:49" ht="14.25" customHeight="1" x14ac:dyDescent="0.2">
      <c r="A777" s="34"/>
      <c r="B777" s="34"/>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86"/>
      <c r="AD777" s="2"/>
      <c r="AE777" s="86"/>
      <c r="AF777" s="2"/>
      <c r="AG777" s="2"/>
      <c r="AH777" s="2"/>
      <c r="AI777" s="2"/>
      <c r="AJ777" s="2"/>
      <c r="AK777" s="2"/>
      <c r="AL777" s="2"/>
      <c r="AM777" s="2"/>
      <c r="AN777" s="2"/>
      <c r="AO777" s="2"/>
      <c r="AP777" s="2"/>
      <c r="AQ777" s="2"/>
      <c r="AR777" s="2"/>
      <c r="AS777" s="2"/>
      <c r="AT777" s="2"/>
      <c r="AU777" s="2"/>
      <c r="AV777" s="2"/>
      <c r="AW777" s="2"/>
    </row>
    <row r="778" spans="1:49" ht="14.25" customHeight="1" x14ac:dyDescent="0.2">
      <c r="A778" s="34"/>
      <c r="B778" s="34"/>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86"/>
      <c r="AD778" s="2"/>
      <c r="AE778" s="86"/>
      <c r="AF778" s="2"/>
      <c r="AG778" s="2"/>
      <c r="AH778" s="2"/>
      <c r="AI778" s="2"/>
      <c r="AJ778" s="2"/>
      <c r="AK778" s="2"/>
      <c r="AL778" s="2"/>
      <c r="AM778" s="2"/>
      <c r="AN778" s="2"/>
      <c r="AO778" s="2"/>
      <c r="AP778" s="2"/>
      <c r="AQ778" s="2"/>
      <c r="AR778" s="2"/>
      <c r="AS778" s="2"/>
      <c r="AT778" s="2"/>
      <c r="AU778" s="2"/>
      <c r="AV778" s="2"/>
      <c r="AW778" s="2"/>
    </row>
    <row r="779" spans="1:49" ht="14.25" customHeight="1" x14ac:dyDescent="0.2">
      <c r="A779" s="34"/>
      <c r="B779" s="34"/>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86"/>
      <c r="AD779" s="2"/>
      <c r="AE779" s="86"/>
      <c r="AF779" s="2"/>
      <c r="AG779" s="2"/>
      <c r="AH779" s="2"/>
      <c r="AI779" s="2"/>
      <c r="AJ779" s="2"/>
      <c r="AK779" s="2"/>
      <c r="AL779" s="2"/>
      <c r="AM779" s="2"/>
      <c r="AN779" s="2"/>
      <c r="AO779" s="2"/>
      <c r="AP779" s="2"/>
      <c r="AQ779" s="2"/>
      <c r="AR779" s="2"/>
      <c r="AS779" s="2"/>
      <c r="AT779" s="2"/>
      <c r="AU779" s="2"/>
      <c r="AV779" s="2"/>
      <c r="AW779" s="2"/>
    </row>
    <row r="780" spans="1:49" ht="14.25" customHeight="1" x14ac:dyDescent="0.2">
      <c r="A780" s="34"/>
      <c r="B780" s="34"/>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86"/>
      <c r="AD780" s="2"/>
      <c r="AE780" s="86"/>
      <c r="AF780" s="2"/>
      <c r="AG780" s="2"/>
      <c r="AH780" s="2"/>
      <c r="AI780" s="2"/>
      <c r="AJ780" s="2"/>
      <c r="AK780" s="2"/>
      <c r="AL780" s="2"/>
      <c r="AM780" s="2"/>
      <c r="AN780" s="2"/>
      <c r="AO780" s="2"/>
      <c r="AP780" s="2"/>
      <c r="AQ780" s="2"/>
      <c r="AR780" s="2"/>
      <c r="AS780" s="2"/>
      <c r="AT780" s="2"/>
      <c r="AU780" s="2"/>
      <c r="AV780" s="2"/>
      <c r="AW780" s="2"/>
    </row>
    <row r="781" spans="1:49" ht="14.25" customHeight="1" x14ac:dyDescent="0.2">
      <c r="A781" s="34"/>
      <c r="B781" s="34"/>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86"/>
      <c r="AD781" s="2"/>
      <c r="AE781" s="86"/>
      <c r="AF781" s="2"/>
      <c r="AG781" s="2"/>
      <c r="AH781" s="2"/>
      <c r="AI781" s="2"/>
      <c r="AJ781" s="2"/>
      <c r="AK781" s="2"/>
      <c r="AL781" s="2"/>
      <c r="AM781" s="2"/>
      <c r="AN781" s="2"/>
      <c r="AO781" s="2"/>
      <c r="AP781" s="2"/>
      <c r="AQ781" s="2"/>
      <c r="AR781" s="2"/>
      <c r="AS781" s="2"/>
      <c r="AT781" s="2"/>
      <c r="AU781" s="2"/>
      <c r="AV781" s="2"/>
      <c r="AW781" s="2"/>
    </row>
    <row r="782" spans="1:49" ht="14.25" customHeight="1" x14ac:dyDescent="0.2">
      <c r="A782" s="34"/>
      <c r="B782" s="34"/>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86"/>
      <c r="AD782" s="2"/>
      <c r="AE782" s="86"/>
      <c r="AF782" s="2"/>
      <c r="AG782" s="2"/>
      <c r="AH782" s="2"/>
      <c r="AI782" s="2"/>
      <c r="AJ782" s="2"/>
      <c r="AK782" s="2"/>
      <c r="AL782" s="2"/>
      <c r="AM782" s="2"/>
      <c r="AN782" s="2"/>
      <c r="AO782" s="2"/>
      <c r="AP782" s="2"/>
      <c r="AQ782" s="2"/>
      <c r="AR782" s="2"/>
      <c r="AS782" s="2"/>
      <c r="AT782" s="2"/>
      <c r="AU782" s="2"/>
      <c r="AV782" s="2"/>
      <c r="AW782" s="2"/>
    </row>
    <row r="783" spans="1:49" ht="14.25" customHeight="1" x14ac:dyDescent="0.2">
      <c r="A783" s="34"/>
      <c r="B783" s="34"/>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86"/>
      <c r="AD783" s="2"/>
      <c r="AE783" s="86"/>
      <c r="AF783" s="2"/>
      <c r="AG783" s="2"/>
      <c r="AH783" s="2"/>
      <c r="AI783" s="2"/>
      <c r="AJ783" s="2"/>
      <c r="AK783" s="2"/>
      <c r="AL783" s="2"/>
      <c r="AM783" s="2"/>
      <c r="AN783" s="2"/>
      <c r="AO783" s="2"/>
      <c r="AP783" s="2"/>
      <c r="AQ783" s="2"/>
      <c r="AR783" s="2"/>
      <c r="AS783" s="2"/>
      <c r="AT783" s="2"/>
      <c r="AU783" s="2"/>
      <c r="AV783" s="2"/>
      <c r="AW783" s="2"/>
    </row>
    <row r="784" spans="1:49" ht="14.25" customHeight="1" x14ac:dyDescent="0.2">
      <c r="A784" s="34"/>
      <c r="B784" s="34"/>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86"/>
      <c r="AD784" s="2"/>
      <c r="AE784" s="86"/>
      <c r="AF784" s="2"/>
      <c r="AG784" s="2"/>
      <c r="AH784" s="2"/>
      <c r="AI784" s="2"/>
      <c r="AJ784" s="2"/>
      <c r="AK784" s="2"/>
      <c r="AL784" s="2"/>
      <c r="AM784" s="2"/>
      <c r="AN784" s="2"/>
      <c r="AO784" s="2"/>
      <c r="AP784" s="2"/>
      <c r="AQ784" s="2"/>
      <c r="AR784" s="2"/>
      <c r="AS784" s="2"/>
      <c r="AT784" s="2"/>
      <c r="AU784" s="2"/>
      <c r="AV784" s="2"/>
      <c r="AW784" s="2"/>
    </row>
    <row r="785" spans="1:49" ht="14.25" customHeight="1" x14ac:dyDescent="0.2">
      <c r="A785" s="34"/>
      <c r="B785" s="34"/>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86"/>
      <c r="AD785" s="2"/>
      <c r="AE785" s="86"/>
      <c r="AF785" s="2"/>
      <c r="AG785" s="2"/>
      <c r="AH785" s="2"/>
      <c r="AI785" s="2"/>
      <c r="AJ785" s="2"/>
      <c r="AK785" s="2"/>
      <c r="AL785" s="2"/>
      <c r="AM785" s="2"/>
      <c r="AN785" s="2"/>
      <c r="AO785" s="2"/>
      <c r="AP785" s="2"/>
      <c r="AQ785" s="2"/>
      <c r="AR785" s="2"/>
      <c r="AS785" s="2"/>
      <c r="AT785" s="2"/>
      <c r="AU785" s="2"/>
      <c r="AV785" s="2"/>
      <c r="AW785" s="2"/>
    </row>
    <row r="786" spans="1:49" ht="14.25" customHeight="1" x14ac:dyDescent="0.2">
      <c r="A786" s="34"/>
      <c r="B786" s="34"/>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86"/>
      <c r="AD786" s="2"/>
      <c r="AE786" s="86"/>
      <c r="AF786" s="2"/>
      <c r="AG786" s="2"/>
      <c r="AH786" s="2"/>
      <c r="AI786" s="2"/>
      <c r="AJ786" s="2"/>
      <c r="AK786" s="2"/>
      <c r="AL786" s="2"/>
      <c r="AM786" s="2"/>
      <c r="AN786" s="2"/>
      <c r="AO786" s="2"/>
      <c r="AP786" s="2"/>
      <c r="AQ786" s="2"/>
      <c r="AR786" s="2"/>
      <c r="AS786" s="2"/>
      <c r="AT786" s="2"/>
      <c r="AU786" s="2"/>
      <c r="AV786" s="2"/>
      <c r="AW786" s="2"/>
    </row>
    <row r="787" spans="1:49" ht="14.25" customHeight="1" x14ac:dyDescent="0.2">
      <c r="A787" s="34"/>
      <c r="B787" s="34"/>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86"/>
      <c r="AD787" s="2"/>
      <c r="AE787" s="86"/>
      <c r="AF787" s="2"/>
      <c r="AG787" s="2"/>
      <c r="AH787" s="2"/>
      <c r="AI787" s="2"/>
      <c r="AJ787" s="2"/>
      <c r="AK787" s="2"/>
      <c r="AL787" s="2"/>
      <c r="AM787" s="2"/>
      <c r="AN787" s="2"/>
      <c r="AO787" s="2"/>
      <c r="AP787" s="2"/>
      <c r="AQ787" s="2"/>
      <c r="AR787" s="2"/>
      <c r="AS787" s="2"/>
      <c r="AT787" s="2"/>
      <c r="AU787" s="2"/>
      <c r="AV787" s="2"/>
      <c r="AW787" s="2"/>
    </row>
    <row r="788" spans="1:49" ht="14.25" customHeight="1" x14ac:dyDescent="0.2">
      <c r="A788" s="34"/>
      <c r="B788" s="34"/>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86"/>
      <c r="AD788" s="2"/>
      <c r="AE788" s="86"/>
      <c r="AF788" s="2"/>
      <c r="AG788" s="2"/>
      <c r="AH788" s="2"/>
      <c r="AI788" s="2"/>
      <c r="AJ788" s="2"/>
      <c r="AK788" s="2"/>
      <c r="AL788" s="2"/>
      <c r="AM788" s="2"/>
      <c r="AN788" s="2"/>
      <c r="AO788" s="2"/>
      <c r="AP788" s="2"/>
      <c r="AQ788" s="2"/>
      <c r="AR788" s="2"/>
      <c r="AS788" s="2"/>
      <c r="AT788" s="2"/>
      <c r="AU788" s="2"/>
      <c r="AV788" s="2"/>
      <c r="AW788" s="2"/>
    </row>
    <row r="789" spans="1:49" ht="14.25" customHeight="1" x14ac:dyDescent="0.2">
      <c r="A789" s="34"/>
      <c r="B789" s="34"/>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86"/>
      <c r="AD789" s="2"/>
      <c r="AE789" s="86"/>
      <c r="AF789" s="2"/>
      <c r="AG789" s="2"/>
      <c r="AH789" s="2"/>
      <c r="AI789" s="2"/>
      <c r="AJ789" s="2"/>
      <c r="AK789" s="2"/>
      <c r="AL789" s="2"/>
      <c r="AM789" s="2"/>
      <c r="AN789" s="2"/>
      <c r="AO789" s="2"/>
      <c r="AP789" s="2"/>
      <c r="AQ789" s="2"/>
      <c r="AR789" s="2"/>
      <c r="AS789" s="2"/>
      <c r="AT789" s="2"/>
      <c r="AU789" s="2"/>
      <c r="AV789" s="2"/>
      <c r="AW789" s="2"/>
    </row>
    <row r="790" spans="1:49" ht="14.25" customHeight="1" x14ac:dyDescent="0.2">
      <c r="A790" s="34"/>
      <c r="B790" s="34"/>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86"/>
      <c r="AD790" s="2"/>
      <c r="AE790" s="86"/>
      <c r="AF790" s="2"/>
      <c r="AG790" s="2"/>
      <c r="AH790" s="2"/>
      <c r="AI790" s="2"/>
      <c r="AJ790" s="2"/>
      <c r="AK790" s="2"/>
      <c r="AL790" s="2"/>
      <c r="AM790" s="2"/>
      <c r="AN790" s="2"/>
      <c r="AO790" s="2"/>
      <c r="AP790" s="2"/>
      <c r="AQ790" s="2"/>
      <c r="AR790" s="2"/>
      <c r="AS790" s="2"/>
      <c r="AT790" s="2"/>
      <c r="AU790" s="2"/>
      <c r="AV790" s="2"/>
      <c r="AW790" s="2"/>
    </row>
    <row r="791" spans="1:49" ht="14.25" customHeight="1" x14ac:dyDescent="0.2">
      <c r="A791" s="34"/>
      <c r="B791" s="34"/>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86"/>
      <c r="AD791" s="2"/>
      <c r="AE791" s="86"/>
      <c r="AF791" s="2"/>
      <c r="AG791" s="2"/>
      <c r="AH791" s="2"/>
      <c r="AI791" s="2"/>
      <c r="AJ791" s="2"/>
      <c r="AK791" s="2"/>
      <c r="AL791" s="2"/>
      <c r="AM791" s="2"/>
      <c r="AN791" s="2"/>
      <c r="AO791" s="2"/>
      <c r="AP791" s="2"/>
      <c r="AQ791" s="2"/>
      <c r="AR791" s="2"/>
      <c r="AS791" s="2"/>
      <c r="AT791" s="2"/>
      <c r="AU791" s="2"/>
      <c r="AV791" s="2"/>
      <c r="AW791" s="2"/>
    </row>
    <row r="792" spans="1:49" ht="14.25" customHeight="1" x14ac:dyDescent="0.2">
      <c r="A792" s="34"/>
      <c r="B792" s="34"/>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86"/>
      <c r="AD792" s="2"/>
      <c r="AE792" s="86"/>
      <c r="AF792" s="2"/>
      <c r="AG792" s="2"/>
      <c r="AH792" s="2"/>
      <c r="AI792" s="2"/>
      <c r="AJ792" s="2"/>
      <c r="AK792" s="2"/>
      <c r="AL792" s="2"/>
      <c r="AM792" s="2"/>
      <c r="AN792" s="2"/>
      <c r="AO792" s="2"/>
      <c r="AP792" s="2"/>
      <c r="AQ792" s="2"/>
      <c r="AR792" s="2"/>
      <c r="AS792" s="2"/>
      <c r="AT792" s="2"/>
      <c r="AU792" s="2"/>
      <c r="AV792" s="2"/>
      <c r="AW792" s="2"/>
    </row>
    <row r="793" spans="1:49" ht="14.25" customHeight="1" x14ac:dyDescent="0.2">
      <c r="A793" s="34"/>
      <c r="B793" s="34"/>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86"/>
      <c r="AD793" s="2"/>
      <c r="AE793" s="86"/>
      <c r="AF793" s="2"/>
      <c r="AG793" s="2"/>
      <c r="AH793" s="2"/>
      <c r="AI793" s="2"/>
      <c r="AJ793" s="2"/>
      <c r="AK793" s="2"/>
      <c r="AL793" s="2"/>
      <c r="AM793" s="2"/>
      <c r="AN793" s="2"/>
      <c r="AO793" s="2"/>
      <c r="AP793" s="2"/>
      <c r="AQ793" s="2"/>
      <c r="AR793" s="2"/>
      <c r="AS793" s="2"/>
      <c r="AT793" s="2"/>
      <c r="AU793" s="2"/>
      <c r="AV793" s="2"/>
      <c r="AW793" s="2"/>
    </row>
    <row r="794" spans="1:49" ht="14.25" customHeight="1" x14ac:dyDescent="0.2">
      <c r="A794" s="34"/>
      <c r="B794" s="34"/>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86"/>
      <c r="AD794" s="2"/>
      <c r="AE794" s="86"/>
      <c r="AF794" s="2"/>
      <c r="AG794" s="2"/>
      <c r="AH794" s="2"/>
      <c r="AI794" s="2"/>
      <c r="AJ794" s="2"/>
      <c r="AK794" s="2"/>
      <c r="AL794" s="2"/>
      <c r="AM794" s="2"/>
      <c r="AN794" s="2"/>
      <c r="AO794" s="2"/>
      <c r="AP794" s="2"/>
      <c r="AQ794" s="2"/>
      <c r="AR794" s="2"/>
      <c r="AS794" s="2"/>
      <c r="AT794" s="2"/>
      <c r="AU794" s="2"/>
      <c r="AV794" s="2"/>
      <c r="AW794" s="2"/>
    </row>
    <row r="795" spans="1:49" ht="14.25" customHeight="1" x14ac:dyDescent="0.2">
      <c r="A795" s="34"/>
      <c r="B795" s="34"/>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86"/>
      <c r="AD795" s="2"/>
      <c r="AE795" s="86"/>
      <c r="AF795" s="2"/>
      <c r="AG795" s="2"/>
      <c r="AH795" s="2"/>
      <c r="AI795" s="2"/>
      <c r="AJ795" s="2"/>
      <c r="AK795" s="2"/>
      <c r="AL795" s="2"/>
      <c r="AM795" s="2"/>
      <c r="AN795" s="2"/>
      <c r="AO795" s="2"/>
      <c r="AP795" s="2"/>
      <c r="AQ795" s="2"/>
      <c r="AR795" s="2"/>
      <c r="AS795" s="2"/>
      <c r="AT795" s="2"/>
      <c r="AU795" s="2"/>
      <c r="AV795" s="2"/>
      <c r="AW795" s="2"/>
    </row>
    <row r="796" spans="1:49" ht="14.25" customHeight="1" x14ac:dyDescent="0.2">
      <c r="A796" s="34"/>
      <c r="B796" s="34"/>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86"/>
      <c r="AD796" s="2"/>
      <c r="AE796" s="86"/>
      <c r="AF796" s="2"/>
      <c r="AG796" s="2"/>
      <c r="AH796" s="2"/>
      <c r="AI796" s="2"/>
      <c r="AJ796" s="2"/>
      <c r="AK796" s="2"/>
      <c r="AL796" s="2"/>
      <c r="AM796" s="2"/>
      <c r="AN796" s="2"/>
      <c r="AO796" s="2"/>
      <c r="AP796" s="2"/>
      <c r="AQ796" s="2"/>
      <c r="AR796" s="2"/>
      <c r="AS796" s="2"/>
      <c r="AT796" s="2"/>
      <c r="AU796" s="2"/>
      <c r="AV796" s="2"/>
      <c r="AW796" s="2"/>
    </row>
    <row r="797" spans="1:49" ht="14.25" customHeight="1" x14ac:dyDescent="0.2">
      <c r="A797" s="34"/>
      <c r="B797" s="34"/>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86"/>
      <c r="AD797" s="2"/>
      <c r="AE797" s="86"/>
      <c r="AF797" s="2"/>
      <c r="AG797" s="2"/>
      <c r="AH797" s="2"/>
      <c r="AI797" s="2"/>
      <c r="AJ797" s="2"/>
      <c r="AK797" s="2"/>
      <c r="AL797" s="2"/>
      <c r="AM797" s="2"/>
      <c r="AN797" s="2"/>
      <c r="AO797" s="2"/>
      <c r="AP797" s="2"/>
      <c r="AQ797" s="2"/>
      <c r="AR797" s="2"/>
      <c r="AS797" s="2"/>
      <c r="AT797" s="2"/>
      <c r="AU797" s="2"/>
      <c r="AV797" s="2"/>
      <c r="AW797" s="2"/>
    </row>
    <row r="798" spans="1:49" ht="14.25" customHeight="1" x14ac:dyDescent="0.2">
      <c r="A798" s="34"/>
      <c r="B798" s="34"/>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86"/>
      <c r="AD798" s="2"/>
      <c r="AE798" s="86"/>
      <c r="AF798" s="2"/>
      <c r="AG798" s="2"/>
      <c r="AH798" s="2"/>
      <c r="AI798" s="2"/>
      <c r="AJ798" s="2"/>
      <c r="AK798" s="2"/>
      <c r="AL798" s="2"/>
      <c r="AM798" s="2"/>
      <c r="AN798" s="2"/>
      <c r="AO798" s="2"/>
      <c r="AP798" s="2"/>
      <c r="AQ798" s="2"/>
      <c r="AR798" s="2"/>
      <c r="AS798" s="2"/>
      <c r="AT798" s="2"/>
      <c r="AU798" s="2"/>
      <c r="AV798" s="2"/>
      <c r="AW798" s="2"/>
    </row>
    <row r="799" spans="1:49" ht="14.25" customHeight="1" x14ac:dyDescent="0.2">
      <c r="A799" s="34"/>
      <c r="B799" s="34"/>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86"/>
      <c r="AD799" s="2"/>
      <c r="AE799" s="86"/>
      <c r="AF799" s="2"/>
      <c r="AG799" s="2"/>
      <c r="AH799" s="2"/>
      <c r="AI799" s="2"/>
      <c r="AJ799" s="2"/>
      <c r="AK799" s="2"/>
      <c r="AL799" s="2"/>
      <c r="AM799" s="2"/>
      <c r="AN799" s="2"/>
      <c r="AO799" s="2"/>
      <c r="AP799" s="2"/>
      <c r="AQ799" s="2"/>
      <c r="AR799" s="2"/>
      <c r="AS799" s="2"/>
      <c r="AT799" s="2"/>
      <c r="AU799" s="2"/>
      <c r="AV799" s="2"/>
      <c r="AW799" s="2"/>
    </row>
    <row r="800" spans="1:49" ht="14.25" customHeight="1" x14ac:dyDescent="0.2">
      <c r="A800" s="34"/>
      <c r="B800" s="34"/>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86"/>
      <c r="AD800" s="2"/>
      <c r="AE800" s="86"/>
      <c r="AF800" s="2"/>
      <c r="AG800" s="2"/>
      <c r="AH800" s="2"/>
      <c r="AI800" s="2"/>
      <c r="AJ800" s="2"/>
      <c r="AK800" s="2"/>
      <c r="AL800" s="2"/>
      <c r="AM800" s="2"/>
      <c r="AN800" s="2"/>
      <c r="AO800" s="2"/>
      <c r="AP800" s="2"/>
      <c r="AQ800" s="2"/>
      <c r="AR800" s="2"/>
      <c r="AS800" s="2"/>
      <c r="AT800" s="2"/>
      <c r="AU800" s="2"/>
      <c r="AV800" s="2"/>
      <c r="AW800" s="2"/>
    </row>
    <row r="801" spans="1:49" ht="14.25" customHeight="1" x14ac:dyDescent="0.2">
      <c r="A801" s="34"/>
      <c r="B801" s="34"/>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86"/>
      <c r="AD801" s="2"/>
      <c r="AE801" s="86"/>
      <c r="AF801" s="2"/>
      <c r="AG801" s="2"/>
      <c r="AH801" s="2"/>
      <c r="AI801" s="2"/>
      <c r="AJ801" s="2"/>
      <c r="AK801" s="2"/>
      <c r="AL801" s="2"/>
      <c r="AM801" s="2"/>
      <c r="AN801" s="2"/>
      <c r="AO801" s="2"/>
      <c r="AP801" s="2"/>
      <c r="AQ801" s="2"/>
      <c r="AR801" s="2"/>
      <c r="AS801" s="2"/>
      <c r="AT801" s="2"/>
      <c r="AU801" s="2"/>
      <c r="AV801" s="2"/>
      <c r="AW801" s="2"/>
    </row>
    <row r="802" spans="1:49" ht="14.25" customHeight="1" x14ac:dyDescent="0.2">
      <c r="A802" s="34"/>
      <c r="B802" s="34"/>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86"/>
      <c r="AD802" s="2"/>
      <c r="AE802" s="86"/>
      <c r="AF802" s="2"/>
      <c r="AG802" s="2"/>
      <c r="AH802" s="2"/>
      <c r="AI802" s="2"/>
      <c r="AJ802" s="2"/>
      <c r="AK802" s="2"/>
      <c r="AL802" s="2"/>
      <c r="AM802" s="2"/>
      <c r="AN802" s="2"/>
      <c r="AO802" s="2"/>
      <c r="AP802" s="2"/>
      <c r="AQ802" s="2"/>
      <c r="AR802" s="2"/>
      <c r="AS802" s="2"/>
      <c r="AT802" s="2"/>
      <c r="AU802" s="2"/>
      <c r="AV802" s="2"/>
      <c r="AW802" s="2"/>
    </row>
    <row r="803" spans="1:49" ht="14.25" customHeight="1" x14ac:dyDescent="0.2">
      <c r="A803" s="34"/>
      <c r="B803" s="34"/>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86"/>
      <c r="AD803" s="2"/>
      <c r="AE803" s="86"/>
      <c r="AF803" s="2"/>
      <c r="AG803" s="2"/>
      <c r="AH803" s="2"/>
      <c r="AI803" s="2"/>
      <c r="AJ803" s="2"/>
      <c r="AK803" s="2"/>
      <c r="AL803" s="2"/>
      <c r="AM803" s="2"/>
      <c r="AN803" s="2"/>
      <c r="AO803" s="2"/>
      <c r="AP803" s="2"/>
      <c r="AQ803" s="2"/>
      <c r="AR803" s="2"/>
      <c r="AS803" s="2"/>
      <c r="AT803" s="2"/>
      <c r="AU803" s="2"/>
      <c r="AV803" s="2"/>
      <c r="AW803" s="2"/>
    </row>
    <row r="804" spans="1:49" ht="14.25" customHeight="1" x14ac:dyDescent="0.2">
      <c r="A804" s="34"/>
      <c r="B804" s="34"/>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86"/>
      <c r="AD804" s="2"/>
      <c r="AE804" s="86"/>
      <c r="AF804" s="2"/>
      <c r="AG804" s="2"/>
      <c r="AH804" s="2"/>
      <c r="AI804" s="2"/>
      <c r="AJ804" s="2"/>
      <c r="AK804" s="2"/>
      <c r="AL804" s="2"/>
      <c r="AM804" s="2"/>
      <c r="AN804" s="2"/>
      <c r="AO804" s="2"/>
      <c r="AP804" s="2"/>
      <c r="AQ804" s="2"/>
      <c r="AR804" s="2"/>
      <c r="AS804" s="2"/>
      <c r="AT804" s="2"/>
      <c r="AU804" s="2"/>
      <c r="AV804" s="2"/>
      <c r="AW804" s="2"/>
    </row>
    <row r="805" spans="1:49" ht="14.25" customHeight="1" x14ac:dyDescent="0.2">
      <c r="A805" s="34"/>
      <c r="B805" s="34"/>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86"/>
      <c r="AD805" s="2"/>
      <c r="AE805" s="86"/>
      <c r="AF805" s="2"/>
      <c r="AG805" s="2"/>
      <c r="AH805" s="2"/>
      <c r="AI805" s="2"/>
      <c r="AJ805" s="2"/>
      <c r="AK805" s="2"/>
      <c r="AL805" s="2"/>
      <c r="AM805" s="2"/>
      <c r="AN805" s="2"/>
      <c r="AO805" s="2"/>
      <c r="AP805" s="2"/>
      <c r="AQ805" s="2"/>
      <c r="AR805" s="2"/>
      <c r="AS805" s="2"/>
      <c r="AT805" s="2"/>
      <c r="AU805" s="2"/>
      <c r="AV805" s="2"/>
      <c r="AW805" s="2"/>
    </row>
    <row r="806" spans="1:49" ht="14.25" customHeight="1" x14ac:dyDescent="0.2">
      <c r="A806" s="34"/>
      <c r="B806" s="34"/>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86"/>
      <c r="AD806" s="2"/>
      <c r="AE806" s="86"/>
      <c r="AF806" s="2"/>
      <c r="AG806" s="2"/>
      <c r="AH806" s="2"/>
      <c r="AI806" s="2"/>
      <c r="AJ806" s="2"/>
      <c r="AK806" s="2"/>
      <c r="AL806" s="2"/>
      <c r="AM806" s="2"/>
      <c r="AN806" s="2"/>
      <c r="AO806" s="2"/>
      <c r="AP806" s="2"/>
      <c r="AQ806" s="2"/>
      <c r="AR806" s="2"/>
      <c r="AS806" s="2"/>
      <c r="AT806" s="2"/>
      <c r="AU806" s="2"/>
      <c r="AV806" s="2"/>
      <c r="AW806" s="2"/>
    </row>
    <row r="807" spans="1:49" ht="14.25" customHeight="1" x14ac:dyDescent="0.2">
      <c r="A807" s="34"/>
      <c r="B807" s="34"/>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86"/>
      <c r="AD807" s="2"/>
      <c r="AE807" s="86"/>
      <c r="AF807" s="2"/>
      <c r="AG807" s="2"/>
      <c r="AH807" s="2"/>
      <c r="AI807" s="2"/>
      <c r="AJ807" s="2"/>
      <c r="AK807" s="2"/>
      <c r="AL807" s="2"/>
      <c r="AM807" s="2"/>
      <c r="AN807" s="2"/>
      <c r="AO807" s="2"/>
      <c r="AP807" s="2"/>
      <c r="AQ807" s="2"/>
      <c r="AR807" s="2"/>
      <c r="AS807" s="2"/>
      <c r="AT807" s="2"/>
      <c r="AU807" s="2"/>
      <c r="AV807" s="2"/>
      <c r="AW807" s="2"/>
    </row>
    <row r="808" spans="1:49" ht="14.25" customHeight="1" x14ac:dyDescent="0.2">
      <c r="A808" s="34"/>
      <c r="B808" s="34"/>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86"/>
      <c r="AD808" s="2"/>
      <c r="AE808" s="86"/>
      <c r="AF808" s="2"/>
      <c r="AG808" s="2"/>
      <c r="AH808" s="2"/>
      <c r="AI808" s="2"/>
      <c r="AJ808" s="2"/>
      <c r="AK808" s="2"/>
      <c r="AL808" s="2"/>
      <c r="AM808" s="2"/>
      <c r="AN808" s="2"/>
      <c r="AO808" s="2"/>
      <c r="AP808" s="2"/>
      <c r="AQ808" s="2"/>
      <c r="AR808" s="2"/>
      <c r="AS808" s="2"/>
      <c r="AT808" s="2"/>
      <c r="AU808" s="2"/>
      <c r="AV808" s="2"/>
      <c r="AW808" s="2"/>
    </row>
    <row r="809" spans="1:49" ht="14.25" customHeight="1" x14ac:dyDescent="0.2">
      <c r="A809" s="34"/>
      <c r="B809" s="34"/>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86"/>
      <c r="AD809" s="2"/>
      <c r="AE809" s="86"/>
      <c r="AF809" s="2"/>
      <c r="AG809" s="2"/>
      <c r="AH809" s="2"/>
      <c r="AI809" s="2"/>
      <c r="AJ809" s="2"/>
      <c r="AK809" s="2"/>
      <c r="AL809" s="2"/>
      <c r="AM809" s="2"/>
      <c r="AN809" s="2"/>
      <c r="AO809" s="2"/>
      <c r="AP809" s="2"/>
      <c r="AQ809" s="2"/>
      <c r="AR809" s="2"/>
      <c r="AS809" s="2"/>
      <c r="AT809" s="2"/>
      <c r="AU809" s="2"/>
      <c r="AV809" s="2"/>
      <c r="AW809" s="2"/>
    </row>
    <row r="810" spans="1:49" ht="14.25" customHeight="1" x14ac:dyDescent="0.2">
      <c r="A810" s="34"/>
      <c r="B810" s="34"/>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86"/>
      <c r="AD810" s="2"/>
      <c r="AE810" s="86"/>
      <c r="AF810" s="2"/>
      <c r="AG810" s="2"/>
      <c r="AH810" s="2"/>
      <c r="AI810" s="2"/>
      <c r="AJ810" s="2"/>
      <c r="AK810" s="2"/>
      <c r="AL810" s="2"/>
      <c r="AM810" s="2"/>
      <c r="AN810" s="2"/>
      <c r="AO810" s="2"/>
      <c r="AP810" s="2"/>
      <c r="AQ810" s="2"/>
      <c r="AR810" s="2"/>
      <c r="AS810" s="2"/>
      <c r="AT810" s="2"/>
      <c r="AU810" s="2"/>
      <c r="AV810" s="2"/>
      <c r="AW810" s="2"/>
    </row>
    <row r="811" spans="1:49" ht="14.25" customHeight="1" x14ac:dyDescent="0.2">
      <c r="A811" s="34"/>
      <c r="B811" s="34"/>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86"/>
      <c r="AD811" s="2"/>
      <c r="AE811" s="86"/>
      <c r="AF811" s="2"/>
      <c r="AG811" s="2"/>
      <c r="AH811" s="2"/>
      <c r="AI811" s="2"/>
      <c r="AJ811" s="2"/>
      <c r="AK811" s="2"/>
      <c r="AL811" s="2"/>
      <c r="AM811" s="2"/>
      <c r="AN811" s="2"/>
      <c r="AO811" s="2"/>
      <c r="AP811" s="2"/>
      <c r="AQ811" s="2"/>
      <c r="AR811" s="2"/>
      <c r="AS811" s="2"/>
      <c r="AT811" s="2"/>
      <c r="AU811" s="2"/>
      <c r="AV811" s="2"/>
      <c r="AW811" s="2"/>
    </row>
    <row r="812" spans="1:49" ht="14.25" customHeight="1" x14ac:dyDescent="0.2">
      <c r="A812" s="34"/>
      <c r="B812" s="34"/>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86"/>
      <c r="AD812" s="2"/>
      <c r="AE812" s="86"/>
      <c r="AF812" s="2"/>
      <c r="AG812" s="2"/>
      <c r="AH812" s="2"/>
      <c r="AI812" s="2"/>
      <c r="AJ812" s="2"/>
      <c r="AK812" s="2"/>
      <c r="AL812" s="2"/>
      <c r="AM812" s="2"/>
      <c r="AN812" s="2"/>
      <c r="AO812" s="2"/>
      <c r="AP812" s="2"/>
      <c r="AQ812" s="2"/>
      <c r="AR812" s="2"/>
      <c r="AS812" s="2"/>
      <c r="AT812" s="2"/>
      <c r="AU812" s="2"/>
      <c r="AV812" s="2"/>
      <c r="AW812" s="2"/>
    </row>
    <row r="813" spans="1:49" ht="14.25" customHeight="1" x14ac:dyDescent="0.2">
      <c r="A813" s="34"/>
      <c r="B813" s="34"/>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86"/>
      <c r="AD813" s="2"/>
      <c r="AE813" s="86"/>
      <c r="AF813" s="2"/>
      <c r="AG813" s="2"/>
      <c r="AH813" s="2"/>
      <c r="AI813" s="2"/>
      <c r="AJ813" s="2"/>
      <c r="AK813" s="2"/>
      <c r="AL813" s="2"/>
      <c r="AM813" s="2"/>
      <c r="AN813" s="2"/>
      <c r="AO813" s="2"/>
      <c r="AP813" s="2"/>
      <c r="AQ813" s="2"/>
      <c r="AR813" s="2"/>
      <c r="AS813" s="2"/>
      <c r="AT813" s="2"/>
      <c r="AU813" s="2"/>
      <c r="AV813" s="2"/>
      <c r="AW813" s="2"/>
    </row>
    <row r="814" spans="1:49" ht="14.25" customHeight="1" x14ac:dyDescent="0.2">
      <c r="A814" s="34"/>
      <c r="B814" s="34"/>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86"/>
      <c r="AD814" s="2"/>
      <c r="AE814" s="86"/>
      <c r="AF814" s="2"/>
      <c r="AG814" s="2"/>
      <c r="AH814" s="2"/>
      <c r="AI814" s="2"/>
      <c r="AJ814" s="2"/>
      <c r="AK814" s="2"/>
      <c r="AL814" s="2"/>
      <c r="AM814" s="2"/>
      <c r="AN814" s="2"/>
      <c r="AO814" s="2"/>
      <c r="AP814" s="2"/>
      <c r="AQ814" s="2"/>
      <c r="AR814" s="2"/>
      <c r="AS814" s="2"/>
      <c r="AT814" s="2"/>
      <c r="AU814" s="2"/>
      <c r="AV814" s="2"/>
      <c r="AW814" s="2"/>
    </row>
    <row r="815" spans="1:49" ht="14.25" customHeight="1" x14ac:dyDescent="0.2">
      <c r="A815" s="34"/>
      <c r="B815" s="34"/>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86"/>
      <c r="AD815" s="2"/>
      <c r="AE815" s="86"/>
      <c r="AF815" s="2"/>
      <c r="AG815" s="2"/>
      <c r="AH815" s="2"/>
      <c r="AI815" s="2"/>
      <c r="AJ815" s="2"/>
      <c r="AK815" s="2"/>
      <c r="AL815" s="2"/>
      <c r="AM815" s="2"/>
      <c r="AN815" s="2"/>
      <c r="AO815" s="2"/>
      <c r="AP815" s="2"/>
      <c r="AQ815" s="2"/>
      <c r="AR815" s="2"/>
      <c r="AS815" s="2"/>
      <c r="AT815" s="2"/>
      <c r="AU815" s="2"/>
      <c r="AV815" s="2"/>
      <c r="AW815" s="2"/>
    </row>
    <row r="816" spans="1:49" ht="14.25" customHeight="1" x14ac:dyDescent="0.2">
      <c r="A816" s="34"/>
      <c r="B816" s="34"/>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86"/>
      <c r="AD816" s="2"/>
      <c r="AE816" s="86"/>
      <c r="AF816" s="2"/>
      <c r="AG816" s="2"/>
      <c r="AH816" s="2"/>
      <c r="AI816" s="2"/>
      <c r="AJ816" s="2"/>
      <c r="AK816" s="2"/>
      <c r="AL816" s="2"/>
      <c r="AM816" s="2"/>
      <c r="AN816" s="2"/>
      <c r="AO816" s="2"/>
      <c r="AP816" s="2"/>
      <c r="AQ816" s="2"/>
      <c r="AR816" s="2"/>
      <c r="AS816" s="2"/>
      <c r="AT816" s="2"/>
      <c r="AU816" s="2"/>
      <c r="AV816" s="2"/>
      <c r="AW816" s="2"/>
    </row>
    <row r="817" spans="1:49" ht="14.25" customHeight="1" x14ac:dyDescent="0.2">
      <c r="A817" s="34"/>
      <c r="B817" s="34"/>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86"/>
      <c r="AD817" s="2"/>
      <c r="AE817" s="86"/>
      <c r="AF817" s="2"/>
      <c r="AG817" s="2"/>
      <c r="AH817" s="2"/>
      <c r="AI817" s="2"/>
      <c r="AJ817" s="2"/>
      <c r="AK817" s="2"/>
      <c r="AL817" s="2"/>
      <c r="AM817" s="2"/>
      <c r="AN817" s="2"/>
      <c r="AO817" s="2"/>
      <c r="AP817" s="2"/>
      <c r="AQ817" s="2"/>
      <c r="AR817" s="2"/>
      <c r="AS817" s="2"/>
      <c r="AT817" s="2"/>
      <c r="AU817" s="2"/>
      <c r="AV817" s="2"/>
      <c r="AW817" s="2"/>
    </row>
    <row r="818" spans="1:49" ht="14.25" customHeight="1" x14ac:dyDescent="0.2">
      <c r="A818" s="34"/>
      <c r="B818" s="34"/>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86"/>
      <c r="AD818" s="2"/>
      <c r="AE818" s="86"/>
      <c r="AF818" s="2"/>
      <c r="AG818" s="2"/>
      <c r="AH818" s="2"/>
      <c r="AI818" s="2"/>
      <c r="AJ818" s="2"/>
      <c r="AK818" s="2"/>
      <c r="AL818" s="2"/>
      <c r="AM818" s="2"/>
      <c r="AN818" s="2"/>
      <c r="AO818" s="2"/>
      <c r="AP818" s="2"/>
      <c r="AQ818" s="2"/>
      <c r="AR818" s="2"/>
      <c r="AS818" s="2"/>
      <c r="AT818" s="2"/>
      <c r="AU818" s="2"/>
      <c r="AV818" s="2"/>
      <c r="AW818" s="2"/>
    </row>
    <row r="819" spans="1:49" ht="14.25" customHeight="1" x14ac:dyDescent="0.2">
      <c r="A819" s="34"/>
      <c r="B819" s="34"/>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86"/>
      <c r="AD819" s="2"/>
      <c r="AE819" s="86"/>
      <c r="AF819" s="2"/>
      <c r="AG819" s="2"/>
      <c r="AH819" s="2"/>
      <c r="AI819" s="2"/>
      <c r="AJ819" s="2"/>
      <c r="AK819" s="2"/>
      <c r="AL819" s="2"/>
      <c r="AM819" s="2"/>
      <c r="AN819" s="2"/>
      <c r="AO819" s="2"/>
      <c r="AP819" s="2"/>
      <c r="AQ819" s="2"/>
      <c r="AR819" s="2"/>
      <c r="AS819" s="2"/>
      <c r="AT819" s="2"/>
      <c r="AU819" s="2"/>
      <c r="AV819" s="2"/>
      <c r="AW819" s="2"/>
    </row>
    <row r="820" spans="1:49" ht="14.25" customHeight="1" x14ac:dyDescent="0.2">
      <c r="A820" s="34"/>
      <c r="B820" s="34"/>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86"/>
      <c r="AD820" s="2"/>
      <c r="AE820" s="86"/>
      <c r="AF820" s="2"/>
      <c r="AG820" s="2"/>
      <c r="AH820" s="2"/>
      <c r="AI820" s="2"/>
      <c r="AJ820" s="2"/>
      <c r="AK820" s="2"/>
      <c r="AL820" s="2"/>
      <c r="AM820" s="2"/>
      <c r="AN820" s="2"/>
      <c r="AO820" s="2"/>
      <c r="AP820" s="2"/>
      <c r="AQ820" s="2"/>
      <c r="AR820" s="2"/>
      <c r="AS820" s="2"/>
      <c r="AT820" s="2"/>
      <c r="AU820" s="2"/>
      <c r="AV820" s="2"/>
      <c r="AW820" s="2"/>
    </row>
    <row r="821" spans="1:49" ht="14.25" customHeight="1" x14ac:dyDescent="0.2">
      <c r="A821" s="34"/>
      <c r="B821" s="34"/>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86"/>
      <c r="AD821" s="2"/>
      <c r="AE821" s="86"/>
      <c r="AF821" s="2"/>
      <c r="AG821" s="2"/>
      <c r="AH821" s="2"/>
      <c r="AI821" s="2"/>
      <c r="AJ821" s="2"/>
      <c r="AK821" s="2"/>
      <c r="AL821" s="2"/>
      <c r="AM821" s="2"/>
      <c r="AN821" s="2"/>
      <c r="AO821" s="2"/>
      <c r="AP821" s="2"/>
      <c r="AQ821" s="2"/>
      <c r="AR821" s="2"/>
      <c r="AS821" s="2"/>
      <c r="AT821" s="2"/>
      <c r="AU821" s="2"/>
      <c r="AV821" s="2"/>
      <c r="AW821" s="2"/>
    </row>
    <row r="822" spans="1:49" ht="14.25" customHeight="1" x14ac:dyDescent="0.2">
      <c r="A822" s="34"/>
      <c r="B822" s="34"/>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86"/>
      <c r="AD822" s="2"/>
      <c r="AE822" s="86"/>
      <c r="AF822" s="2"/>
      <c r="AG822" s="2"/>
      <c r="AH822" s="2"/>
      <c r="AI822" s="2"/>
      <c r="AJ822" s="2"/>
      <c r="AK822" s="2"/>
      <c r="AL822" s="2"/>
      <c r="AM822" s="2"/>
      <c r="AN822" s="2"/>
      <c r="AO822" s="2"/>
      <c r="AP822" s="2"/>
      <c r="AQ822" s="2"/>
      <c r="AR822" s="2"/>
      <c r="AS822" s="2"/>
      <c r="AT822" s="2"/>
      <c r="AU822" s="2"/>
      <c r="AV822" s="2"/>
      <c r="AW822" s="2"/>
    </row>
    <row r="823" spans="1:49" ht="14.25" customHeight="1" x14ac:dyDescent="0.2">
      <c r="A823" s="34"/>
      <c r="B823" s="34"/>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86"/>
      <c r="AD823" s="2"/>
      <c r="AE823" s="86"/>
      <c r="AF823" s="2"/>
      <c r="AG823" s="2"/>
      <c r="AH823" s="2"/>
      <c r="AI823" s="2"/>
      <c r="AJ823" s="2"/>
      <c r="AK823" s="2"/>
      <c r="AL823" s="2"/>
      <c r="AM823" s="2"/>
      <c r="AN823" s="2"/>
      <c r="AO823" s="2"/>
      <c r="AP823" s="2"/>
      <c r="AQ823" s="2"/>
      <c r="AR823" s="2"/>
      <c r="AS823" s="2"/>
      <c r="AT823" s="2"/>
      <c r="AU823" s="2"/>
      <c r="AV823" s="2"/>
      <c r="AW823" s="2"/>
    </row>
    <row r="824" spans="1:49" ht="14.25" customHeight="1" x14ac:dyDescent="0.2">
      <c r="A824" s="34"/>
      <c r="B824" s="34"/>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86"/>
      <c r="AD824" s="2"/>
      <c r="AE824" s="86"/>
      <c r="AF824" s="2"/>
      <c r="AG824" s="2"/>
      <c r="AH824" s="2"/>
      <c r="AI824" s="2"/>
      <c r="AJ824" s="2"/>
      <c r="AK824" s="2"/>
      <c r="AL824" s="2"/>
      <c r="AM824" s="2"/>
      <c r="AN824" s="2"/>
      <c r="AO824" s="2"/>
      <c r="AP824" s="2"/>
      <c r="AQ824" s="2"/>
      <c r="AR824" s="2"/>
      <c r="AS824" s="2"/>
      <c r="AT824" s="2"/>
      <c r="AU824" s="2"/>
      <c r="AV824" s="2"/>
      <c r="AW824" s="2"/>
    </row>
    <row r="825" spans="1:49" ht="14.25" customHeight="1" x14ac:dyDescent="0.2">
      <c r="A825" s="34"/>
      <c r="B825" s="34"/>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86"/>
      <c r="AD825" s="2"/>
      <c r="AE825" s="86"/>
      <c r="AF825" s="2"/>
      <c r="AG825" s="2"/>
      <c r="AH825" s="2"/>
      <c r="AI825" s="2"/>
      <c r="AJ825" s="2"/>
      <c r="AK825" s="2"/>
      <c r="AL825" s="2"/>
      <c r="AM825" s="2"/>
      <c r="AN825" s="2"/>
      <c r="AO825" s="2"/>
      <c r="AP825" s="2"/>
      <c r="AQ825" s="2"/>
      <c r="AR825" s="2"/>
      <c r="AS825" s="2"/>
      <c r="AT825" s="2"/>
      <c r="AU825" s="2"/>
      <c r="AV825" s="2"/>
      <c r="AW825" s="2"/>
    </row>
    <row r="826" spans="1:49" ht="14.25" customHeight="1" x14ac:dyDescent="0.2">
      <c r="A826" s="34"/>
      <c r="B826" s="34"/>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86"/>
      <c r="AD826" s="2"/>
      <c r="AE826" s="86"/>
      <c r="AF826" s="2"/>
      <c r="AG826" s="2"/>
      <c r="AH826" s="2"/>
      <c r="AI826" s="2"/>
      <c r="AJ826" s="2"/>
      <c r="AK826" s="2"/>
      <c r="AL826" s="2"/>
      <c r="AM826" s="2"/>
      <c r="AN826" s="2"/>
      <c r="AO826" s="2"/>
      <c r="AP826" s="2"/>
      <c r="AQ826" s="2"/>
      <c r="AR826" s="2"/>
      <c r="AS826" s="2"/>
      <c r="AT826" s="2"/>
      <c r="AU826" s="2"/>
      <c r="AV826" s="2"/>
      <c r="AW826" s="2"/>
    </row>
    <row r="827" spans="1:49" ht="14.25" customHeight="1" x14ac:dyDescent="0.2">
      <c r="A827" s="34"/>
      <c r="B827" s="34"/>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86"/>
      <c r="AD827" s="2"/>
      <c r="AE827" s="86"/>
      <c r="AF827" s="2"/>
      <c r="AG827" s="2"/>
      <c r="AH827" s="2"/>
      <c r="AI827" s="2"/>
      <c r="AJ827" s="2"/>
      <c r="AK827" s="2"/>
      <c r="AL827" s="2"/>
      <c r="AM827" s="2"/>
      <c r="AN827" s="2"/>
      <c r="AO827" s="2"/>
      <c r="AP827" s="2"/>
      <c r="AQ827" s="2"/>
      <c r="AR827" s="2"/>
      <c r="AS827" s="2"/>
      <c r="AT827" s="2"/>
      <c r="AU827" s="2"/>
      <c r="AV827" s="2"/>
      <c r="AW827" s="2"/>
    </row>
    <row r="828" spans="1:49" ht="14.25" customHeight="1" x14ac:dyDescent="0.2">
      <c r="A828" s="34"/>
      <c r="B828" s="34"/>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86"/>
      <c r="AD828" s="2"/>
      <c r="AE828" s="86"/>
      <c r="AF828" s="2"/>
      <c r="AG828" s="2"/>
      <c r="AH828" s="2"/>
      <c r="AI828" s="2"/>
      <c r="AJ828" s="2"/>
      <c r="AK828" s="2"/>
      <c r="AL828" s="2"/>
      <c r="AM828" s="2"/>
      <c r="AN828" s="2"/>
      <c r="AO828" s="2"/>
      <c r="AP828" s="2"/>
      <c r="AQ828" s="2"/>
      <c r="AR828" s="2"/>
      <c r="AS828" s="2"/>
      <c r="AT828" s="2"/>
      <c r="AU828" s="2"/>
      <c r="AV828" s="2"/>
      <c r="AW828" s="2"/>
    </row>
    <row r="829" spans="1:49" ht="14.25" customHeight="1" x14ac:dyDescent="0.2">
      <c r="A829" s="34"/>
      <c r="B829" s="34"/>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86"/>
      <c r="AD829" s="2"/>
      <c r="AE829" s="86"/>
      <c r="AF829" s="2"/>
      <c r="AG829" s="2"/>
      <c r="AH829" s="2"/>
      <c r="AI829" s="2"/>
      <c r="AJ829" s="2"/>
      <c r="AK829" s="2"/>
      <c r="AL829" s="2"/>
      <c r="AM829" s="2"/>
      <c r="AN829" s="2"/>
      <c r="AO829" s="2"/>
      <c r="AP829" s="2"/>
      <c r="AQ829" s="2"/>
      <c r="AR829" s="2"/>
      <c r="AS829" s="2"/>
      <c r="AT829" s="2"/>
      <c r="AU829" s="2"/>
      <c r="AV829" s="2"/>
      <c r="AW829" s="2"/>
    </row>
    <row r="830" spans="1:49" ht="14.25" customHeight="1" x14ac:dyDescent="0.2">
      <c r="A830" s="34"/>
      <c r="B830" s="34"/>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86"/>
      <c r="AD830" s="2"/>
      <c r="AE830" s="86"/>
      <c r="AF830" s="2"/>
      <c r="AG830" s="2"/>
      <c r="AH830" s="2"/>
      <c r="AI830" s="2"/>
      <c r="AJ830" s="2"/>
      <c r="AK830" s="2"/>
      <c r="AL830" s="2"/>
      <c r="AM830" s="2"/>
      <c r="AN830" s="2"/>
      <c r="AO830" s="2"/>
      <c r="AP830" s="2"/>
      <c r="AQ830" s="2"/>
      <c r="AR830" s="2"/>
      <c r="AS830" s="2"/>
      <c r="AT830" s="2"/>
      <c r="AU830" s="2"/>
      <c r="AV830" s="2"/>
      <c r="AW830" s="2"/>
    </row>
    <row r="831" spans="1:49" ht="14.25" customHeight="1" x14ac:dyDescent="0.2">
      <c r="A831" s="34"/>
      <c r="B831" s="34"/>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86"/>
      <c r="AD831" s="2"/>
      <c r="AE831" s="86"/>
      <c r="AF831" s="2"/>
      <c r="AG831" s="2"/>
      <c r="AH831" s="2"/>
      <c r="AI831" s="2"/>
      <c r="AJ831" s="2"/>
      <c r="AK831" s="2"/>
      <c r="AL831" s="2"/>
      <c r="AM831" s="2"/>
      <c r="AN831" s="2"/>
      <c r="AO831" s="2"/>
      <c r="AP831" s="2"/>
      <c r="AQ831" s="2"/>
      <c r="AR831" s="2"/>
      <c r="AS831" s="2"/>
      <c r="AT831" s="2"/>
      <c r="AU831" s="2"/>
      <c r="AV831" s="2"/>
      <c r="AW831" s="2"/>
    </row>
    <row r="832" spans="1:49" ht="14.25" customHeight="1" x14ac:dyDescent="0.2">
      <c r="A832" s="34"/>
      <c r="B832" s="34"/>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86"/>
      <c r="AD832" s="2"/>
      <c r="AE832" s="86"/>
      <c r="AF832" s="2"/>
      <c r="AG832" s="2"/>
      <c r="AH832" s="2"/>
      <c r="AI832" s="2"/>
      <c r="AJ832" s="2"/>
      <c r="AK832" s="2"/>
      <c r="AL832" s="2"/>
      <c r="AM832" s="2"/>
      <c r="AN832" s="2"/>
      <c r="AO832" s="2"/>
      <c r="AP832" s="2"/>
      <c r="AQ832" s="2"/>
      <c r="AR832" s="2"/>
      <c r="AS832" s="2"/>
      <c r="AT832" s="2"/>
      <c r="AU832" s="2"/>
      <c r="AV832" s="2"/>
      <c r="AW832" s="2"/>
    </row>
    <row r="833" spans="1:49" ht="14.25" customHeight="1" x14ac:dyDescent="0.2">
      <c r="A833" s="34"/>
      <c r="B833" s="34"/>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86"/>
      <c r="AD833" s="2"/>
      <c r="AE833" s="86"/>
      <c r="AF833" s="2"/>
      <c r="AG833" s="2"/>
      <c r="AH833" s="2"/>
      <c r="AI833" s="2"/>
      <c r="AJ833" s="2"/>
      <c r="AK833" s="2"/>
      <c r="AL833" s="2"/>
      <c r="AM833" s="2"/>
      <c r="AN833" s="2"/>
      <c r="AO833" s="2"/>
      <c r="AP833" s="2"/>
      <c r="AQ833" s="2"/>
      <c r="AR833" s="2"/>
      <c r="AS833" s="2"/>
      <c r="AT833" s="2"/>
      <c r="AU833" s="2"/>
      <c r="AV833" s="2"/>
      <c r="AW833" s="2"/>
    </row>
    <row r="834" spans="1:49" ht="14.25" customHeight="1" x14ac:dyDescent="0.2">
      <c r="A834" s="34"/>
      <c r="B834" s="34"/>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86"/>
      <c r="AD834" s="2"/>
      <c r="AE834" s="86"/>
      <c r="AF834" s="2"/>
      <c r="AG834" s="2"/>
      <c r="AH834" s="2"/>
      <c r="AI834" s="2"/>
      <c r="AJ834" s="2"/>
      <c r="AK834" s="2"/>
      <c r="AL834" s="2"/>
      <c r="AM834" s="2"/>
      <c r="AN834" s="2"/>
      <c r="AO834" s="2"/>
      <c r="AP834" s="2"/>
      <c r="AQ834" s="2"/>
      <c r="AR834" s="2"/>
      <c r="AS834" s="2"/>
      <c r="AT834" s="2"/>
      <c r="AU834" s="2"/>
      <c r="AV834" s="2"/>
      <c r="AW834" s="2"/>
    </row>
    <row r="835" spans="1:49" ht="14.25" customHeight="1" x14ac:dyDescent="0.2">
      <c r="A835" s="34"/>
      <c r="B835" s="34"/>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86"/>
      <c r="AD835" s="2"/>
      <c r="AE835" s="86"/>
      <c r="AF835" s="2"/>
      <c r="AG835" s="2"/>
      <c r="AH835" s="2"/>
      <c r="AI835" s="2"/>
      <c r="AJ835" s="2"/>
      <c r="AK835" s="2"/>
      <c r="AL835" s="2"/>
      <c r="AM835" s="2"/>
      <c r="AN835" s="2"/>
      <c r="AO835" s="2"/>
      <c r="AP835" s="2"/>
      <c r="AQ835" s="2"/>
      <c r="AR835" s="2"/>
      <c r="AS835" s="2"/>
      <c r="AT835" s="2"/>
      <c r="AU835" s="2"/>
      <c r="AV835" s="2"/>
      <c r="AW835" s="2"/>
    </row>
    <row r="836" spans="1:49" ht="14.25" customHeight="1" x14ac:dyDescent="0.2">
      <c r="A836" s="34"/>
      <c r="B836" s="34"/>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86"/>
      <c r="AD836" s="2"/>
      <c r="AE836" s="86"/>
      <c r="AF836" s="2"/>
      <c r="AG836" s="2"/>
      <c r="AH836" s="2"/>
      <c r="AI836" s="2"/>
      <c r="AJ836" s="2"/>
      <c r="AK836" s="2"/>
      <c r="AL836" s="2"/>
      <c r="AM836" s="2"/>
      <c r="AN836" s="2"/>
      <c r="AO836" s="2"/>
      <c r="AP836" s="2"/>
      <c r="AQ836" s="2"/>
      <c r="AR836" s="2"/>
      <c r="AS836" s="2"/>
      <c r="AT836" s="2"/>
      <c r="AU836" s="2"/>
      <c r="AV836" s="2"/>
      <c r="AW836" s="2"/>
    </row>
    <row r="837" spans="1:49" ht="14.25" customHeight="1" x14ac:dyDescent="0.2">
      <c r="A837" s="34"/>
      <c r="B837" s="34"/>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86"/>
      <c r="AD837" s="2"/>
      <c r="AE837" s="86"/>
      <c r="AF837" s="2"/>
      <c r="AG837" s="2"/>
      <c r="AH837" s="2"/>
      <c r="AI837" s="2"/>
      <c r="AJ837" s="2"/>
      <c r="AK837" s="2"/>
      <c r="AL837" s="2"/>
      <c r="AM837" s="2"/>
      <c r="AN837" s="2"/>
      <c r="AO837" s="2"/>
      <c r="AP837" s="2"/>
      <c r="AQ837" s="2"/>
      <c r="AR837" s="2"/>
      <c r="AS837" s="2"/>
      <c r="AT837" s="2"/>
      <c r="AU837" s="2"/>
      <c r="AV837" s="2"/>
      <c r="AW837" s="2"/>
    </row>
    <row r="838" spans="1:49" ht="14.25" customHeight="1" x14ac:dyDescent="0.2">
      <c r="A838" s="34"/>
      <c r="B838" s="34"/>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86"/>
      <c r="AD838" s="2"/>
      <c r="AE838" s="86"/>
      <c r="AF838" s="2"/>
      <c r="AG838" s="2"/>
      <c r="AH838" s="2"/>
      <c r="AI838" s="2"/>
      <c r="AJ838" s="2"/>
      <c r="AK838" s="2"/>
      <c r="AL838" s="2"/>
      <c r="AM838" s="2"/>
      <c r="AN838" s="2"/>
      <c r="AO838" s="2"/>
      <c r="AP838" s="2"/>
      <c r="AQ838" s="2"/>
      <c r="AR838" s="2"/>
      <c r="AS838" s="2"/>
      <c r="AT838" s="2"/>
      <c r="AU838" s="2"/>
      <c r="AV838" s="2"/>
      <c r="AW838" s="2"/>
    </row>
    <row r="839" spans="1:49" ht="14.25" customHeight="1" x14ac:dyDescent="0.2">
      <c r="A839" s="34"/>
      <c r="B839" s="34"/>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86"/>
      <c r="AD839" s="2"/>
      <c r="AE839" s="86"/>
      <c r="AF839" s="2"/>
      <c r="AG839" s="2"/>
      <c r="AH839" s="2"/>
      <c r="AI839" s="2"/>
      <c r="AJ839" s="2"/>
      <c r="AK839" s="2"/>
      <c r="AL839" s="2"/>
      <c r="AM839" s="2"/>
      <c r="AN839" s="2"/>
      <c r="AO839" s="2"/>
      <c r="AP839" s="2"/>
      <c r="AQ839" s="2"/>
      <c r="AR839" s="2"/>
      <c r="AS839" s="2"/>
      <c r="AT839" s="2"/>
      <c r="AU839" s="2"/>
      <c r="AV839" s="2"/>
      <c r="AW839" s="2"/>
    </row>
    <row r="840" spans="1:49" ht="14.25" customHeight="1" x14ac:dyDescent="0.2">
      <c r="A840" s="34"/>
      <c r="B840" s="34"/>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86"/>
      <c r="AD840" s="2"/>
      <c r="AE840" s="86"/>
      <c r="AF840" s="2"/>
      <c r="AG840" s="2"/>
      <c r="AH840" s="2"/>
      <c r="AI840" s="2"/>
      <c r="AJ840" s="2"/>
      <c r="AK840" s="2"/>
      <c r="AL840" s="2"/>
      <c r="AM840" s="2"/>
      <c r="AN840" s="2"/>
      <c r="AO840" s="2"/>
      <c r="AP840" s="2"/>
      <c r="AQ840" s="2"/>
      <c r="AR840" s="2"/>
      <c r="AS840" s="2"/>
      <c r="AT840" s="2"/>
      <c r="AU840" s="2"/>
      <c r="AV840" s="2"/>
      <c r="AW840" s="2"/>
    </row>
    <row r="841" spans="1:49" ht="14.25" customHeight="1" x14ac:dyDescent="0.2">
      <c r="A841" s="34"/>
      <c r="B841" s="34"/>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86"/>
      <c r="AD841" s="2"/>
      <c r="AE841" s="86"/>
      <c r="AF841" s="2"/>
      <c r="AG841" s="2"/>
      <c r="AH841" s="2"/>
      <c r="AI841" s="2"/>
      <c r="AJ841" s="2"/>
      <c r="AK841" s="2"/>
      <c r="AL841" s="2"/>
      <c r="AM841" s="2"/>
      <c r="AN841" s="2"/>
      <c r="AO841" s="2"/>
      <c r="AP841" s="2"/>
      <c r="AQ841" s="2"/>
      <c r="AR841" s="2"/>
      <c r="AS841" s="2"/>
      <c r="AT841" s="2"/>
      <c r="AU841" s="2"/>
      <c r="AV841" s="2"/>
      <c r="AW841" s="2"/>
    </row>
    <row r="842" spans="1:49" ht="14.25" customHeight="1" x14ac:dyDescent="0.2">
      <c r="A842" s="34"/>
      <c r="B842" s="34"/>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86"/>
      <c r="AD842" s="2"/>
      <c r="AE842" s="86"/>
      <c r="AF842" s="2"/>
      <c r="AG842" s="2"/>
      <c r="AH842" s="2"/>
      <c r="AI842" s="2"/>
      <c r="AJ842" s="2"/>
      <c r="AK842" s="2"/>
      <c r="AL842" s="2"/>
      <c r="AM842" s="2"/>
      <c r="AN842" s="2"/>
      <c r="AO842" s="2"/>
      <c r="AP842" s="2"/>
      <c r="AQ842" s="2"/>
      <c r="AR842" s="2"/>
      <c r="AS842" s="2"/>
      <c r="AT842" s="2"/>
      <c r="AU842" s="2"/>
      <c r="AV842" s="2"/>
      <c r="AW842" s="2"/>
    </row>
    <row r="843" spans="1:49" ht="14.25" customHeight="1" x14ac:dyDescent="0.2">
      <c r="A843" s="34"/>
      <c r="B843" s="34"/>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86"/>
      <c r="AD843" s="2"/>
      <c r="AE843" s="86"/>
      <c r="AF843" s="2"/>
      <c r="AG843" s="2"/>
      <c r="AH843" s="2"/>
      <c r="AI843" s="2"/>
      <c r="AJ843" s="2"/>
      <c r="AK843" s="2"/>
      <c r="AL843" s="2"/>
      <c r="AM843" s="2"/>
      <c r="AN843" s="2"/>
      <c r="AO843" s="2"/>
      <c r="AP843" s="2"/>
      <c r="AQ843" s="2"/>
      <c r="AR843" s="2"/>
      <c r="AS843" s="2"/>
      <c r="AT843" s="2"/>
      <c r="AU843" s="2"/>
      <c r="AV843" s="2"/>
      <c r="AW843" s="2"/>
    </row>
    <row r="844" spans="1:49" ht="14.25" customHeight="1" x14ac:dyDescent="0.2">
      <c r="A844" s="34"/>
      <c r="B844" s="34"/>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86"/>
      <c r="AD844" s="2"/>
      <c r="AE844" s="86"/>
      <c r="AF844" s="2"/>
      <c r="AG844" s="2"/>
      <c r="AH844" s="2"/>
      <c r="AI844" s="2"/>
      <c r="AJ844" s="2"/>
      <c r="AK844" s="2"/>
      <c r="AL844" s="2"/>
      <c r="AM844" s="2"/>
      <c r="AN844" s="2"/>
      <c r="AO844" s="2"/>
      <c r="AP844" s="2"/>
      <c r="AQ844" s="2"/>
      <c r="AR844" s="2"/>
      <c r="AS844" s="2"/>
      <c r="AT844" s="2"/>
      <c r="AU844" s="2"/>
      <c r="AV844" s="2"/>
      <c r="AW844" s="2"/>
    </row>
    <row r="845" spans="1:49" ht="14.25" customHeight="1" x14ac:dyDescent="0.2">
      <c r="A845" s="34"/>
      <c r="B845" s="34"/>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86"/>
      <c r="AD845" s="2"/>
      <c r="AE845" s="86"/>
      <c r="AF845" s="2"/>
      <c r="AG845" s="2"/>
      <c r="AH845" s="2"/>
      <c r="AI845" s="2"/>
      <c r="AJ845" s="2"/>
      <c r="AK845" s="2"/>
      <c r="AL845" s="2"/>
      <c r="AM845" s="2"/>
      <c r="AN845" s="2"/>
      <c r="AO845" s="2"/>
      <c r="AP845" s="2"/>
      <c r="AQ845" s="2"/>
      <c r="AR845" s="2"/>
      <c r="AS845" s="2"/>
      <c r="AT845" s="2"/>
      <c r="AU845" s="2"/>
      <c r="AV845" s="2"/>
      <c r="AW845" s="2"/>
    </row>
    <row r="846" spans="1:49" ht="14.25" customHeight="1" x14ac:dyDescent="0.2">
      <c r="A846" s="34"/>
      <c r="B846" s="34"/>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86"/>
      <c r="AD846" s="2"/>
      <c r="AE846" s="86"/>
      <c r="AF846" s="2"/>
      <c r="AG846" s="2"/>
      <c r="AH846" s="2"/>
      <c r="AI846" s="2"/>
      <c r="AJ846" s="2"/>
      <c r="AK846" s="2"/>
      <c r="AL846" s="2"/>
      <c r="AM846" s="2"/>
      <c r="AN846" s="2"/>
      <c r="AO846" s="2"/>
      <c r="AP846" s="2"/>
      <c r="AQ846" s="2"/>
      <c r="AR846" s="2"/>
      <c r="AS846" s="2"/>
      <c r="AT846" s="2"/>
      <c r="AU846" s="2"/>
      <c r="AV846" s="2"/>
      <c r="AW846" s="2"/>
    </row>
    <row r="847" spans="1:49" ht="14.25" customHeight="1" x14ac:dyDescent="0.2">
      <c r="A847" s="34"/>
      <c r="B847" s="34"/>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86"/>
      <c r="AD847" s="2"/>
      <c r="AE847" s="86"/>
      <c r="AF847" s="2"/>
      <c r="AG847" s="2"/>
      <c r="AH847" s="2"/>
      <c r="AI847" s="2"/>
      <c r="AJ847" s="2"/>
      <c r="AK847" s="2"/>
      <c r="AL847" s="2"/>
      <c r="AM847" s="2"/>
      <c r="AN847" s="2"/>
      <c r="AO847" s="2"/>
      <c r="AP847" s="2"/>
      <c r="AQ847" s="2"/>
      <c r="AR847" s="2"/>
      <c r="AS847" s="2"/>
      <c r="AT847" s="2"/>
      <c r="AU847" s="2"/>
      <c r="AV847" s="2"/>
      <c r="AW847" s="2"/>
    </row>
    <row r="848" spans="1:49" ht="14.25" customHeight="1" x14ac:dyDescent="0.2">
      <c r="A848" s="34"/>
      <c r="B848" s="34"/>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86"/>
      <c r="AD848" s="2"/>
      <c r="AE848" s="86"/>
      <c r="AF848" s="2"/>
      <c r="AG848" s="2"/>
      <c r="AH848" s="2"/>
      <c r="AI848" s="2"/>
      <c r="AJ848" s="2"/>
      <c r="AK848" s="2"/>
      <c r="AL848" s="2"/>
      <c r="AM848" s="2"/>
      <c r="AN848" s="2"/>
      <c r="AO848" s="2"/>
      <c r="AP848" s="2"/>
      <c r="AQ848" s="2"/>
      <c r="AR848" s="2"/>
      <c r="AS848" s="2"/>
      <c r="AT848" s="2"/>
      <c r="AU848" s="2"/>
      <c r="AV848" s="2"/>
      <c r="AW848" s="2"/>
    </row>
    <row r="849" spans="1:49" ht="14.25" customHeight="1" x14ac:dyDescent="0.2">
      <c r="A849" s="34"/>
      <c r="B849" s="34"/>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86"/>
      <c r="AD849" s="2"/>
      <c r="AE849" s="86"/>
      <c r="AF849" s="2"/>
      <c r="AG849" s="2"/>
      <c r="AH849" s="2"/>
      <c r="AI849" s="2"/>
      <c r="AJ849" s="2"/>
      <c r="AK849" s="2"/>
      <c r="AL849" s="2"/>
      <c r="AM849" s="2"/>
      <c r="AN849" s="2"/>
      <c r="AO849" s="2"/>
      <c r="AP849" s="2"/>
      <c r="AQ849" s="2"/>
      <c r="AR849" s="2"/>
      <c r="AS849" s="2"/>
      <c r="AT849" s="2"/>
      <c r="AU849" s="2"/>
      <c r="AV849" s="2"/>
      <c r="AW849" s="2"/>
    </row>
    <row r="850" spans="1:49" ht="14.25" customHeight="1" x14ac:dyDescent="0.2">
      <c r="A850" s="34"/>
      <c r="B850" s="34"/>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86"/>
      <c r="AD850" s="2"/>
      <c r="AE850" s="86"/>
      <c r="AF850" s="2"/>
      <c r="AG850" s="2"/>
      <c r="AH850" s="2"/>
      <c r="AI850" s="2"/>
      <c r="AJ850" s="2"/>
      <c r="AK850" s="2"/>
      <c r="AL850" s="2"/>
      <c r="AM850" s="2"/>
      <c r="AN850" s="2"/>
      <c r="AO850" s="2"/>
      <c r="AP850" s="2"/>
      <c r="AQ850" s="2"/>
      <c r="AR850" s="2"/>
      <c r="AS850" s="2"/>
      <c r="AT850" s="2"/>
      <c r="AU850" s="2"/>
      <c r="AV850" s="2"/>
      <c r="AW850" s="2"/>
    </row>
    <row r="851" spans="1:49" ht="14.25" customHeight="1" x14ac:dyDescent="0.2">
      <c r="A851" s="34"/>
      <c r="B851" s="34"/>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86"/>
      <c r="AD851" s="2"/>
      <c r="AE851" s="86"/>
      <c r="AF851" s="2"/>
      <c r="AG851" s="2"/>
      <c r="AH851" s="2"/>
      <c r="AI851" s="2"/>
      <c r="AJ851" s="2"/>
      <c r="AK851" s="2"/>
      <c r="AL851" s="2"/>
      <c r="AM851" s="2"/>
      <c r="AN851" s="2"/>
      <c r="AO851" s="2"/>
      <c r="AP851" s="2"/>
      <c r="AQ851" s="2"/>
      <c r="AR851" s="2"/>
      <c r="AS851" s="2"/>
      <c r="AT851" s="2"/>
      <c r="AU851" s="2"/>
      <c r="AV851" s="2"/>
      <c r="AW851" s="2"/>
    </row>
    <row r="852" spans="1:49" ht="14.25" customHeight="1" x14ac:dyDescent="0.2">
      <c r="A852" s="34"/>
      <c r="B852" s="34"/>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86"/>
      <c r="AD852" s="2"/>
      <c r="AE852" s="86"/>
      <c r="AF852" s="2"/>
      <c r="AG852" s="2"/>
      <c r="AH852" s="2"/>
      <c r="AI852" s="2"/>
      <c r="AJ852" s="2"/>
      <c r="AK852" s="2"/>
      <c r="AL852" s="2"/>
      <c r="AM852" s="2"/>
      <c r="AN852" s="2"/>
      <c r="AO852" s="2"/>
      <c r="AP852" s="2"/>
      <c r="AQ852" s="2"/>
      <c r="AR852" s="2"/>
      <c r="AS852" s="2"/>
      <c r="AT852" s="2"/>
      <c r="AU852" s="2"/>
      <c r="AV852" s="2"/>
      <c r="AW852" s="2"/>
    </row>
    <row r="853" spans="1:49" ht="14.25" customHeight="1" x14ac:dyDescent="0.2">
      <c r="A853" s="34"/>
      <c r="B853" s="34"/>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86"/>
      <c r="AD853" s="2"/>
      <c r="AE853" s="86"/>
      <c r="AF853" s="2"/>
      <c r="AG853" s="2"/>
      <c r="AH853" s="2"/>
      <c r="AI853" s="2"/>
      <c r="AJ853" s="2"/>
      <c r="AK853" s="2"/>
      <c r="AL853" s="2"/>
      <c r="AM853" s="2"/>
      <c r="AN853" s="2"/>
      <c r="AO853" s="2"/>
      <c r="AP853" s="2"/>
      <c r="AQ853" s="2"/>
      <c r="AR853" s="2"/>
      <c r="AS853" s="2"/>
      <c r="AT853" s="2"/>
      <c r="AU853" s="2"/>
      <c r="AV853" s="2"/>
      <c r="AW853" s="2"/>
    </row>
    <row r="854" spans="1:49" ht="14.25" customHeight="1" x14ac:dyDescent="0.2">
      <c r="A854" s="34"/>
      <c r="B854" s="34"/>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86"/>
      <c r="AD854" s="2"/>
      <c r="AE854" s="86"/>
      <c r="AF854" s="2"/>
      <c r="AG854" s="2"/>
      <c r="AH854" s="2"/>
      <c r="AI854" s="2"/>
      <c r="AJ854" s="2"/>
      <c r="AK854" s="2"/>
      <c r="AL854" s="2"/>
      <c r="AM854" s="2"/>
      <c r="AN854" s="2"/>
      <c r="AO854" s="2"/>
      <c r="AP854" s="2"/>
      <c r="AQ854" s="2"/>
      <c r="AR854" s="2"/>
      <c r="AS854" s="2"/>
      <c r="AT854" s="2"/>
      <c r="AU854" s="2"/>
      <c r="AV854" s="2"/>
      <c r="AW854" s="2"/>
    </row>
    <row r="855" spans="1:49" ht="14.25" customHeight="1" x14ac:dyDescent="0.2">
      <c r="A855" s="34"/>
      <c r="B855" s="34"/>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86"/>
      <c r="AD855" s="2"/>
      <c r="AE855" s="86"/>
      <c r="AF855" s="2"/>
      <c r="AG855" s="2"/>
      <c r="AH855" s="2"/>
      <c r="AI855" s="2"/>
      <c r="AJ855" s="2"/>
      <c r="AK855" s="2"/>
      <c r="AL855" s="2"/>
      <c r="AM855" s="2"/>
      <c r="AN855" s="2"/>
      <c r="AO855" s="2"/>
      <c r="AP855" s="2"/>
      <c r="AQ855" s="2"/>
      <c r="AR855" s="2"/>
      <c r="AS855" s="2"/>
      <c r="AT855" s="2"/>
      <c r="AU855" s="2"/>
      <c r="AV855" s="2"/>
      <c r="AW855" s="2"/>
    </row>
    <row r="856" spans="1:49" ht="14.25" customHeight="1" x14ac:dyDescent="0.2">
      <c r="A856" s="34"/>
      <c r="B856" s="34"/>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86"/>
      <c r="AD856" s="2"/>
      <c r="AE856" s="86"/>
      <c r="AF856" s="2"/>
      <c r="AG856" s="2"/>
      <c r="AH856" s="2"/>
      <c r="AI856" s="2"/>
      <c r="AJ856" s="2"/>
      <c r="AK856" s="2"/>
      <c r="AL856" s="2"/>
      <c r="AM856" s="2"/>
      <c r="AN856" s="2"/>
      <c r="AO856" s="2"/>
      <c r="AP856" s="2"/>
      <c r="AQ856" s="2"/>
      <c r="AR856" s="2"/>
      <c r="AS856" s="2"/>
      <c r="AT856" s="2"/>
      <c r="AU856" s="2"/>
      <c r="AV856" s="2"/>
      <c r="AW856" s="2"/>
    </row>
    <row r="857" spans="1:49" ht="14.25" customHeight="1" x14ac:dyDescent="0.2">
      <c r="A857" s="34"/>
      <c r="B857" s="34"/>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86"/>
      <c r="AD857" s="2"/>
      <c r="AE857" s="86"/>
      <c r="AF857" s="2"/>
      <c r="AG857" s="2"/>
      <c r="AH857" s="2"/>
      <c r="AI857" s="2"/>
      <c r="AJ857" s="2"/>
      <c r="AK857" s="2"/>
      <c r="AL857" s="2"/>
      <c r="AM857" s="2"/>
      <c r="AN857" s="2"/>
      <c r="AO857" s="2"/>
      <c r="AP857" s="2"/>
      <c r="AQ857" s="2"/>
      <c r="AR857" s="2"/>
      <c r="AS857" s="2"/>
      <c r="AT857" s="2"/>
      <c r="AU857" s="2"/>
      <c r="AV857" s="2"/>
      <c r="AW857" s="2"/>
    </row>
    <row r="858" spans="1:49" ht="14.25" customHeight="1" x14ac:dyDescent="0.2">
      <c r="A858" s="34"/>
      <c r="B858" s="34"/>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86"/>
      <c r="AD858" s="2"/>
      <c r="AE858" s="86"/>
      <c r="AF858" s="2"/>
      <c r="AG858" s="2"/>
      <c r="AH858" s="2"/>
      <c r="AI858" s="2"/>
      <c r="AJ858" s="2"/>
      <c r="AK858" s="2"/>
      <c r="AL858" s="2"/>
      <c r="AM858" s="2"/>
      <c r="AN858" s="2"/>
      <c r="AO858" s="2"/>
      <c r="AP858" s="2"/>
      <c r="AQ858" s="2"/>
      <c r="AR858" s="2"/>
      <c r="AS858" s="2"/>
      <c r="AT858" s="2"/>
      <c r="AU858" s="2"/>
      <c r="AV858" s="2"/>
      <c r="AW858" s="2"/>
    </row>
    <row r="859" spans="1:49" ht="14.25" customHeight="1" x14ac:dyDescent="0.2">
      <c r="A859" s="34"/>
      <c r="B859" s="34"/>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86"/>
      <c r="AD859" s="2"/>
      <c r="AE859" s="86"/>
      <c r="AF859" s="2"/>
      <c r="AG859" s="2"/>
      <c r="AH859" s="2"/>
      <c r="AI859" s="2"/>
      <c r="AJ859" s="2"/>
      <c r="AK859" s="2"/>
      <c r="AL859" s="2"/>
      <c r="AM859" s="2"/>
      <c r="AN859" s="2"/>
      <c r="AO859" s="2"/>
      <c r="AP859" s="2"/>
      <c r="AQ859" s="2"/>
      <c r="AR859" s="2"/>
      <c r="AS859" s="2"/>
      <c r="AT859" s="2"/>
      <c r="AU859" s="2"/>
      <c r="AV859" s="2"/>
      <c r="AW859" s="2"/>
    </row>
    <row r="860" spans="1:49" ht="14.25" customHeight="1" x14ac:dyDescent="0.2">
      <c r="A860" s="34"/>
      <c r="B860" s="34"/>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86"/>
      <c r="AD860" s="2"/>
      <c r="AE860" s="86"/>
      <c r="AF860" s="2"/>
      <c r="AG860" s="2"/>
      <c r="AH860" s="2"/>
      <c r="AI860" s="2"/>
      <c r="AJ860" s="2"/>
      <c r="AK860" s="2"/>
      <c r="AL860" s="2"/>
      <c r="AM860" s="2"/>
      <c r="AN860" s="2"/>
      <c r="AO860" s="2"/>
      <c r="AP860" s="2"/>
      <c r="AQ860" s="2"/>
      <c r="AR860" s="2"/>
      <c r="AS860" s="2"/>
      <c r="AT860" s="2"/>
      <c r="AU860" s="2"/>
      <c r="AV860" s="2"/>
      <c r="AW860" s="2"/>
    </row>
    <row r="861" spans="1:49" ht="14.25" customHeight="1" x14ac:dyDescent="0.2">
      <c r="A861" s="34"/>
      <c r="B861" s="34"/>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86"/>
      <c r="AD861" s="2"/>
      <c r="AE861" s="86"/>
      <c r="AF861" s="2"/>
      <c r="AG861" s="2"/>
      <c r="AH861" s="2"/>
      <c r="AI861" s="2"/>
      <c r="AJ861" s="2"/>
      <c r="AK861" s="2"/>
      <c r="AL861" s="2"/>
      <c r="AM861" s="2"/>
      <c r="AN861" s="2"/>
      <c r="AO861" s="2"/>
      <c r="AP861" s="2"/>
      <c r="AQ861" s="2"/>
      <c r="AR861" s="2"/>
      <c r="AS861" s="2"/>
      <c r="AT861" s="2"/>
      <c r="AU861" s="2"/>
      <c r="AV861" s="2"/>
      <c r="AW861" s="2"/>
    </row>
    <row r="862" spans="1:49" ht="14.25" customHeight="1" x14ac:dyDescent="0.2">
      <c r="A862" s="34"/>
      <c r="B862" s="34"/>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86"/>
      <c r="AD862" s="2"/>
      <c r="AE862" s="86"/>
      <c r="AF862" s="2"/>
      <c r="AG862" s="2"/>
      <c r="AH862" s="2"/>
      <c r="AI862" s="2"/>
      <c r="AJ862" s="2"/>
      <c r="AK862" s="2"/>
      <c r="AL862" s="2"/>
      <c r="AM862" s="2"/>
      <c r="AN862" s="2"/>
      <c r="AO862" s="2"/>
      <c r="AP862" s="2"/>
      <c r="AQ862" s="2"/>
      <c r="AR862" s="2"/>
      <c r="AS862" s="2"/>
      <c r="AT862" s="2"/>
      <c r="AU862" s="2"/>
      <c r="AV862" s="2"/>
      <c r="AW862" s="2"/>
    </row>
    <row r="863" spans="1:49" ht="14.25" customHeight="1" x14ac:dyDescent="0.2">
      <c r="A863" s="34"/>
      <c r="B863" s="34"/>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86"/>
      <c r="AD863" s="2"/>
      <c r="AE863" s="86"/>
      <c r="AF863" s="2"/>
      <c r="AG863" s="2"/>
      <c r="AH863" s="2"/>
      <c r="AI863" s="2"/>
      <c r="AJ863" s="2"/>
      <c r="AK863" s="2"/>
      <c r="AL863" s="2"/>
      <c r="AM863" s="2"/>
      <c r="AN863" s="2"/>
      <c r="AO863" s="2"/>
      <c r="AP863" s="2"/>
      <c r="AQ863" s="2"/>
      <c r="AR863" s="2"/>
      <c r="AS863" s="2"/>
      <c r="AT863" s="2"/>
      <c r="AU863" s="2"/>
      <c r="AV863" s="2"/>
      <c r="AW863" s="2"/>
    </row>
    <row r="864" spans="1:49" ht="14.25" customHeight="1" x14ac:dyDescent="0.2">
      <c r="A864" s="34"/>
      <c r="B864" s="34"/>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86"/>
      <c r="AD864" s="2"/>
      <c r="AE864" s="86"/>
      <c r="AF864" s="2"/>
      <c r="AG864" s="2"/>
      <c r="AH864" s="2"/>
      <c r="AI864" s="2"/>
      <c r="AJ864" s="2"/>
      <c r="AK864" s="2"/>
      <c r="AL864" s="2"/>
      <c r="AM864" s="2"/>
      <c r="AN864" s="2"/>
      <c r="AO864" s="2"/>
      <c r="AP864" s="2"/>
      <c r="AQ864" s="2"/>
      <c r="AR864" s="2"/>
      <c r="AS864" s="2"/>
      <c r="AT864" s="2"/>
      <c r="AU864" s="2"/>
      <c r="AV864" s="2"/>
      <c r="AW864" s="2"/>
    </row>
    <row r="865" spans="1:49" ht="14.25" customHeight="1" x14ac:dyDescent="0.2">
      <c r="A865" s="34"/>
      <c r="B865" s="34"/>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86"/>
      <c r="AD865" s="2"/>
      <c r="AE865" s="86"/>
      <c r="AF865" s="2"/>
      <c r="AG865" s="2"/>
      <c r="AH865" s="2"/>
      <c r="AI865" s="2"/>
      <c r="AJ865" s="2"/>
      <c r="AK865" s="2"/>
      <c r="AL865" s="2"/>
      <c r="AM865" s="2"/>
      <c r="AN865" s="2"/>
      <c r="AO865" s="2"/>
      <c r="AP865" s="2"/>
      <c r="AQ865" s="2"/>
      <c r="AR865" s="2"/>
      <c r="AS865" s="2"/>
      <c r="AT865" s="2"/>
      <c r="AU865" s="2"/>
      <c r="AV865" s="2"/>
      <c r="AW865" s="2"/>
    </row>
    <row r="866" spans="1:49" ht="14.25" customHeight="1" x14ac:dyDescent="0.2">
      <c r="A866" s="34"/>
      <c r="B866" s="34"/>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86"/>
      <c r="AD866" s="2"/>
      <c r="AE866" s="86"/>
      <c r="AF866" s="2"/>
      <c r="AG866" s="2"/>
      <c r="AH866" s="2"/>
      <c r="AI866" s="2"/>
      <c r="AJ866" s="2"/>
      <c r="AK866" s="2"/>
      <c r="AL866" s="2"/>
      <c r="AM866" s="2"/>
      <c r="AN866" s="2"/>
      <c r="AO866" s="2"/>
      <c r="AP866" s="2"/>
      <c r="AQ866" s="2"/>
      <c r="AR866" s="2"/>
      <c r="AS866" s="2"/>
      <c r="AT866" s="2"/>
      <c r="AU866" s="2"/>
      <c r="AV866" s="2"/>
      <c r="AW866" s="2"/>
    </row>
    <row r="867" spans="1:49" ht="14.25" customHeight="1" x14ac:dyDescent="0.2">
      <c r="A867" s="34"/>
      <c r="B867" s="34"/>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86"/>
      <c r="AD867" s="2"/>
      <c r="AE867" s="86"/>
      <c r="AF867" s="2"/>
      <c r="AG867" s="2"/>
      <c r="AH867" s="2"/>
      <c r="AI867" s="2"/>
      <c r="AJ867" s="2"/>
      <c r="AK867" s="2"/>
      <c r="AL867" s="2"/>
      <c r="AM867" s="2"/>
      <c r="AN867" s="2"/>
      <c r="AO867" s="2"/>
      <c r="AP867" s="2"/>
      <c r="AQ867" s="2"/>
      <c r="AR867" s="2"/>
      <c r="AS867" s="2"/>
      <c r="AT867" s="2"/>
      <c r="AU867" s="2"/>
      <c r="AV867" s="2"/>
      <c r="AW867" s="2"/>
    </row>
    <row r="868" spans="1:49" ht="14.25" customHeight="1" x14ac:dyDescent="0.2">
      <c r="A868" s="34"/>
      <c r="B868" s="34"/>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86"/>
      <c r="AD868" s="2"/>
      <c r="AE868" s="86"/>
      <c r="AF868" s="2"/>
      <c r="AG868" s="2"/>
      <c r="AH868" s="2"/>
      <c r="AI868" s="2"/>
      <c r="AJ868" s="2"/>
      <c r="AK868" s="2"/>
      <c r="AL868" s="2"/>
      <c r="AM868" s="2"/>
      <c r="AN868" s="2"/>
      <c r="AO868" s="2"/>
      <c r="AP868" s="2"/>
      <c r="AQ868" s="2"/>
      <c r="AR868" s="2"/>
      <c r="AS868" s="2"/>
      <c r="AT868" s="2"/>
      <c r="AU868" s="2"/>
      <c r="AV868" s="2"/>
      <c r="AW868" s="2"/>
    </row>
    <row r="869" spans="1:49" ht="14.25" customHeight="1" x14ac:dyDescent="0.2">
      <c r="A869" s="34"/>
      <c r="B869" s="34"/>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86"/>
      <c r="AD869" s="2"/>
      <c r="AE869" s="86"/>
      <c r="AF869" s="2"/>
      <c r="AG869" s="2"/>
      <c r="AH869" s="2"/>
      <c r="AI869" s="2"/>
      <c r="AJ869" s="2"/>
      <c r="AK869" s="2"/>
      <c r="AL869" s="2"/>
      <c r="AM869" s="2"/>
      <c r="AN869" s="2"/>
      <c r="AO869" s="2"/>
      <c r="AP869" s="2"/>
      <c r="AQ869" s="2"/>
      <c r="AR869" s="2"/>
      <c r="AS869" s="2"/>
      <c r="AT869" s="2"/>
      <c r="AU869" s="2"/>
      <c r="AV869" s="2"/>
      <c r="AW869" s="2"/>
    </row>
    <row r="870" spans="1:49" ht="14.25" customHeight="1" x14ac:dyDescent="0.2">
      <c r="A870" s="34"/>
      <c r="B870" s="34"/>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86"/>
      <c r="AD870" s="2"/>
      <c r="AE870" s="86"/>
      <c r="AF870" s="2"/>
      <c r="AG870" s="2"/>
      <c r="AH870" s="2"/>
      <c r="AI870" s="2"/>
      <c r="AJ870" s="2"/>
      <c r="AK870" s="2"/>
      <c r="AL870" s="2"/>
      <c r="AM870" s="2"/>
      <c r="AN870" s="2"/>
      <c r="AO870" s="2"/>
      <c r="AP870" s="2"/>
      <c r="AQ870" s="2"/>
      <c r="AR870" s="2"/>
      <c r="AS870" s="2"/>
      <c r="AT870" s="2"/>
      <c r="AU870" s="2"/>
      <c r="AV870" s="2"/>
      <c r="AW870" s="2"/>
    </row>
    <row r="871" spans="1:49" ht="14.25" customHeight="1" x14ac:dyDescent="0.2">
      <c r="A871" s="34"/>
      <c r="B871" s="34"/>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86"/>
      <c r="AD871" s="2"/>
      <c r="AE871" s="86"/>
      <c r="AF871" s="2"/>
      <c r="AG871" s="2"/>
      <c r="AH871" s="2"/>
      <c r="AI871" s="2"/>
      <c r="AJ871" s="2"/>
      <c r="AK871" s="2"/>
      <c r="AL871" s="2"/>
      <c r="AM871" s="2"/>
      <c r="AN871" s="2"/>
      <c r="AO871" s="2"/>
      <c r="AP871" s="2"/>
      <c r="AQ871" s="2"/>
      <c r="AR871" s="2"/>
      <c r="AS871" s="2"/>
      <c r="AT871" s="2"/>
      <c r="AU871" s="2"/>
      <c r="AV871" s="2"/>
      <c r="AW871" s="2"/>
    </row>
    <row r="872" spans="1:49" ht="14.25" customHeight="1" x14ac:dyDescent="0.2">
      <c r="A872" s="34"/>
      <c r="B872" s="34"/>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86"/>
      <c r="AD872" s="2"/>
      <c r="AE872" s="86"/>
      <c r="AF872" s="2"/>
      <c r="AG872" s="2"/>
      <c r="AH872" s="2"/>
      <c r="AI872" s="2"/>
      <c r="AJ872" s="2"/>
      <c r="AK872" s="2"/>
      <c r="AL872" s="2"/>
      <c r="AM872" s="2"/>
      <c r="AN872" s="2"/>
      <c r="AO872" s="2"/>
      <c r="AP872" s="2"/>
      <c r="AQ872" s="2"/>
      <c r="AR872" s="2"/>
      <c r="AS872" s="2"/>
      <c r="AT872" s="2"/>
      <c r="AU872" s="2"/>
      <c r="AV872" s="2"/>
      <c r="AW872" s="2"/>
    </row>
    <row r="873" spans="1:49" ht="14.25" customHeight="1" x14ac:dyDescent="0.2">
      <c r="A873" s="34"/>
      <c r="B873" s="34"/>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86"/>
      <c r="AD873" s="2"/>
      <c r="AE873" s="86"/>
      <c r="AF873" s="2"/>
      <c r="AG873" s="2"/>
      <c r="AH873" s="2"/>
      <c r="AI873" s="2"/>
      <c r="AJ873" s="2"/>
      <c r="AK873" s="2"/>
      <c r="AL873" s="2"/>
      <c r="AM873" s="2"/>
      <c r="AN873" s="2"/>
      <c r="AO873" s="2"/>
      <c r="AP873" s="2"/>
      <c r="AQ873" s="2"/>
      <c r="AR873" s="2"/>
      <c r="AS873" s="2"/>
      <c r="AT873" s="2"/>
      <c r="AU873" s="2"/>
      <c r="AV873" s="2"/>
      <c r="AW873" s="2"/>
    </row>
    <row r="874" spans="1:49" ht="14.25" customHeight="1" x14ac:dyDescent="0.2">
      <c r="A874" s="34"/>
      <c r="B874" s="34"/>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86"/>
      <c r="AD874" s="2"/>
      <c r="AE874" s="86"/>
      <c r="AF874" s="2"/>
      <c r="AG874" s="2"/>
      <c r="AH874" s="2"/>
      <c r="AI874" s="2"/>
      <c r="AJ874" s="2"/>
      <c r="AK874" s="2"/>
      <c r="AL874" s="2"/>
      <c r="AM874" s="2"/>
      <c r="AN874" s="2"/>
      <c r="AO874" s="2"/>
      <c r="AP874" s="2"/>
      <c r="AQ874" s="2"/>
      <c r="AR874" s="2"/>
      <c r="AS874" s="2"/>
      <c r="AT874" s="2"/>
      <c r="AU874" s="2"/>
      <c r="AV874" s="2"/>
      <c r="AW874" s="2"/>
    </row>
    <row r="875" spans="1:49" ht="14.25" customHeight="1" x14ac:dyDescent="0.2">
      <c r="A875" s="34"/>
      <c r="B875" s="34"/>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86"/>
      <c r="AD875" s="2"/>
      <c r="AE875" s="86"/>
      <c r="AF875" s="2"/>
      <c r="AG875" s="2"/>
      <c r="AH875" s="2"/>
      <c r="AI875" s="2"/>
      <c r="AJ875" s="2"/>
      <c r="AK875" s="2"/>
      <c r="AL875" s="2"/>
      <c r="AM875" s="2"/>
      <c r="AN875" s="2"/>
      <c r="AO875" s="2"/>
      <c r="AP875" s="2"/>
      <c r="AQ875" s="2"/>
      <c r="AR875" s="2"/>
      <c r="AS875" s="2"/>
      <c r="AT875" s="2"/>
      <c r="AU875" s="2"/>
      <c r="AV875" s="2"/>
      <c r="AW875" s="2"/>
    </row>
    <row r="876" spans="1:49" ht="14.25" customHeight="1" x14ac:dyDescent="0.2">
      <c r="A876" s="34"/>
      <c r="B876" s="34"/>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86"/>
      <c r="AD876" s="2"/>
      <c r="AE876" s="86"/>
      <c r="AF876" s="2"/>
      <c r="AG876" s="2"/>
      <c r="AH876" s="2"/>
      <c r="AI876" s="2"/>
      <c r="AJ876" s="2"/>
      <c r="AK876" s="2"/>
      <c r="AL876" s="2"/>
      <c r="AM876" s="2"/>
      <c r="AN876" s="2"/>
      <c r="AO876" s="2"/>
      <c r="AP876" s="2"/>
      <c r="AQ876" s="2"/>
      <c r="AR876" s="2"/>
      <c r="AS876" s="2"/>
      <c r="AT876" s="2"/>
      <c r="AU876" s="2"/>
      <c r="AV876" s="2"/>
      <c r="AW876" s="2"/>
    </row>
    <row r="877" spans="1:49" ht="14.25" customHeight="1" x14ac:dyDescent="0.2">
      <c r="A877" s="34"/>
      <c r="B877" s="34"/>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86"/>
      <c r="AD877" s="2"/>
      <c r="AE877" s="86"/>
      <c r="AF877" s="2"/>
      <c r="AG877" s="2"/>
      <c r="AH877" s="2"/>
      <c r="AI877" s="2"/>
      <c r="AJ877" s="2"/>
      <c r="AK877" s="2"/>
      <c r="AL877" s="2"/>
      <c r="AM877" s="2"/>
      <c r="AN877" s="2"/>
      <c r="AO877" s="2"/>
      <c r="AP877" s="2"/>
      <c r="AQ877" s="2"/>
      <c r="AR877" s="2"/>
      <c r="AS877" s="2"/>
      <c r="AT877" s="2"/>
      <c r="AU877" s="2"/>
      <c r="AV877" s="2"/>
      <c r="AW877" s="2"/>
    </row>
    <row r="878" spans="1:49" ht="14.25" customHeight="1" x14ac:dyDescent="0.2">
      <c r="A878" s="34"/>
      <c r="B878" s="34"/>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86"/>
      <c r="AD878" s="2"/>
      <c r="AE878" s="86"/>
      <c r="AF878" s="2"/>
      <c r="AG878" s="2"/>
      <c r="AH878" s="2"/>
      <c r="AI878" s="2"/>
      <c r="AJ878" s="2"/>
      <c r="AK878" s="2"/>
      <c r="AL878" s="2"/>
      <c r="AM878" s="2"/>
      <c r="AN878" s="2"/>
      <c r="AO878" s="2"/>
      <c r="AP878" s="2"/>
      <c r="AQ878" s="2"/>
      <c r="AR878" s="2"/>
      <c r="AS878" s="2"/>
      <c r="AT878" s="2"/>
      <c r="AU878" s="2"/>
      <c r="AV878" s="2"/>
      <c r="AW878" s="2"/>
    </row>
    <row r="879" spans="1:49" ht="14.25" customHeight="1" x14ac:dyDescent="0.2">
      <c r="A879" s="34"/>
      <c r="B879" s="34"/>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86"/>
      <c r="AD879" s="2"/>
      <c r="AE879" s="86"/>
      <c r="AF879" s="2"/>
      <c r="AG879" s="2"/>
      <c r="AH879" s="2"/>
      <c r="AI879" s="2"/>
      <c r="AJ879" s="2"/>
      <c r="AK879" s="2"/>
      <c r="AL879" s="2"/>
      <c r="AM879" s="2"/>
      <c r="AN879" s="2"/>
      <c r="AO879" s="2"/>
      <c r="AP879" s="2"/>
      <c r="AQ879" s="2"/>
      <c r="AR879" s="2"/>
      <c r="AS879" s="2"/>
      <c r="AT879" s="2"/>
      <c r="AU879" s="2"/>
      <c r="AV879" s="2"/>
      <c r="AW879" s="2"/>
    </row>
    <row r="880" spans="1:49" ht="14.25" customHeight="1" x14ac:dyDescent="0.2">
      <c r="A880" s="34"/>
      <c r="B880" s="34"/>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86"/>
      <c r="AD880" s="2"/>
      <c r="AE880" s="86"/>
      <c r="AF880" s="2"/>
      <c r="AG880" s="2"/>
      <c r="AH880" s="2"/>
      <c r="AI880" s="2"/>
      <c r="AJ880" s="2"/>
      <c r="AK880" s="2"/>
      <c r="AL880" s="2"/>
      <c r="AM880" s="2"/>
      <c r="AN880" s="2"/>
      <c r="AO880" s="2"/>
      <c r="AP880" s="2"/>
      <c r="AQ880" s="2"/>
      <c r="AR880" s="2"/>
      <c r="AS880" s="2"/>
      <c r="AT880" s="2"/>
      <c r="AU880" s="2"/>
      <c r="AV880" s="2"/>
      <c r="AW880" s="2"/>
    </row>
    <row r="881" spans="1:49" ht="14.25" customHeight="1" x14ac:dyDescent="0.2">
      <c r="A881" s="34"/>
      <c r="B881" s="34"/>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86"/>
      <c r="AD881" s="2"/>
      <c r="AE881" s="86"/>
      <c r="AF881" s="2"/>
      <c r="AG881" s="2"/>
      <c r="AH881" s="2"/>
      <c r="AI881" s="2"/>
      <c r="AJ881" s="2"/>
      <c r="AK881" s="2"/>
      <c r="AL881" s="2"/>
      <c r="AM881" s="2"/>
      <c r="AN881" s="2"/>
      <c r="AO881" s="2"/>
      <c r="AP881" s="2"/>
      <c r="AQ881" s="2"/>
      <c r="AR881" s="2"/>
      <c r="AS881" s="2"/>
      <c r="AT881" s="2"/>
      <c r="AU881" s="2"/>
      <c r="AV881" s="2"/>
      <c r="AW881" s="2"/>
    </row>
    <row r="882" spans="1:49" ht="14.25" customHeight="1" x14ac:dyDescent="0.2">
      <c r="A882" s="34"/>
      <c r="B882" s="34"/>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86"/>
      <c r="AD882" s="2"/>
      <c r="AE882" s="86"/>
      <c r="AF882" s="2"/>
      <c r="AG882" s="2"/>
      <c r="AH882" s="2"/>
      <c r="AI882" s="2"/>
      <c r="AJ882" s="2"/>
      <c r="AK882" s="2"/>
      <c r="AL882" s="2"/>
      <c r="AM882" s="2"/>
      <c r="AN882" s="2"/>
      <c r="AO882" s="2"/>
      <c r="AP882" s="2"/>
      <c r="AQ882" s="2"/>
      <c r="AR882" s="2"/>
      <c r="AS882" s="2"/>
      <c r="AT882" s="2"/>
      <c r="AU882" s="2"/>
      <c r="AV882" s="2"/>
      <c r="AW882" s="2"/>
    </row>
    <row r="883" spans="1:49" ht="14.25" customHeight="1" x14ac:dyDescent="0.2">
      <c r="A883" s="34"/>
      <c r="B883" s="34"/>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86"/>
      <c r="AD883" s="2"/>
      <c r="AE883" s="86"/>
      <c r="AF883" s="2"/>
      <c r="AG883" s="2"/>
      <c r="AH883" s="2"/>
      <c r="AI883" s="2"/>
      <c r="AJ883" s="2"/>
      <c r="AK883" s="2"/>
      <c r="AL883" s="2"/>
      <c r="AM883" s="2"/>
      <c r="AN883" s="2"/>
      <c r="AO883" s="2"/>
      <c r="AP883" s="2"/>
      <c r="AQ883" s="2"/>
      <c r="AR883" s="2"/>
      <c r="AS883" s="2"/>
      <c r="AT883" s="2"/>
      <c r="AU883" s="2"/>
      <c r="AV883" s="2"/>
      <c r="AW883" s="2"/>
    </row>
    <row r="884" spans="1:49" ht="14.25" customHeight="1" x14ac:dyDescent="0.2">
      <c r="A884" s="34"/>
      <c r="B884" s="34"/>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86"/>
      <c r="AD884" s="2"/>
      <c r="AE884" s="86"/>
      <c r="AF884" s="2"/>
      <c r="AG884" s="2"/>
      <c r="AH884" s="2"/>
      <c r="AI884" s="2"/>
      <c r="AJ884" s="2"/>
      <c r="AK884" s="2"/>
      <c r="AL884" s="2"/>
      <c r="AM884" s="2"/>
      <c r="AN884" s="2"/>
      <c r="AO884" s="2"/>
      <c r="AP884" s="2"/>
      <c r="AQ884" s="2"/>
      <c r="AR884" s="2"/>
      <c r="AS884" s="2"/>
      <c r="AT884" s="2"/>
      <c r="AU884" s="2"/>
      <c r="AV884" s="2"/>
      <c r="AW884" s="2"/>
    </row>
    <row r="885" spans="1:49" ht="14.25" customHeight="1" x14ac:dyDescent="0.2">
      <c r="A885" s="34"/>
      <c r="B885" s="34"/>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86"/>
      <c r="AD885" s="2"/>
      <c r="AE885" s="86"/>
      <c r="AF885" s="2"/>
      <c r="AG885" s="2"/>
      <c r="AH885" s="2"/>
      <c r="AI885" s="2"/>
      <c r="AJ885" s="2"/>
      <c r="AK885" s="2"/>
      <c r="AL885" s="2"/>
      <c r="AM885" s="2"/>
      <c r="AN885" s="2"/>
      <c r="AO885" s="2"/>
      <c r="AP885" s="2"/>
      <c r="AQ885" s="2"/>
      <c r="AR885" s="2"/>
      <c r="AS885" s="2"/>
      <c r="AT885" s="2"/>
      <c r="AU885" s="2"/>
      <c r="AV885" s="2"/>
      <c r="AW885" s="2"/>
    </row>
    <row r="886" spans="1:49" ht="14.25" customHeight="1" x14ac:dyDescent="0.2">
      <c r="A886" s="34"/>
      <c r="B886" s="34"/>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86"/>
      <c r="AD886" s="2"/>
      <c r="AE886" s="86"/>
      <c r="AF886" s="2"/>
      <c r="AG886" s="2"/>
      <c r="AH886" s="2"/>
      <c r="AI886" s="2"/>
      <c r="AJ886" s="2"/>
      <c r="AK886" s="2"/>
      <c r="AL886" s="2"/>
      <c r="AM886" s="2"/>
      <c r="AN886" s="2"/>
      <c r="AO886" s="2"/>
      <c r="AP886" s="2"/>
      <c r="AQ886" s="2"/>
      <c r="AR886" s="2"/>
      <c r="AS886" s="2"/>
      <c r="AT886" s="2"/>
      <c r="AU886" s="2"/>
      <c r="AV886" s="2"/>
      <c r="AW886" s="2"/>
    </row>
    <row r="887" spans="1:49" ht="14.25" customHeight="1" x14ac:dyDescent="0.2">
      <c r="A887" s="34"/>
      <c r="B887" s="34"/>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86"/>
      <c r="AD887" s="2"/>
      <c r="AE887" s="86"/>
      <c r="AF887" s="2"/>
      <c r="AG887" s="2"/>
      <c r="AH887" s="2"/>
      <c r="AI887" s="2"/>
      <c r="AJ887" s="2"/>
      <c r="AK887" s="2"/>
      <c r="AL887" s="2"/>
      <c r="AM887" s="2"/>
      <c r="AN887" s="2"/>
      <c r="AO887" s="2"/>
      <c r="AP887" s="2"/>
      <c r="AQ887" s="2"/>
      <c r="AR887" s="2"/>
      <c r="AS887" s="2"/>
      <c r="AT887" s="2"/>
      <c r="AU887" s="2"/>
      <c r="AV887" s="2"/>
      <c r="AW887" s="2"/>
    </row>
    <row r="888" spans="1:49" ht="14.25" customHeight="1" x14ac:dyDescent="0.2">
      <c r="A888" s="34"/>
      <c r="B888" s="34"/>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86"/>
      <c r="AD888" s="2"/>
      <c r="AE888" s="86"/>
      <c r="AF888" s="2"/>
      <c r="AG888" s="2"/>
      <c r="AH888" s="2"/>
      <c r="AI888" s="2"/>
      <c r="AJ888" s="2"/>
      <c r="AK888" s="2"/>
      <c r="AL888" s="2"/>
      <c r="AM888" s="2"/>
      <c r="AN888" s="2"/>
      <c r="AO888" s="2"/>
      <c r="AP888" s="2"/>
      <c r="AQ888" s="2"/>
      <c r="AR888" s="2"/>
      <c r="AS888" s="2"/>
      <c r="AT888" s="2"/>
      <c r="AU888" s="2"/>
      <c r="AV888" s="2"/>
      <c r="AW888" s="2"/>
    </row>
    <row r="889" spans="1:49" ht="14.25" customHeight="1" x14ac:dyDescent="0.2">
      <c r="A889" s="34"/>
      <c r="B889" s="34"/>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86"/>
      <c r="AD889" s="2"/>
      <c r="AE889" s="86"/>
      <c r="AF889" s="2"/>
      <c r="AG889" s="2"/>
      <c r="AH889" s="2"/>
      <c r="AI889" s="2"/>
      <c r="AJ889" s="2"/>
      <c r="AK889" s="2"/>
      <c r="AL889" s="2"/>
      <c r="AM889" s="2"/>
      <c r="AN889" s="2"/>
      <c r="AO889" s="2"/>
      <c r="AP889" s="2"/>
      <c r="AQ889" s="2"/>
      <c r="AR889" s="2"/>
      <c r="AS889" s="2"/>
      <c r="AT889" s="2"/>
      <c r="AU889" s="2"/>
      <c r="AV889" s="2"/>
      <c r="AW889" s="2"/>
    </row>
    <row r="890" spans="1:49" ht="14.25" customHeight="1" x14ac:dyDescent="0.2">
      <c r="A890" s="34"/>
      <c r="B890" s="34"/>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86"/>
      <c r="AD890" s="2"/>
      <c r="AE890" s="86"/>
      <c r="AF890" s="2"/>
      <c r="AG890" s="2"/>
      <c r="AH890" s="2"/>
      <c r="AI890" s="2"/>
      <c r="AJ890" s="2"/>
      <c r="AK890" s="2"/>
      <c r="AL890" s="2"/>
      <c r="AM890" s="2"/>
      <c r="AN890" s="2"/>
      <c r="AO890" s="2"/>
      <c r="AP890" s="2"/>
      <c r="AQ890" s="2"/>
      <c r="AR890" s="2"/>
      <c r="AS890" s="2"/>
      <c r="AT890" s="2"/>
      <c r="AU890" s="2"/>
      <c r="AV890" s="2"/>
      <c r="AW890" s="2"/>
    </row>
    <row r="891" spans="1:49" ht="14.25" customHeight="1" x14ac:dyDescent="0.2">
      <c r="A891" s="34"/>
      <c r="B891" s="34"/>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86"/>
      <c r="AD891" s="2"/>
      <c r="AE891" s="86"/>
      <c r="AF891" s="2"/>
      <c r="AG891" s="2"/>
      <c r="AH891" s="2"/>
      <c r="AI891" s="2"/>
      <c r="AJ891" s="2"/>
      <c r="AK891" s="2"/>
      <c r="AL891" s="2"/>
      <c r="AM891" s="2"/>
      <c r="AN891" s="2"/>
      <c r="AO891" s="2"/>
      <c r="AP891" s="2"/>
      <c r="AQ891" s="2"/>
      <c r="AR891" s="2"/>
      <c r="AS891" s="2"/>
      <c r="AT891" s="2"/>
      <c r="AU891" s="2"/>
      <c r="AV891" s="2"/>
      <c r="AW891" s="2"/>
    </row>
    <row r="892" spans="1:49" ht="14.25" customHeight="1" x14ac:dyDescent="0.2">
      <c r="A892" s="34"/>
      <c r="B892" s="34"/>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86"/>
      <c r="AD892" s="2"/>
      <c r="AE892" s="86"/>
      <c r="AF892" s="2"/>
      <c r="AG892" s="2"/>
      <c r="AH892" s="2"/>
      <c r="AI892" s="2"/>
      <c r="AJ892" s="2"/>
      <c r="AK892" s="2"/>
      <c r="AL892" s="2"/>
      <c r="AM892" s="2"/>
      <c r="AN892" s="2"/>
      <c r="AO892" s="2"/>
      <c r="AP892" s="2"/>
      <c r="AQ892" s="2"/>
      <c r="AR892" s="2"/>
      <c r="AS892" s="2"/>
      <c r="AT892" s="2"/>
      <c r="AU892" s="2"/>
      <c r="AV892" s="2"/>
      <c r="AW892" s="2"/>
    </row>
    <row r="893" spans="1:49" ht="14.25" customHeight="1" x14ac:dyDescent="0.2">
      <c r="A893" s="34"/>
      <c r="B893" s="34"/>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86"/>
      <c r="AD893" s="2"/>
      <c r="AE893" s="86"/>
      <c r="AF893" s="2"/>
      <c r="AG893" s="2"/>
      <c r="AH893" s="2"/>
      <c r="AI893" s="2"/>
      <c r="AJ893" s="2"/>
      <c r="AK893" s="2"/>
      <c r="AL893" s="2"/>
      <c r="AM893" s="2"/>
      <c r="AN893" s="2"/>
      <c r="AO893" s="2"/>
      <c r="AP893" s="2"/>
      <c r="AQ893" s="2"/>
      <c r="AR893" s="2"/>
      <c r="AS893" s="2"/>
      <c r="AT893" s="2"/>
      <c r="AU893" s="2"/>
      <c r="AV893" s="2"/>
      <c r="AW893" s="2"/>
    </row>
    <row r="894" spans="1:49" ht="14.25" customHeight="1" x14ac:dyDescent="0.2">
      <c r="A894" s="34"/>
      <c r="B894" s="34"/>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86"/>
      <c r="AD894" s="2"/>
      <c r="AE894" s="86"/>
      <c r="AF894" s="2"/>
      <c r="AG894" s="2"/>
      <c r="AH894" s="2"/>
      <c r="AI894" s="2"/>
      <c r="AJ894" s="2"/>
      <c r="AK894" s="2"/>
      <c r="AL894" s="2"/>
      <c r="AM894" s="2"/>
      <c r="AN894" s="2"/>
      <c r="AO894" s="2"/>
      <c r="AP894" s="2"/>
      <c r="AQ894" s="2"/>
      <c r="AR894" s="2"/>
      <c r="AS894" s="2"/>
      <c r="AT894" s="2"/>
      <c r="AU894" s="2"/>
      <c r="AV894" s="2"/>
      <c r="AW894" s="2"/>
    </row>
    <row r="895" spans="1:49" ht="14.25" customHeight="1" x14ac:dyDescent="0.2">
      <c r="A895" s="34"/>
      <c r="B895" s="34"/>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86"/>
      <c r="AD895" s="2"/>
      <c r="AE895" s="86"/>
      <c r="AF895" s="2"/>
      <c r="AG895" s="2"/>
      <c r="AH895" s="2"/>
      <c r="AI895" s="2"/>
      <c r="AJ895" s="2"/>
      <c r="AK895" s="2"/>
      <c r="AL895" s="2"/>
      <c r="AM895" s="2"/>
      <c r="AN895" s="2"/>
      <c r="AO895" s="2"/>
      <c r="AP895" s="2"/>
      <c r="AQ895" s="2"/>
      <c r="AR895" s="2"/>
      <c r="AS895" s="2"/>
      <c r="AT895" s="2"/>
      <c r="AU895" s="2"/>
      <c r="AV895" s="2"/>
      <c r="AW895" s="2"/>
    </row>
    <row r="896" spans="1:49" ht="14.25" customHeight="1" x14ac:dyDescent="0.2">
      <c r="A896" s="34"/>
      <c r="B896" s="34"/>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86"/>
      <c r="AD896" s="2"/>
      <c r="AE896" s="86"/>
      <c r="AF896" s="2"/>
      <c r="AG896" s="2"/>
      <c r="AH896" s="2"/>
      <c r="AI896" s="2"/>
      <c r="AJ896" s="2"/>
      <c r="AK896" s="2"/>
      <c r="AL896" s="2"/>
      <c r="AM896" s="2"/>
      <c r="AN896" s="2"/>
      <c r="AO896" s="2"/>
      <c r="AP896" s="2"/>
      <c r="AQ896" s="2"/>
      <c r="AR896" s="2"/>
      <c r="AS896" s="2"/>
      <c r="AT896" s="2"/>
      <c r="AU896" s="2"/>
      <c r="AV896" s="2"/>
      <c r="AW896" s="2"/>
    </row>
    <row r="897" spans="1:49" ht="14.25" customHeight="1" x14ac:dyDescent="0.2">
      <c r="A897" s="34"/>
      <c r="B897" s="34"/>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86"/>
      <c r="AD897" s="2"/>
      <c r="AE897" s="86"/>
      <c r="AF897" s="2"/>
      <c r="AG897" s="2"/>
      <c r="AH897" s="2"/>
      <c r="AI897" s="2"/>
      <c r="AJ897" s="2"/>
      <c r="AK897" s="2"/>
      <c r="AL897" s="2"/>
      <c r="AM897" s="2"/>
      <c r="AN897" s="2"/>
      <c r="AO897" s="2"/>
      <c r="AP897" s="2"/>
      <c r="AQ897" s="2"/>
      <c r="AR897" s="2"/>
      <c r="AS897" s="2"/>
      <c r="AT897" s="2"/>
      <c r="AU897" s="2"/>
      <c r="AV897" s="2"/>
      <c r="AW897" s="2"/>
    </row>
    <row r="898" spans="1:49" ht="14.25" customHeight="1" x14ac:dyDescent="0.2">
      <c r="A898" s="34"/>
      <c r="B898" s="34"/>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86"/>
      <c r="AD898" s="2"/>
      <c r="AE898" s="86"/>
      <c r="AF898" s="2"/>
      <c r="AG898" s="2"/>
      <c r="AH898" s="2"/>
      <c r="AI898" s="2"/>
      <c r="AJ898" s="2"/>
      <c r="AK898" s="2"/>
      <c r="AL898" s="2"/>
      <c r="AM898" s="2"/>
      <c r="AN898" s="2"/>
      <c r="AO898" s="2"/>
      <c r="AP898" s="2"/>
      <c r="AQ898" s="2"/>
      <c r="AR898" s="2"/>
      <c r="AS898" s="2"/>
      <c r="AT898" s="2"/>
      <c r="AU898" s="2"/>
      <c r="AV898" s="2"/>
      <c r="AW898" s="2"/>
    </row>
    <row r="899" spans="1:49" ht="14.25" customHeight="1" x14ac:dyDescent="0.2">
      <c r="A899" s="34"/>
      <c r="B899" s="34"/>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86"/>
      <c r="AD899" s="2"/>
      <c r="AE899" s="86"/>
      <c r="AF899" s="2"/>
      <c r="AG899" s="2"/>
      <c r="AH899" s="2"/>
      <c r="AI899" s="2"/>
      <c r="AJ899" s="2"/>
      <c r="AK899" s="2"/>
      <c r="AL899" s="2"/>
      <c r="AM899" s="2"/>
      <c r="AN899" s="2"/>
      <c r="AO899" s="2"/>
      <c r="AP899" s="2"/>
      <c r="AQ899" s="2"/>
      <c r="AR899" s="2"/>
      <c r="AS899" s="2"/>
      <c r="AT899" s="2"/>
      <c r="AU899" s="2"/>
      <c r="AV899" s="2"/>
      <c r="AW899" s="2"/>
    </row>
    <row r="900" spans="1:49" ht="14.25" customHeight="1" x14ac:dyDescent="0.2">
      <c r="A900" s="34"/>
      <c r="B900" s="34"/>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86"/>
      <c r="AD900" s="2"/>
      <c r="AE900" s="86"/>
      <c r="AF900" s="2"/>
      <c r="AG900" s="2"/>
      <c r="AH900" s="2"/>
      <c r="AI900" s="2"/>
      <c r="AJ900" s="2"/>
      <c r="AK900" s="2"/>
      <c r="AL900" s="2"/>
      <c r="AM900" s="2"/>
      <c r="AN900" s="2"/>
      <c r="AO900" s="2"/>
      <c r="AP900" s="2"/>
      <c r="AQ900" s="2"/>
      <c r="AR900" s="2"/>
      <c r="AS900" s="2"/>
      <c r="AT900" s="2"/>
      <c r="AU900" s="2"/>
      <c r="AV900" s="2"/>
      <c r="AW900" s="2"/>
    </row>
    <row r="901" spans="1:49" ht="14.25" customHeight="1" x14ac:dyDescent="0.2">
      <c r="A901" s="34"/>
      <c r="B901" s="34"/>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86"/>
      <c r="AD901" s="2"/>
      <c r="AE901" s="86"/>
      <c r="AF901" s="2"/>
      <c r="AG901" s="2"/>
      <c r="AH901" s="2"/>
      <c r="AI901" s="2"/>
      <c r="AJ901" s="2"/>
      <c r="AK901" s="2"/>
      <c r="AL901" s="2"/>
      <c r="AM901" s="2"/>
      <c r="AN901" s="2"/>
      <c r="AO901" s="2"/>
      <c r="AP901" s="2"/>
      <c r="AQ901" s="2"/>
      <c r="AR901" s="2"/>
      <c r="AS901" s="2"/>
      <c r="AT901" s="2"/>
      <c r="AU901" s="2"/>
      <c r="AV901" s="2"/>
      <c r="AW901" s="2"/>
    </row>
    <row r="902" spans="1:49" ht="14.25" customHeight="1" x14ac:dyDescent="0.2">
      <c r="A902" s="34"/>
      <c r="B902" s="34"/>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86"/>
      <c r="AD902" s="2"/>
      <c r="AE902" s="86"/>
      <c r="AF902" s="2"/>
      <c r="AG902" s="2"/>
      <c r="AH902" s="2"/>
      <c r="AI902" s="2"/>
      <c r="AJ902" s="2"/>
      <c r="AK902" s="2"/>
      <c r="AL902" s="2"/>
      <c r="AM902" s="2"/>
      <c r="AN902" s="2"/>
      <c r="AO902" s="2"/>
      <c r="AP902" s="2"/>
      <c r="AQ902" s="2"/>
      <c r="AR902" s="2"/>
      <c r="AS902" s="2"/>
      <c r="AT902" s="2"/>
      <c r="AU902" s="2"/>
      <c r="AV902" s="2"/>
      <c r="AW902" s="2"/>
    </row>
    <row r="903" spans="1:49" ht="14.25" customHeight="1" x14ac:dyDescent="0.2">
      <c r="A903" s="34"/>
      <c r="B903" s="34"/>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86"/>
      <c r="AD903" s="2"/>
      <c r="AE903" s="86"/>
      <c r="AF903" s="2"/>
      <c r="AG903" s="2"/>
      <c r="AH903" s="2"/>
      <c r="AI903" s="2"/>
      <c r="AJ903" s="2"/>
      <c r="AK903" s="2"/>
      <c r="AL903" s="2"/>
      <c r="AM903" s="2"/>
      <c r="AN903" s="2"/>
      <c r="AO903" s="2"/>
      <c r="AP903" s="2"/>
      <c r="AQ903" s="2"/>
      <c r="AR903" s="2"/>
      <c r="AS903" s="2"/>
      <c r="AT903" s="2"/>
      <c r="AU903" s="2"/>
      <c r="AV903" s="2"/>
      <c r="AW903" s="2"/>
    </row>
    <row r="904" spans="1:49" ht="14.25" customHeight="1" x14ac:dyDescent="0.2">
      <c r="A904" s="34"/>
      <c r="B904" s="34"/>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86"/>
      <c r="AD904" s="2"/>
      <c r="AE904" s="86"/>
      <c r="AF904" s="2"/>
      <c r="AG904" s="2"/>
      <c r="AH904" s="2"/>
      <c r="AI904" s="2"/>
      <c r="AJ904" s="2"/>
      <c r="AK904" s="2"/>
      <c r="AL904" s="2"/>
      <c r="AM904" s="2"/>
      <c r="AN904" s="2"/>
      <c r="AO904" s="2"/>
      <c r="AP904" s="2"/>
      <c r="AQ904" s="2"/>
      <c r="AR904" s="2"/>
      <c r="AS904" s="2"/>
      <c r="AT904" s="2"/>
      <c r="AU904" s="2"/>
      <c r="AV904" s="2"/>
      <c r="AW904" s="2"/>
    </row>
    <row r="905" spans="1:49" ht="14.25" customHeight="1" x14ac:dyDescent="0.2">
      <c r="A905" s="34"/>
      <c r="B905" s="34"/>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86"/>
      <c r="AD905" s="2"/>
      <c r="AE905" s="86"/>
      <c r="AF905" s="2"/>
      <c r="AG905" s="2"/>
      <c r="AH905" s="2"/>
      <c r="AI905" s="2"/>
      <c r="AJ905" s="2"/>
      <c r="AK905" s="2"/>
      <c r="AL905" s="2"/>
      <c r="AM905" s="2"/>
      <c r="AN905" s="2"/>
      <c r="AO905" s="2"/>
      <c r="AP905" s="2"/>
      <c r="AQ905" s="2"/>
      <c r="AR905" s="2"/>
      <c r="AS905" s="2"/>
      <c r="AT905" s="2"/>
      <c r="AU905" s="2"/>
      <c r="AV905" s="2"/>
      <c r="AW905" s="2"/>
    </row>
    <row r="906" spans="1:49" ht="14.25" customHeight="1" x14ac:dyDescent="0.2">
      <c r="A906" s="34"/>
      <c r="B906" s="34"/>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86"/>
      <c r="AD906" s="2"/>
      <c r="AE906" s="86"/>
      <c r="AF906" s="2"/>
      <c r="AG906" s="2"/>
      <c r="AH906" s="2"/>
      <c r="AI906" s="2"/>
      <c r="AJ906" s="2"/>
      <c r="AK906" s="2"/>
      <c r="AL906" s="2"/>
      <c r="AM906" s="2"/>
      <c r="AN906" s="2"/>
      <c r="AO906" s="2"/>
      <c r="AP906" s="2"/>
      <c r="AQ906" s="2"/>
      <c r="AR906" s="2"/>
      <c r="AS906" s="2"/>
      <c r="AT906" s="2"/>
      <c r="AU906" s="2"/>
      <c r="AV906" s="2"/>
      <c r="AW906" s="2"/>
    </row>
    <row r="907" spans="1:49" ht="14.25" customHeight="1" x14ac:dyDescent="0.2">
      <c r="A907" s="34"/>
      <c r="B907" s="34"/>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86"/>
      <c r="AD907" s="2"/>
      <c r="AE907" s="86"/>
      <c r="AF907" s="2"/>
      <c r="AG907" s="2"/>
      <c r="AH907" s="2"/>
      <c r="AI907" s="2"/>
      <c r="AJ907" s="2"/>
      <c r="AK907" s="2"/>
      <c r="AL907" s="2"/>
      <c r="AM907" s="2"/>
      <c r="AN907" s="2"/>
      <c r="AO907" s="2"/>
      <c r="AP907" s="2"/>
      <c r="AQ907" s="2"/>
      <c r="AR907" s="2"/>
      <c r="AS907" s="2"/>
      <c r="AT907" s="2"/>
      <c r="AU907" s="2"/>
      <c r="AV907" s="2"/>
      <c r="AW907" s="2"/>
    </row>
    <row r="908" spans="1:49" ht="14.25" customHeight="1" x14ac:dyDescent="0.2">
      <c r="A908" s="34"/>
      <c r="B908" s="34"/>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86"/>
      <c r="AD908" s="2"/>
      <c r="AE908" s="86"/>
      <c r="AF908" s="2"/>
      <c r="AG908" s="2"/>
      <c r="AH908" s="2"/>
      <c r="AI908" s="2"/>
      <c r="AJ908" s="2"/>
      <c r="AK908" s="2"/>
      <c r="AL908" s="2"/>
      <c r="AM908" s="2"/>
      <c r="AN908" s="2"/>
      <c r="AO908" s="2"/>
      <c r="AP908" s="2"/>
      <c r="AQ908" s="2"/>
      <c r="AR908" s="2"/>
      <c r="AS908" s="2"/>
      <c r="AT908" s="2"/>
      <c r="AU908" s="2"/>
      <c r="AV908" s="2"/>
      <c r="AW908" s="2"/>
    </row>
    <row r="909" spans="1:49" ht="14.25" customHeight="1" x14ac:dyDescent="0.2">
      <c r="A909" s="34"/>
      <c r="B909" s="34"/>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86"/>
      <c r="AD909" s="2"/>
      <c r="AE909" s="86"/>
      <c r="AF909" s="2"/>
      <c r="AG909" s="2"/>
      <c r="AH909" s="2"/>
      <c r="AI909" s="2"/>
      <c r="AJ909" s="2"/>
      <c r="AK909" s="2"/>
      <c r="AL909" s="2"/>
      <c r="AM909" s="2"/>
      <c r="AN909" s="2"/>
      <c r="AO909" s="2"/>
      <c r="AP909" s="2"/>
      <c r="AQ909" s="2"/>
      <c r="AR909" s="2"/>
      <c r="AS909" s="2"/>
      <c r="AT909" s="2"/>
      <c r="AU909" s="2"/>
      <c r="AV909" s="2"/>
      <c r="AW909" s="2"/>
    </row>
    <row r="910" spans="1:49" ht="14.25" customHeight="1" x14ac:dyDescent="0.2">
      <c r="A910" s="34"/>
      <c r="B910" s="34"/>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86"/>
      <c r="AD910" s="2"/>
      <c r="AE910" s="86"/>
      <c r="AF910" s="2"/>
      <c r="AG910" s="2"/>
      <c r="AH910" s="2"/>
      <c r="AI910" s="2"/>
      <c r="AJ910" s="2"/>
      <c r="AK910" s="2"/>
      <c r="AL910" s="2"/>
      <c r="AM910" s="2"/>
      <c r="AN910" s="2"/>
      <c r="AO910" s="2"/>
      <c r="AP910" s="2"/>
      <c r="AQ910" s="2"/>
      <c r="AR910" s="2"/>
      <c r="AS910" s="2"/>
      <c r="AT910" s="2"/>
      <c r="AU910" s="2"/>
      <c r="AV910" s="2"/>
      <c r="AW910" s="2"/>
    </row>
    <row r="911" spans="1:49" ht="14.25" customHeight="1" x14ac:dyDescent="0.2">
      <c r="A911" s="34"/>
      <c r="B911" s="34"/>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86"/>
      <c r="AD911" s="2"/>
      <c r="AE911" s="86"/>
      <c r="AF911" s="2"/>
      <c r="AG911" s="2"/>
      <c r="AH911" s="2"/>
      <c r="AI911" s="2"/>
      <c r="AJ911" s="2"/>
      <c r="AK911" s="2"/>
      <c r="AL911" s="2"/>
      <c r="AM911" s="2"/>
      <c r="AN911" s="2"/>
      <c r="AO911" s="2"/>
      <c r="AP911" s="2"/>
      <c r="AQ911" s="2"/>
      <c r="AR911" s="2"/>
      <c r="AS911" s="2"/>
      <c r="AT911" s="2"/>
      <c r="AU911" s="2"/>
      <c r="AV911" s="2"/>
      <c r="AW911" s="2"/>
    </row>
    <row r="912" spans="1:49" ht="14.25" customHeight="1" x14ac:dyDescent="0.2">
      <c r="A912" s="34"/>
      <c r="B912" s="34"/>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86"/>
      <c r="AD912" s="2"/>
      <c r="AE912" s="86"/>
      <c r="AF912" s="2"/>
      <c r="AG912" s="2"/>
      <c r="AH912" s="2"/>
      <c r="AI912" s="2"/>
      <c r="AJ912" s="2"/>
      <c r="AK912" s="2"/>
      <c r="AL912" s="2"/>
      <c r="AM912" s="2"/>
      <c r="AN912" s="2"/>
      <c r="AO912" s="2"/>
      <c r="AP912" s="2"/>
      <c r="AQ912" s="2"/>
      <c r="AR912" s="2"/>
      <c r="AS912" s="2"/>
      <c r="AT912" s="2"/>
      <c r="AU912" s="2"/>
      <c r="AV912" s="2"/>
      <c r="AW912" s="2"/>
    </row>
    <row r="913" spans="1:49" ht="14.25" customHeight="1" x14ac:dyDescent="0.2">
      <c r="A913" s="34"/>
      <c r="B913" s="34"/>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86"/>
      <c r="AD913" s="2"/>
      <c r="AE913" s="86"/>
      <c r="AF913" s="2"/>
      <c r="AG913" s="2"/>
      <c r="AH913" s="2"/>
      <c r="AI913" s="2"/>
      <c r="AJ913" s="2"/>
      <c r="AK913" s="2"/>
      <c r="AL913" s="2"/>
      <c r="AM913" s="2"/>
      <c r="AN913" s="2"/>
      <c r="AO913" s="2"/>
      <c r="AP913" s="2"/>
      <c r="AQ913" s="2"/>
      <c r="AR913" s="2"/>
      <c r="AS913" s="2"/>
      <c r="AT913" s="2"/>
      <c r="AU913" s="2"/>
      <c r="AV913" s="2"/>
      <c r="AW913" s="2"/>
    </row>
    <row r="914" spans="1:49" ht="14.25" customHeight="1" x14ac:dyDescent="0.2">
      <c r="A914" s="34"/>
      <c r="B914" s="34"/>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86"/>
      <c r="AD914" s="2"/>
      <c r="AE914" s="86"/>
      <c r="AF914" s="2"/>
      <c r="AG914" s="2"/>
      <c r="AH914" s="2"/>
      <c r="AI914" s="2"/>
      <c r="AJ914" s="2"/>
      <c r="AK914" s="2"/>
      <c r="AL914" s="2"/>
      <c r="AM914" s="2"/>
      <c r="AN914" s="2"/>
      <c r="AO914" s="2"/>
      <c r="AP914" s="2"/>
      <c r="AQ914" s="2"/>
      <c r="AR914" s="2"/>
      <c r="AS914" s="2"/>
      <c r="AT914" s="2"/>
      <c r="AU914" s="2"/>
      <c r="AV914" s="2"/>
      <c r="AW914" s="2"/>
    </row>
    <row r="915" spans="1:49" ht="14.25" customHeight="1" x14ac:dyDescent="0.2">
      <c r="A915" s="34"/>
      <c r="B915" s="34"/>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86"/>
      <c r="AD915" s="2"/>
      <c r="AE915" s="86"/>
      <c r="AF915" s="2"/>
      <c r="AG915" s="2"/>
      <c r="AH915" s="2"/>
      <c r="AI915" s="2"/>
      <c r="AJ915" s="2"/>
      <c r="AK915" s="2"/>
      <c r="AL915" s="2"/>
      <c r="AM915" s="2"/>
      <c r="AN915" s="2"/>
      <c r="AO915" s="2"/>
      <c r="AP915" s="2"/>
      <c r="AQ915" s="2"/>
      <c r="AR915" s="2"/>
      <c r="AS915" s="2"/>
      <c r="AT915" s="2"/>
      <c r="AU915" s="2"/>
      <c r="AV915" s="2"/>
      <c r="AW915" s="2"/>
    </row>
    <row r="916" spans="1:49" ht="14.25" customHeight="1" x14ac:dyDescent="0.2">
      <c r="A916" s="34"/>
      <c r="B916" s="34"/>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86"/>
      <c r="AD916" s="2"/>
      <c r="AE916" s="86"/>
      <c r="AF916" s="2"/>
      <c r="AG916" s="2"/>
      <c r="AH916" s="2"/>
      <c r="AI916" s="2"/>
      <c r="AJ916" s="2"/>
      <c r="AK916" s="2"/>
      <c r="AL916" s="2"/>
      <c r="AM916" s="2"/>
      <c r="AN916" s="2"/>
      <c r="AO916" s="2"/>
      <c r="AP916" s="2"/>
      <c r="AQ916" s="2"/>
      <c r="AR916" s="2"/>
      <c r="AS916" s="2"/>
      <c r="AT916" s="2"/>
      <c r="AU916" s="2"/>
      <c r="AV916" s="2"/>
      <c r="AW916" s="2"/>
    </row>
    <row r="917" spans="1:49" ht="14.25" customHeight="1" x14ac:dyDescent="0.2">
      <c r="A917" s="34"/>
      <c r="B917" s="34"/>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86"/>
      <c r="AD917" s="2"/>
      <c r="AE917" s="86"/>
      <c r="AF917" s="2"/>
      <c r="AG917" s="2"/>
      <c r="AH917" s="2"/>
      <c r="AI917" s="2"/>
      <c r="AJ917" s="2"/>
      <c r="AK917" s="2"/>
      <c r="AL917" s="2"/>
      <c r="AM917" s="2"/>
      <c r="AN917" s="2"/>
      <c r="AO917" s="2"/>
      <c r="AP917" s="2"/>
      <c r="AQ917" s="2"/>
      <c r="AR917" s="2"/>
      <c r="AS917" s="2"/>
      <c r="AT917" s="2"/>
      <c r="AU917" s="2"/>
      <c r="AV917" s="2"/>
      <c r="AW917" s="2"/>
    </row>
    <row r="918" spans="1:49" ht="14.25" customHeight="1" x14ac:dyDescent="0.2">
      <c r="A918" s="34"/>
      <c r="B918" s="34"/>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86"/>
      <c r="AD918" s="2"/>
      <c r="AE918" s="86"/>
      <c r="AF918" s="2"/>
      <c r="AG918" s="2"/>
      <c r="AH918" s="2"/>
      <c r="AI918" s="2"/>
      <c r="AJ918" s="2"/>
      <c r="AK918" s="2"/>
      <c r="AL918" s="2"/>
      <c r="AM918" s="2"/>
      <c r="AN918" s="2"/>
      <c r="AO918" s="2"/>
      <c r="AP918" s="2"/>
      <c r="AQ918" s="2"/>
      <c r="AR918" s="2"/>
      <c r="AS918" s="2"/>
      <c r="AT918" s="2"/>
      <c r="AU918" s="2"/>
      <c r="AV918" s="2"/>
      <c r="AW918" s="2"/>
    </row>
    <row r="919" spans="1:49" ht="14.25" customHeight="1" x14ac:dyDescent="0.2">
      <c r="A919" s="34"/>
      <c r="B919" s="34"/>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86"/>
      <c r="AD919" s="2"/>
      <c r="AE919" s="86"/>
      <c r="AF919" s="2"/>
      <c r="AG919" s="2"/>
      <c r="AH919" s="2"/>
      <c r="AI919" s="2"/>
      <c r="AJ919" s="2"/>
      <c r="AK919" s="2"/>
      <c r="AL919" s="2"/>
      <c r="AM919" s="2"/>
      <c r="AN919" s="2"/>
      <c r="AO919" s="2"/>
      <c r="AP919" s="2"/>
      <c r="AQ919" s="2"/>
      <c r="AR919" s="2"/>
      <c r="AS919" s="2"/>
      <c r="AT919" s="2"/>
      <c r="AU919" s="2"/>
      <c r="AV919" s="2"/>
      <c r="AW919" s="2"/>
    </row>
    <row r="920" spans="1:49" ht="14.25" customHeight="1" x14ac:dyDescent="0.2">
      <c r="A920" s="34"/>
      <c r="B920" s="34"/>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86"/>
      <c r="AD920" s="2"/>
      <c r="AE920" s="86"/>
      <c r="AF920" s="2"/>
      <c r="AG920" s="2"/>
      <c r="AH920" s="2"/>
      <c r="AI920" s="2"/>
      <c r="AJ920" s="2"/>
      <c r="AK920" s="2"/>
      <c r="AL920" s="2"/>
      <c r="AM920" s="2"/>
      <c r="AN920" s="2"/>
      <c r="AO920" s="2"/>
      <c r="AP920" s="2"/>
      <c r="AQ920" s="2"/>
      <c r="AR920" s="2"/>
      <c r="AS920" s="2"/>
      <c r="AT920" s="2"/>
      <c r="AU920" s="2"/>
      <c r="AV920" s="2"/>
      <c r="AW920" s="2"/>
    </row>
    <row r="921" spans="1:49" ht="14.25" customHeight="1" x14ac:dyDescent="0.2">
      <c r="A921" s="34"/>
      <c r="B921" s="34"/>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86"/>
      <c r="AD921" s="2"/>
      <c r="AE921" s="86"/>
      <c r="AF921" s="2"/>
      <c r="AG921" s="2"/>
      <c r="AH921" s="2"/>
      <c r="AI921" s="2"/>
      <c r="AJ921" s="2"/>
      <c r="AK921" s="2"/>
      <c r="AL921" s="2"/>
      <c r="AM921" s="2"/>
      <c r="AN921" s="2"/>
      <c r="AO921" s="2"/>
      <c r="AP921" s="2"/>
      <c r="AQ921" s="2"/>
      <c r="AR921" s="2"/>
      <c r="AS921" s="2"/>
      <c r="AT921" s="2"/>
      <c r="AU921" s="2"/>
      <c r="AV921" s="2"/>
      <c r="AW921" s="2"/>
    </row>
    <row r="922" spans="1:49" ht="14.25" customHeight="1" x14ac:dyDescent="0.2">
      <c r="A922" s="34"/>
      <c r="B922" s="34"/>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86"/>
      <c r="AD922" s="2"/>
      <c r="AE922" s="86"/>
      <c r="AF922" s="2"/>
      <c r="AG922" s="2"/>
      <c r="AH922" s="2"/>
      <c r="AI922" s="2"/>
      <c r="AJ922" s="2"/>
      <c r="AK922" s="2"/>
      <c r="AL922" s="2"/>
      <c r="AM922" s="2"/>
      <c r="AN922" s="2"/>
      <c r="AO922" s="2"/>
      <c r="AP922" s="2"/>
      <c r="AQ922" s="2"/>
      <c r="AR922" s="2"/>
      <c r="AS922" s="2"/>
      <c r="AT922" s="2"/>
      <c r="AU922" s="2"/>
      <c r="AV922" s="2"/>
      <c r="AW922" s="2"/>
    </row>
    <row r="923" spans="1:49" ht="14.25" customHeight="1" x14ac:dyDescent="0.2">
      <c r="A923" s="34"/>
      <c r="B923" s="34"/>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86"/>
      <c r="AD923" s="2"/>
      <c r="AE923" s="86"/>
      <c r="AF923" s="2"/>
      <c r="AG923" s="2"/>
      <c r="AH923" s="2"/>
      <c r="AI923" s="2"/>
      <c r="AJ923" s="2"/>
      <c r="AK923" s="2"/>
      <c r="AL923" s="2"/>
      <c r="AM923" s="2"/>
      <c r="AN923" s="2"/>
      <c r="AO923" s="2"/>
      <c r="AP923" s="2"/>
      <c r="AQ923" s="2"/>
      <c r="AR923" s="2"/>
      <c r="AS923" s="2"/>
      <c r="AT923" s="2"/>
      <c r="AU923" s="2"/>
      <c r="AV923" s="2"/>
      <c r="AW923" s="2"/>
    </row>
    <row r="924" spans="1:49" ht="14.25" customHeight="1" x14ac:dyDescent="0.2">
      <c r="A924" s="34"/>
      <c r="B924" s="34"/>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86"/>
      <c r="AD924" s="2"/>
      <c r="AE924" s="86"/>
      <c r="AF924" s="2"/>
      <c r="AG924" s="2"/>
      <c r="AH924" s="2"/>
      <c r="AI924" s="2"/>
      <c r="AJ924" s="2"/>
      <c r="AK924" s="2"/>
      <c r="AL924" s="2"/>
      <c r="AM924" s="2"/>
      <c r="AN924" s="2"/>
      <c r="AO924" s="2"/>
      <c r="AP924" s="2"/>
      <c r="AQ924" s="2"/>
      <c r="AR924" s="2"/>
      <c r="AS924" s="2"/>
      <c r="AT924" s="2"/>
      <c r="AU924" s="2"/>
      <c r="AV924" s="2"/>
      <c r="AW924" s="2"/>
    </row>
    <row r="925" spans="1:49" ht="14.25" customHeight="1" x14ac:dyDescent="0.2">
      <c r="A925" s="34"/>
      <c r="B925" s="34"/>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86"/>
      <c r="AD925" s="2"/>
      <c r="AE925" s="86"/>
      <c r="AF925" s="2"/>
      <c r="AG925" s="2"/>
      <c r="AH925" s="2"/>
      <c r="AI925" s="2"/>
      <c r="AJ925" s="2"/>
      <c r="AK925" s="2"/>
      <c r="AL925" s="2"/>
      <c r="AM925" s="2"/>
      <c r="AN925" s="2"/>
      <c r="AO925" s="2"/>
      <c r="AP925" s="2"/>
      <c r="AQ925" s="2"/>
      <c r="AR925" s="2"/>
      <c r="AS925" s="2"/>
      <c r="AT925" s="2"/>
      <c r="AU925" s="2"/>
      <c r="AV925" s="2"/>
      <c r="AW925" s="2"/>
    </row>
    <row r="926" spans="1:49" ht="14.25" customHeight="1" x14ac:dyDescent="0.2">
      <c r="A926" s="34"/>
      <c r="B926" s="34"/>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86"/>
      <c r="AD926" s="2"/>
      <c r="AE926" s="86"/>
      <c r="AF926" s="2"/>
      <c r="AG926" s="2"/>
      <c r="AH926" s="2"/>
      <c r="AI926" s="2"/>
      <c r="AJ926" s="2"/>
      <c r="AK926" s="2"/>
      <c r="AL926" s="2"/>
      <c r="AM926" s="2"/>
      <c r="AN926" s="2"/>
      <c r="AO926" s="2"/>
      <c r="AP926" s="2"/>
      <c r="AQ926" s="2"/>
      <c r="AR926" s="2"/>
      <c r="AS926" s="2"/>
      <c r="AT926" s="2"/>
      <c r="AU926" s="2"/>
      <c r="AV926" s="2"/>
      <c r="AW926" s="2"/>
    </row>
    <row r="927" spans="1:49" ht="14.25" customHeight="1" x14ac:dyDescent="0.2">
      <c r="A927" s="34"/>
      <c r="B927" s="34"/>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86"/>
      <c r="AD927" s="2"/>
      <c r="AE927" s="86"/>
      <c r="AF927" s="2"/>
      <c r="AG927" s="2"/>
      <c r="AH927" s="2"/>
      <c r="AI927" s="2"/>
      <c r="AJ927" s="2"/>
      <c r="AK927" s="2"/>
      <c r="AL927" s="2"/>
      <c r="AM927" s="2"/>
      <c r="AN927" s="2"/>
      <c r="AO927" s="2"/>
      <c r="AP927" s="2"/>
      <c r="AQ927" s="2"/>
      <c r="AR927" s="2"/>
      <c r="AS927" s="2"/>
      <c r="AT927" s="2"/>
      <c r="AU927" s="2"/>
      <c r="AV927" s="2"/>
      <c r="AW927" s="2"/>
    </row>
    <row r="928" spans="1:49" ht="14.25" customHeight="1" x14ac:dyDescent="0.2">
      <c r="A928" s="34"/>
      <c r="B928" s="34"/>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86"/>
      <c r="AD928" s="2"/>
      <c r="AE928" s="86"/>
      <c r="AF928" s="2"/>
      <c r="AG928" s="2"/>
      <c r="AH928" s="2"/>
      <c r="AI928" s="2"/>
      <c r="AJ928" s="2"/>
      <c r="AK928" s="2"/>
      <c r="AL928" s="2"/>
      <c r="AM928" s="2"/>
      <c r="AN928" s="2"/>
      <c r="AO928" s="2"/>
      <c r="AP928" s="2"/>
      <c r="AQ928" s="2"/>
      <c r="AR928" s="2"/>
      <c r="AS928" s="2"/>
      <c r="AT928" s="2"/>
      <c r="AU928" s="2"/>
      <c r="AV928" s="2"/>
      <c r="AW928" s="2"/>
    </row>
    <row r="929" spans="1:49" ht="14.25" customHeight="1" x14ac:dyDescent="0.2">
      <c r="A929" s="34"/>
      <c r="B929" s="34"/>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86"/>
      <c r="AD929" s="2"/>
      <c r="AE929" s="86"/>
      <c r="AF929" s="2"/>
      <c r="AG929" s="2"/>
      <c r="AH929" s="2"/>
      <c r="AI929" s="2"/>
      <c r="AJ929" s="2"/>
      <c r="AK929" s="2"/>
      <c r="AL929" s="2"/>
      <c r="AM929" s="2"/>
      <c r="AN929" s="2"/>
      <c r="AO929" s="2"/>
      <c r="AP929" s="2"/>
      <c r="AQ929" s="2"/>
      <c r="AR929" s="2"/>
      <c r="AS929" s="2"/>
      <c r="AT929" s="2"/>
      <c r="AU929" s="2"/>
      <c r="AV929" s="2"/>
      <c r="AW929" s="2"/>
    </row>
    <row r="930" spans="1:49" ht="14.25" customHeight="1" x14ac:dyDescent="0.2">
      <c r="A930" s="34"/>
      <c r="B930" s="34"/>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86"/>
      <c r="AD930" s="2"/>
      <c r="AE930" s="86"/>
      <c r="AF930" s="2"/>
      <c r="AG930" s="2"/>
      <c r="AH930" s="2"/>
      <c r="AI930" s="2"/>
      <c r="AJ930" s="2"/>
      <c r="AK930" s="2"/>
      <c r="AL930" s="2"/>
      <c r="AM930" s="2"/>
      <c r="AN930" s="2"/>
      <c r="AO930" s="2"/>
      <c r="AP930" s="2"/>
      <c r="AQ930" s="2"/>
      <c r="AR930" s="2"/>
      <c r="AS930" s="2"/>
      <c r="AT930" s="2"/>
      <c r="AU930" s="2"/>
      <c r="AV930" s="2"/>
      <c r="AW930" s="2"/>
    </row>
    <row r="931" spans="1:49" ht="14.25" customHeight="1" x14ac:dyDescent="0.2">
      <c r="A931" s="34"/>
      <c r="B931" s="34"/>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86"/>
      <c r="AD931" s="2"/>
      <c r="AE931" s="86"/>
      <c r="AF931" s="2"/>
      <c r="AG931" s="2"/>
      <c r="AH931" s="2"/>
      <c r="AI931" s="2"/>
      <c r="AJ931" s="2"/>
      <c r="AK931" s="2"/>
      <c r="AL931" s="2"/>
      <c r="AM931" s="2"/>
      <c r="AN931" s="2"/>
      <c r="AO931" s="2"/>
      <c r="AP931" s="2"/>
      <c r="AQ931" s="2"/>
      <c r="AR931" s="2"/>
      <c r="AS931" s="2"/>
      <c r="AT931" s="2"/>
      <c r="AU931" s="2"/>
      <c r="AV931" s="2"/>
      <c r="AW931" s="2"/>
    </row>
    <row r="932" spans="1:49" ht="14.25" customHeight="1" x14ac:dyDescent="0.2">
      <c r="A932" s="34"/>
      <c r="B932" s="34"/>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86"/>
      <c r="AD932" s="2"/>
      <c r="AE932" s="86"/>
      <c r="AF932" s="2"/>
      <c r="AG932" s="2"/>
      <c r="AH932" s="2"/>
      <c r="AI932" s="2"/>
      <c r="AJ932" s="2"/>
      <c r="AK932" s="2"/>
      <c r="AL932" s="2"/>
      <c r="AM932" s="2"/>
      <c r="AN932" s="2"/>
      <c r="AO932" s="2"/>
      <c r="AP932" s="2"/>
      <c r="AQ932" s="2"/>
      <c r="AR932" s="2"/>
      <c r="AS932" s="2"/>
      <c r="AT932" s="2"/>
      <c r="AU932" s="2"/>
      <c r="AV932" s="2"/>
      <c r="AW932" s="2"/>
    </row>
    <row r="933" spans="1:49" ht="14.25" customHeight="1" x14ac:dyDescent="0.2">
      <c r="A933" s="34"/>
      <c r="B933" s="34"/>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86"/>
      <c r="AD933" s="2"/>
      <c r="AE933" s="86"/>
      <c r="AF933" s="2"/>
      <c r="AG933" s="2"/>
      <c r="AH933" s="2"/>
      <c r="AI933" s="2"/>
      <c r="AJ933" s="2"/>
      <c r="AK933" s="2"/>
      <c r="AL933" s="2"/>
      <c r="AM933" s="2"/>
      <c r="AN933" s="2"/>
      <c r="AO933" s="2"/>
      <c r="AP933" s="2"/>
      <c r="AQ933" s="2"/>
      <c r="AR933" s="2"/>
      <c r="AS933" s="2"/>
      <c r="AT933" s="2"/>
      <c r="AU933" s="2"/>
      <c r="AV933" s="2"/>
      <c r="AW933" s="2"/>
    </row>
    <row r="934" spans="1:49" ht="14.25" customHeight="1" x14ac:dyDescent="0.2">
      <c r="A934" s="34"/>
      <c r="B934" s="34"/>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86"/>
      <c r="AD934" s="2"/>
      <c r="AE934" s="86"/>
      <c r="AF934" s="2"/>
      <c r="AG934" s="2"/>
      <c r="AH934" s="2"/>
      <c r="AI934" s="2"/>
      <c r="AJ934" s="2"/>
      <c r="AK934" s="2"/>
      <c r="AL934" s="2"/>
      <c r="AM934" s="2"/>
      <c r="AN934" s="2"/>
      <c r="AO934" s="2"/>
      <c r="AP934" s="2"/>
      <c r="AQ934" s="2"/>
      <c r="AR934" s="2"/>
      <c r="AS934" s="2"/>
      <c r="AT934" s="2"/>
      <c r="AU934" s="2"/>
      <c r="AV934" s="2"/>
      <c r="AW934" s="2"/>
    </row>
    <row r="935" spans="1:49" ht="14.25" customHeight="1" x14ac:dyDescent="0.2">
      <c r="A935" s="34"/>
      <c r="B935" s="34"/>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86"/>
      <c r="AD935" s="2"/>
      <c r="AE935" s="86"/>
      <c r="AF935" s="2"/>
      <c r="AG935" s="2"/>
      <c r="AH935" s="2"/>
      <c r="AI935" s="2"/>
      <c r="AJ935" s="2"/>
      <c r="AK935" s="2"/>
      <c r="AL935" s="2"/>
      <c r="AM935" s="2"/>
      <c r="AN935" s="2"/>
      <c r="AO935" s="2"/>
      <c r="AP935" s="2"/>
      <c r="AQ935" s="2"/>
      <c r="AR935" s="2"/>
      <c r="AS935" s="2"/>
      <c r="AT935" s="2"/>
      <c r="AU935" s="2"/>
      <c r="AV935" s="2"/>
      <c r="AW935" s="2"/>
    </row>
    <row r="936" spans="1:49" ht="14.25" customHeight="1" x14ac:dyDescent="0.2">
      <c r="A936" s="34"/>
      <c r="B936" s="34"/>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86"/>
      <c r="AD936" s="2"/>
      <c r="AE936" s="86"/>
      <c r="AF936" s="2"/>
      <c r="AG936" s="2"/>
      <c r="AH936" s="2"/>
      <c r="AI936" s="2"/>
      <c r="AJ936" s="2"/>
      <c r="AK936" s="2"/>
      <c r="AL936" s="2"/>
      <c r="AM936" s="2"/>
      <c r="AN936" s="2"/>
      <c r="AO936" s="2"/>
      <c r="AP936" s="2"/>
      <c r="AQ936" s="2"/>
      <c r="AR936" s="2"/>
      <c r="AS936" s="2"/>
      <c r="AT936" s="2"/>
      <c r="AU936" s="2"/>
      <c r="AV936" s="2"/>
      <c r="AW936" s="2"/>
    </row>
    <row r="937" spans="1:49" ht="14.25" customHeight="1" x14ac:dyDescent="0.2">
      <c r="A937" s="34"/>
      <c r="B937" s="34"/>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86"/>
      <c r="AD937" s="2"/>
      <c r="AE937" s="86"/>
      <c r="AF937" s="2"/>
      <c r="AG937" s="2"/>
      <c r="AH937" s="2"/>
      <c r="AI937" s="2"/>
      <c r="AJ937" s="2"/>
      <c r="AK937" s="2"/>
      <c r="AL937" s="2"/>
      <c r="AM937" s="2"/>
      <c r="AN937" s="2"/>
      <c r="AO937" s="2"/>
      <c r="AP937" s="2"/>
      <c r="AQ937" s="2"/>
      <c r="AR937" s="2"/>
      <c r="AS937" s="2"/>
      <c r="AT937" s="2"/>
      <c r="AU937" s="2"/>
      <c r="AV937" s="2"/>
      <c r="AW937" s="2"/>
    </row>
    <row r="938" spans="1:49" ht="14.25" customHeight="1" x14ac:dyDescent="0.2">
      <c r="A938" s="34"/>
      <c r="B938" s="34"/>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86"/>
      <c r="AD938" s="2"/>
      <c r="AE938" s="86"/>
      <c r="AF938" s="2"/>
      <c r="AG938" s="2"/>
      <c r="AH938" s="2"/>
      <c r="AI938" s="2"/>
      <c r="AJ938" s="2"/>
      <c r="AK938" s="2"/>
      <c r="AL938" s="2"/>
      <c r="AM938" s="2"/>
      <c r="AN938" s="2"/>
      <c r="AO938" s="2"/>
      <c r="AP938" s="2"/>
      <c r="AQ938" s="2"/>
      <c r="AR938" s="2"/>
      <c r="AS938" s="2"/>
      <c r="AT938" s="2"/>
      <c r="AU938" s="2"/>
      <c r="AV938" s="2"/>
      <c r="AW938" s="2"/>
    </row>
    <row r="939" spans="1:49" ht="14.25" customHeight="1" x14ac:dyDescent="0.2">
      <c r="A939" s="34"/>
      <c r="B939" s="34"/>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86"/>
      <c r="AD939" s="2"/>
      <c r="AE939" s="86"/>
      <c r="AF939" s="2"/>
      <c r="AG939" s="2"/>
      <c r="AH939" s="2"/>
      <c r="AI939" s="2"/>
      <c r="AJ939" s="2"/>
      <c r="AK939" s="2"/>
      <c r="AL939" s="2"/>
      <c r="AM939" s="2"/>
      <c r="AN939" s="2"/>
      <c r="AO939" s="2"/>
      <c r="AP939" s="2"/>
      <c r="AQ939" s="2"/>
      <c r="AR939" s="2"/>
      <c r="AS939" s="2"/>
      <c r="AT939" s="2"/>
      <c r="AU939" s="2"/>
      <c r="AV939" s="2"/>
      <c r="AW939" s="2"/>
    </row>
    <row r="940" spans="1:49" ht="14.25" customHeight="1" x14ac:dyDescent="0.2">
      <c r="A940" s="34"/>
      <c r="B940" s="34"/>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86"/>
      <c r="AD940" s="2"/>
      <c r="AE940" s="86"/>
      <c r="AF940" s="2"/>
      <c r="AG940" s="2"/>
      <c r="AH940" s="2"/>
      <c r="AI940" s="2"/>
      <c r="AJ940" s="2"/>
      <c r="AK940" s="2"/>
      <c r="AL940" s="2"/>
      <c r="AM940" s="2"/>
      <c r="AN940" s="2"/>
      <c r="AO940" s="2"/>
      <c r="AP940" s="2"/>
      <c r="AQ940" s="2"/>
      <c r="AR940" s="2"/>
      <c r="AS940" s="2"/>
      <c r="AT940" s="2"/>
      <c r="AU940" s="2"/>
      <c r="AV940" s="2"/>
      <c r="AW940" s="2"/>
    </row>
    <row r="941" spans="1:49" ht="14.25" customHeight="1" x14ac:dyDescent="0.2">
      <c r="A941" s="34"/>
      <c r="B941" s="34"/>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86"/>
      <c r="AD941" s="2"/>
      <c r="AE941" s="86"/>
      <c r="AF941" s="2"/>
      <c r="AG941" s="2"/>
      <c r="AH941" s="2"/>
      <c r="AI941" s="2"/>
      <c r="AJ941" s="2"/>
      <c r="AK941" s="2"/>
      <c r="AL941" s="2"/>
      <c r="AM941" s="2"/>
      <c r="AN941" s="2"/>
      <c r="AO941" s="2"/>
      <c r="AP941" s="2"/>
      <c r="AQ941" s="2"/>
      <c r="AR941" s="2"/>
      <c r="AS941" s="2"/>
      <c r="AT941" s="2"/>
      <c r="AU941" s="2"/>
      <c r="AV941" s="2"/>
      <c r="AW941" s="2"/>
    </row>
    <row r="942" spans="1:49" ht="14.25" customHeight="1" x14ac:dyDescent="0.2">
      <c r="A942" s="34"/>
      <c r="B942" s="34"/>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86"/>
      <c r="AD942" s="2"/>
      <c r="AE942" s="86"/>
      <c r="AF942" s="2"/>
      <c r="AG942" s="2"/>
      <c r="AH942" s="2"/>
      <c r="AI942" s="2"/>
      <c r="AJ942" s="2"/>
      <c r="AK942" s="2"/>
      <c r="AL942" s="2"/>
      <c r="AM942" s="2"/>
      <c r="AN942" s="2"/>
      <c r="AO942" s="2"/>
      <c r="AP942" s="2"/>
      <c r="AQ942" s="2"/>
      <c r="AR942" s="2"/>
      <c r="AS942" s="2"/>
      <c r="AT942" s="2"/>
      <c r="AU942" s="2"/>
      <c r="AV942" s="2"/>
      <c r="AW942" s="2"/>
    </row>
    <row r="943" spans="1:49" ht="14.25" customHeight="1" x14ac:dyDescent="0.2">
      <c r="A943" s="34"/>
      <c r="B943" s="34"/>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86"/>
      <c r="AD943" s="2"/>
      <c r="AE943" s="86"/>
      <c r="AF943" s="2"/>
      <c r="AG943" s="2"/>
      <c r="AH943" s="2"/>
      <c r="AI943" s="2"/>
      <c r="AJ943" s="2"/>
      <c r="AK943" s="2"/>
      <c r="AL943" s="2"/>
      <c r="AM943" s="2"/>
      <c r="AN943" s="2"/>
      <c r="AO943" s="2"/>
      <c r="AP943" s="2"/>
      <c r="AQ943" s="2"/>
      <c r="AR943" s="2"/>
      <c r="AS943" s="2"/>
      <c r="AT943" s="2"/>
      <c r="AU943" s="2"/>
      <c r="AV943" s="2"/>
      <c r="AW943" s="2"/>
    </row>
    <row r="944" spans="1:49" ht="14.25" customHeight="1" x14ac:dyDescent="0.2">
      <c r="A944" s="34"/>
      <c r="B944" s="34"/>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86"/>
      <c r="AD944" s="2"/>
      <c r="AE944" s="86"/>
      <c r="AF944" s="2"/>
      <c r="AG944" s="2"/>
      <c r="AH944" s="2"/>
      <c r="AI944" s="2"/>
      <c r="AJ944" s="2"/>
      <c r="AK944" s="2"/>
      <c r="AL944" s="2"/>
      <c r="AM944" s="2"/>
      <c r="AN944" s="2"/>
      <c r="AO944" s="2"/>
      <c r="AP944" s="2"/>
      <c r="AQ944" s="2"/>
      <c r="AR944" s="2"/>
      <c r="AS944" s="2"/>
      <c r="AT944" s="2"/>
      <c r="AU944" s="2"/>
      <c r="AV944" s="2"/>
      <c r="AW944" s="2"/>
    </row>
    <row r="945" spans="1:49" ht="14.25" customHeight="1" x14ac:dyDescent="0.2">
      <c r="A945" s="34"/>
      <c r="B945" s="34"/>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86"/>
      <c r="AD945" s="2"/>
      <c r="AE945" s="86"/>
      <c r="AF945" s="2"/>
      <c r="AG945" s="2"/>
      <c r="AH945" s="2"/>
      <c r="AI945" s="2"/>
      <c r="AJ945" s="2"/>
      <c r="AK945" s="2"/>
      <c r="AL945" s="2"/>
      <c r="AM945" s="2"/>
      <c r="AN945" s="2"/>
      <c r="AO945" s="2"/>
      <c r="AP945" s="2"/>
      <c r="AQ945" s="2"/>
      <c r="AR945" s="2"/>
      <c r="AS945" s="2"/>
      <c r="AT945" s="2"/>
      <c r="AU945" s="2"/>
      <c r="AV945" s="2"/>
      <c r="AW945" s="2"/>
    </row>
    <row r="946" spans="1:49" ht="14.25" customHeight="1" x14ac:dyDescent="0.2">
      <c r="A946" s="34"/>
      <c r="B946" s="34"/>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86"/>
      <c r="AD946" s="2"/>
      <c r="AE946" s="86"/>
      <c r="AF946" s="2"/>
      <c r="AG946" s="2"/>
      <c r="AH946" s="2"/>
      <c r="AI946" s="2"/>
      <c r="AJ946" s="2"/>
      <c r="AK946" s="2"/>
      <c r="AL946" s="2"/>
      <c r="AM946" s="2"/>
      <c r="AN946" s="2"/>
      <c r="AO946" s="2"/>
      <c r="AP946" s="2"/>
      <c r="AQ946" s="2"/>
      <c r="AR946" s="2"/>
      <c r="AS946" s="2"/>
      <c r="AT946" s="2"/>
      <c r="AU946" s="2"/>
      <c r="AV946" s="2"/>
      <c r="AW946" s="2"/>
    </row>
    <row r="947" spans="1:49" ht="14.25" customHeight="1" x14ac:dyDescent="0.2">
      <c r="A947" s="34"/>
      <c r="B947" s="34"/>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86"/>
      <c r="AD947" s="2"/>
      <c r="AE947" s="86"/>
      <c r="AF947" s="2"/>
      <c r="AG947" s="2"/>
      <c r="AH947" s="2"/>
      <c r="AI947" s="2"/>
      <c r="AJ947" s="2"/>
      <c r="AK947" s="2"/>
      <c r="AL947" s="2"/>
      <c r="AM947" s="2"/>
      <c r="AN947" s="2"/>
      <c r="AO947" s="2"/>
      <c r="AP947" s="2"/>
      <c r="AQ947" s="2"/>
      <c r="AR947" s="2"/>
      <c r="AS947" s="2"/>
      <c r="AT947" s="2"/>
      <c r="AU947" s="2"/>
      <c r="AV947" s="2"/>
      <c r="AW947" s="2"/>
    </row>
    <row r="948" spans="1:49" ht="14.25" customHeight="1" x14ac:dyDescent="0.2">
      <c r="A948" s="34"/>
      <c r="B948" s="34"/>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86"/>
      <c r="AD948" s="2"/>
      <c r="AE948" s="86"/>
      <c r="AF948" s="2"/>
      <c r="AG948" s="2"/>
      <c r="AH948" s="2"/>
      <c r="AI948" s="2"/>
      <c r="AJ948" s="2"/>
      <c r="AK948" s="2"/>
      <c r="AL948" s="2"/>
      <c r="AM948" s="2"/>
      <c r="AN948" s="2"/>
      <c r="AO948" s="2"/>
      <c r="AP948" s="2"/>
      <c r="AQ948" s="2"/>
      <c r="AR948" s="2"/>
      <c r="AS948" s="2"/>
      <c r="AT948" s="2"/>
      <c r="AU948" s="2"/>
      <c r="AV948" s="2"/>
      <c r="AW948" s="2"/>
    </row>
    <row r="949" spans="1:49" ht="14.25" customHeight="1" x14ac:dyDescent="0.2">
      <c r="A949" s="34"/>
      <c r="B949" s="34"/>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86"/>
      <c r="AD949" s="2"/>
      <c r="AE949" s="86"/>
      <c r="AF949" s="2"/>
      <c r="AG949" s="2"/>
      <c r="AH949" s="2"/>
      <c r="AI949" s="2"/>
      <c r="AJ949" s="2"/>
      <c r="AK949" s="2"/>
      <c r="AL949" s="2"/>
      <c r="AM949" s="2"/>
      <c r="AN949" s="2"/>
      <c r="AO949" s="2"/>
      <c r="AP949" s="2"/>
      <c r="AQ949" s="2"/>
      <c r="AR949" s="2"/>
      <c r="AS949" s="2"/>
      <c r="AT949" s="2"/>
      <c r="AU949" s="2"/>
      <c r="AV949" s="2"/>
      <c r="AW949" s="2"/>
    </row>
    <row r="950" spans="1:49" ht="14.25" customHeight="1" x14ac:dyDescent="0.2">
      <c r="A950" s="34"/>
      <c r="B950" s="34"/>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86"/>
      <c r="AD950" s="2"/>
      <c r="AE950" s="86"/>
      <c r="AF950" s="2"/>
      <c r="AG950" s="2"/>
      <c r="AH950" s="2"/>
      <c r="AI950" s="2"/>
      <c r="AJ950" s="2"/>
      <c r="AK950" s="2"/>
      <c r="AL950" s="2"/>
      <c r="AM950" s="2"/>
      <c r="AN950" s="2"/>
      <c r="AO950" s="2"/>
      <c r="AP950" s="2"/>
      <c r="AQ950" s="2"/>
      <c r="AR950" s="2"/>
      <c r="AS950" s="2"/>
      <c r="AT950" s="2"/>
      <c r="AU950" s="2"/>
      <c r="AV950" s="2"/>
      <c r="AW950" s="2"/>
    </row>
    <row r="951" spans="1:49" ht="14.25" customHeight="1" x14ac:dyDescent="0.2">
      <c r="A951" s="34"/>
      <c r="B951" s="34"/>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86"/>
      <c r="AD951" s="2"/>
      <c r="AE951" s="86"/>
      <c r="AF951" s="2"/>
      <c r="AG951" s="2"/>
      <c r="AH951" s="2"/>
      <c r="AI951" s="2"/>
      <c r="AJ951" s="2"/>
      <c r="AK951" s="2"/>
      <c r="AL951" s="2"/>
      <c r="AM951" s="2"/>
      <c r="AN951" s="2"/>
      <c r="AO951" s="2"/>
      <c r="AP951" s="2"/>
      <c r="AQ951" s="2"/>
      <c r="AR951" s="2"/>
      <c r="AS951" s="2"/>
      <c r="AT951" s="2"/>
      <c r="AU951" s="2"/>
      <c r="AV951" s="2"/>
      <c r="AW951" s="2"/>
    </row>
    <row r="952" spans="1:49" ht="14.25" customHeight="1" x14ac:dyDescent="0.2">
      <c r="A952" s="34"/>
      <c r="B952" s="34"/>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86"/>
      <c r="AD952" s="2"/>
      <c r="AE952" s="86"/>
      <c r="AF952" s="2"/>
      <c r="AG952" s="2"/>
      <c r="AH952" s="2"/>
      <c r="AI952" s="2"/>
      <c r="AJ952" s="2"/>
      <c r="AK952" s="2"/>
      <c r="AL952" s="2"/>
      <c r="AM952" s="2"/>
      <c r="AN952" s="2"/>
      <c r="AO952" s="2"/>
      <c r="AP952" s="2"/>
      <c r="AQ952" s="2"/>
      <c r="AR952" s="2"/>
      <c r="AS952" s="2"/>
      <c r="AT952" s="2"/>
      <c r="AU952" s="2"/>
      <c r="AV952" s="2"/>
      <c r="AW952" s="2"/>
    </row>
    <row r="953" spans="1:49" ht="14.25" customHeight="1" x14ac:dyDescent="0.2">
      <c r="A953" s="34"/>
      <c r="B953" s="34"/>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86"/>
      <c r="AD953" s="2"/>
      <c r="AE953" s="86"/>
      <c r="AF953" s="2"/>
      <c r="AG953" s="2"/>
      <c r="AH953" s="2"/>
      <c r="AI953" s="2"/>
      <c r="AJ953" s="2"/>
      <c r="AK953" s="2"/>
      <c r="AL953" s="2"/>
      <c r="AM953" s="2"/>
      <c r="AN953" s="2"/>
      <c r="AO953" s="2"/>
      <c r="AP953" s="2"/>
      <c r="AQ953" s="2"/>
      <c r="AR953" s="2"/>
      <c r="AS953" s="2"/>
      <c r="AT953" s="2"/>
      <c r="AU953" s="2"/>
      <c r="AV953" s="2"/>
      <c r="AW953" s="2"/>
    </row>
    <row r="954" spans="1:49" ht="14.25" customHeight="1" x14ac:dyDescent="0.2">
      <c r="A954" s="34"/>
      <c r="B954" s="34"/>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86"/>
      <c r="AD954" s="2"/>
      <c r="AE954" s="86"/>
      <c r="AF954" s="2"/>
      <c r="AG954" s="2"/>
      <c r="AH954" s="2"/>
      <c r="AI954" s="2"/>
      <c r="AJ954" s="2"/>
      <c r="AK954" s="2"/>
      <c r="AL954" s="2"/>
      <c r="AM954" s="2"/>
      <c r="AN954" s="2"/>
      <c r="AO954" s="2"/>
      <c r="AP954" s="2"/>
      <c r="AQ954" s="2"/>
      <c r="AR954" s="2"/>
      <c r="AS954" s="2"/>
      <c r="AT954" s="2"/>
      <c r="AU954" s="2"/>
      <c r="AV954" s="2"/>
      <c r="AW954" s="2"/>
    </row>
    <row r="955" spans="1:49" ht="14.25" customHeight="1" x14ac:dyDescent="0.2">
      <c r="A955" s="34"/>
      <c r="B955" s="34"/>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86"/>
      <c r="AD955" s="2"/>
      <c r="AE955" s="86"/>
      <c r="AF955" s="2"/>
      <c r="AG955" s="2"/>
      <c r="AH955" s="2"/>
      <c r="AI955" s="2"/>
      <c r="AJ955" s="2"/>
      <c r="AK955" s="2"/>
      <c r="AL955" s="2"/>
      <c r="AM955" s="2"/>
      <c r="AN955" s="2"/>
      <c r="AO955" s="2"/>
      <c r="AP955" s="2"/>
      <c r="AQ955" s="2"/>
      <c r="AR955" s="2"/>
      <c r="AS955" s="2"/>
      <c r="AT955" s="2"/>
      <c r="AU955" s="2"/>
      <c r="AV955" s="2"/>
      <c r="AW955" s="2"/>
    </row>
    <row r="956" spans="1:49" ht="14.25" customHeight="1" x14ac:dyDescent="0.2">
      <c r="A956" s="34"/>
      <c r="B956" s="34"/>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86"/>
      <c r="AD956" s="2"/>
      <c r="AE956" s="86"/>
      <c r="AF956" s="2"/>
      <c r="AG956" s="2"/>
      <c r="AH956" s="2"/>
      <c r="AI956" s="2"/>
      <c r="AJ956" s="2"/>
      <c r="AK956" s="2"/>
      <c r="AL956" s="2"/>
      <c r="AM956" s="2"/>
      <c r="AN956" s="2"/>
      <c r="AO956" s="2"/>
      <c r="AP956" s="2"/>
      <c r="AQ956" s="2"/>
      <c r="AR956" s="2"/>
      <c r="AS956" s="2"/>
      <c r="AT956" s="2"/>
      <c r="AU956" s="2"/>
      <c r="AV956" s="2"/>
      <c r="AW956" s="2"/>
    </row>
    <row r="957" spans="1:49" ht="14.25" customHeight="1" x14ac:dyDescent="0.2">
      <c r="A957" s="34"/>
      <c r="B957" s="34"/>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86"/>
      <c r="AD957" s="2"/>
      <c r="AE957" s="86"/>
      <c r="AF957" s="2"/>
      <c r="AG957" s="2"/>
      <c r="AH957" s="2"/>
      <c r="AI957" s="2"/>
      <c r="AJ957" s="2"/>
      <c r="AK957" s="2"/>
      <c r="AL957" s="2"/>
      <c r="AM957" s="2"/>
      <c r="AN957" s="2"/>
      <c r="AO957" s="2"/>
      <c r="AP957" s="2"/>
      <c r="AQ957" s="2"/>
      <c r="AR957" s="2"/>
      <c r="AS957" s="2"/>
      <c r="AT957" s="2"/>
      <c r="AU957" s="2"/>
      <c r="AV957" s="2"/>
      <c r="AW957" s="2"/>
    </row>
    <row r="958" spans="1:49" ht="14.25" customHeight="1" x14ac:dyDescent="0.2">
      <c r="A958" s="34"/>
      <c r="B958" s="34"/>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86"/>
      <c r="AD958" s="2"/>
      <c r="AE958" s="86"/>
      <c r="AF958" s="2"/>
      <c r="AG958" s="2"/>
      <c r="AH958" s="2"/>
      <c r="AI958" s="2"/>
      <c r="AJ958" s="2"/>
      <c r="AK958" s="2"/>
      <c r="AL958" s="2"/>
      <c r="AM958" s="2"/>
      <c r="AN958" s="2"/>
      <c r="AO958" s="2"/>
      <c r="AP958" s="2"/>
      <c r="AQ958" s="2"/>
      <c r="AR958" s="2"/>
      <c r="AS958" s="2"/>
      <c r="AT958" s="2"/>
      <c r="AU958" s="2"/>
      <c r="AV958" s="2"/>
      <c r="AW958" s="2"/>
    </row>
    <row r="959" spans="1:49" ht="14.25" customHeight="1" x14ac:dyDescent="0.2">
      <c r="A959" s="34"/>
      <c r="B959" s="34"/>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86"/>
      <c r="AD959" s="2"/>
      <c r="AE959" s="86"/>
      <c r="AF959" s="2"/>
      <c r="AG959" s="2"/>
      <c r="AH959" s="2"/>
      <c r="AI959" s="2"/>
      <c r="AJ959" s="2"/>
      <c r="AK959" s="2"/>
      <c r="AL959" s="2"/>
      <c r="AM959" s="2"/>
      <c r="AN959" s="2"/>
      <c r="AO959" s="2"/>
      <c r="AP959" s="2"/>
      <c r="AQ959" s="2"/>
      <c r="AR959" s="2"/>
      <c r="AS959" s="2"/>
      <c r="AT959" s="2"/>
      <c r="AU959" s="2"/>
      <c r="AV959" s="2"/>
      <c r="AW959" s="2"/>
    </row>
    <row r="960" spans="1:49" ht="14.25" customHeight="1" x14ac:dyDescent="0.2">
      <c r="A960" s="34"/>
      <c r="B960" s="34"/>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86"/>
      <c r="AD960" s="2"/>
      <c r="AE960" s="86"/>
      <c r="AF960" s="2"/>
      <c r="AG960" s="2"/>
      <c r="AH960" s="2"/>
      <c r="AI960" s="2"/>
      <c r="AJ960" s="2"/>
      <c r="AK960" s="2"/>
      <c r="AL960" s="2"/>
      <c r="AM960" s="2"/>
      <c r="AN960" s="2"/>
      <c r="AO960" s="2"/>
      <c r="AP960" s="2"/>
      <c r="AQ960" s="2"/>
      <c r="AR960" s="2"/>
      <c r="AS960" s="2"/>
      <c r="AT960" s="2"/>
      <c r="AU960" s="2"/>
      <c r="AV960" s="2"/>
      <c r="AW960" s="2"/>
    </row>
    <row r="961" spans="1:49" ht="14.25" customHeight="1" x14ac:dyDescent="0.2">
      <c r="A961" s="34"/>
      <c r="B961" s="34"/>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86"/>
      <c r="AD961" s="2"/>
      <c r="AE961" s="86"/>
      <c r="AF961" s="2"/>
      <c r="AG961" s="2"/>
      <c r="AH961" s="2"/>
      <c r="AI961" s="2"/>
      <c r="AJ961" s="2"/>
      <c r="AK961" s="2"/>
      <c r="AL961" s="2"/>
      <c r="AM961" s="2"/>
      <c r="AN961" s="2"/>
      <c r="AO961" s="2"/>
      <c r="AP961" s="2"/>
      <c r="AQ961" s="2"/>
      <c r="AR961" s="2"/>
      <c r="AS961" s="2"/>
      <c r="AT961" s="2"/>
      <c r="AU961" s="2"/>
      <c r="AV961" s="2"/>
      <c r="AW961" s="2"/>
    </row>
    <row r="962" spans="1:49" ht="14.25" customHeight="1" x14ac:dyDescent="0.2">
      <c r="A962" s="34"/>
      <c r="B962" s="34"/>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86"/>
      <c r="AD962" s="2"/>
      <c r="AE962" s="86"/>
      <c r="AF962" s="2"/>
      <c r="AG962" s="2"/>
      <c r="AH962" s="2"/>
      <c r="AI962" s="2"/>
      <c r="AJ962" s="2"/>
      <c r="AK962" s="2"/>
      <c r="AL962" s="2"/>
      <c r="AM962" s="2"/>
      <c r="AN962" s="2"/>
      <c r="AO962" s="2"/>
      <c r="AP962" s="2"/>
      <c r="AQ962" s="2"/>
      <c r="AR962" s="2"/>
      <c r="AS962" s="2"/>
      <c r="AT962" s="2"/>
      <c r="AU962" s="2"/>
      <c r="AV962" s="2"/>
      <c r="AW962" s="2"/>
    </row>
    <row r="963" spans="1:49" ht="14.25" customHeight="1" x14ac:dyDescent="0.2">
      <c r="A963" s="34"/>
      <c r="B963" s="34"/>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86"/>
      <c r="AD963" s="2"/>
      <c r="AE963" s="86"/>
      <c r="AF963" s="2"/>
      <c r="AG963" s="2"/>
      <c r="AH963" s="2"/>
      <c r="AI963" s="2"/>
      <c r="AJ963" s="2"/>
      <c r="AK963" s="2"/>
      <c r="AL963" s="2"/>
      <c r="AM963" s="2"/>
      <c r="AN963" s="2"/>
      <c r="AO963" s="2"/>
      <c r="AP963" s="2"/>
      <c r="AQ963" s="2"/>
      <c r="AR963" s="2"/>
      <c r="AS963" s="2"/>
      <c r="AT963" s="2"/>
      <c r="AU963" s="2"/>
      <c r="AV963" s="2"/>
      <c r="AW963" s="2"/>
    </row>
    <row r="964" spans="1:49" ht="14.25" customHeight="1" x14ac:dyDescent="0.2">
      <c r="A964" s="34"/>
      <c r="B964" s="34"/>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86"/>
      <c r="AD964" s="2"/>
      <c r="AE964" s="86"/>
      <c r="AF964" s="2"/>
      <c r="AG964" s="2"/>
      <c r="AH964" s="2"/>
      <c r="AI964" s="2"/>
      <c r="AJ964" s="2"/>
      <c r="AK964" s="2"/>
      <c r="AL964" s="2"/>
      <c r="AM964" s="2"/>
      <c r="AN964" s="2"/>
      <c r="AO964" s="2"/>
      <c r="AP964" s="2"/>
      <c r="AQ964" s="2"/>
      <c r="AR964" s="2"/>
      <c r="AS964" s="2"/>
      <c r="AT964" s="2"/>
      <c r="AU964" s="2"/>
      <c r="AV964" s="2"/>
      <c r="AW964" s="2"/>
    </row>
    <row r="965" spans="1:49" ht="14.25" customHeight="1" x14ac:dyDescent="0.2">
      <c r="A965" s="34"/>
      <c r="B965" s="34"/>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86"/>
      <c r="AD965" s="2"/>
      <c r="AE965" s="86"/>
      <c r="AF965" s="2"/>
      <c r="AG965" s="2"/>
      <c r="AH965" s="2"/>
      <c r="AI965" s="2"/>
      <c r="AJ965" s="2"/>
      <c r="AK965" s="2"/>
      <c r="AL965" s="2"/>
      <c r="AM965" s="2"/>
      <c r="AN965" s="2"/>
      <c r="AO965" s="2"/>
      <c r="AP965" s="2"/>
      <c r="AQ965" s="2"/>
      <c r="AR965" s="2"/>
      <c r="AS965" s="2"/>
      <c r="AT965" s="2"/>
      <c r="AU965" s="2"/>
      <c r="AV965" s="2"/>
      <c r="AW965" s="2"/>
    </row>
    <row r="966" spans="1:49" ht="14.25" customHeight="1" x14ac:dyDescent="0.2">
      <c r="A966" s="34"/>
      <c r="B966" s="34"/>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86"/>
      <c r="AD966" s="2"/>
      <c r="AE966" s="86"/>
      <c r="AF966" s="2"/>
      <c r="AG966" s="2"/>
      <c r="AH966" s="2"/>
      <c r="AI966" s="2"/>
      <c r="AJ966" s="2"/>
      <c r="AK966" s="2"/>
      <c r="AL966" s="2"/>
      <c r="AM966" s="2"/>
      <c r="AN966" s="2"/>
      <c r="AO966" s="2"/>
      <c r="AP966" s="2"/>
      <c r="AQ966" s="2"/>
      <c r="AR966" s="2"/>
      <c r="AS966" s="2"/>
      <c r="AT966" s="2"/>
      <c r="AU966" s="2"/>
      <c r="AV966" s="2"/>
      <c r="AW966" s="2"/>
    </row>
    <row r="967" spans="1:49" ht="14.25" customHeight="1" x14ac:dyDescent="0.2">
      <c r="A967" s="34"/>
      <c r="B967" s="34"/>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86"/>
      <c r="AD967" s="2"/>
      <c r="AE967" s="86"/>
      <c r="AF967" s="2"/>
      <c r="AG967" s="2"/>
      <c r="AH967" s="2"/>
      <c r="AI967" s="2"/>
      <c r="AJ967" s="2"/>
      <c r="AK967" s="2"/>
      <c r="AL967" s="2"/>
      <c r="AM967" s="2"/>
      <c r="AN967" s="2"/>
      <c r="AO967" s="2"/>
      <c r="AP967" s="2"/>
      <c r="AQ967" s="2"/>
      <c r="AR967" s="2"/>
      <c r="AS967" s="2"/>
      <c r="AT967" s="2"/>
      <c r="AU967" s="2"/>
      <c r="AV967" s="2"/>
      <c r="AW967" s="2"/>
    </row>
    <row r="968" spans="1:49" ht="14.25" customHeight="1" x14ac:dyDescent="0.2">
      <c r="A968" s="34"/>
      <c r="B968" s="34"/>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86"/>
      <c r="AD968" s="2"/>
      <c r="AE968" s="86"/>
      <c r="AF968" s="2"/>
      <c r="AG968" s="2"/>
      <c r="AH968" s="2"/>
      <c r="AI968" s="2"/>
      <c r="AJ968" s="2"/>
      <c r="AK968" s="2"/>
      <c r="AL968" s="2"/>
      <c r="AM968" s="2"/>
      <c r="AN968" s="2"/>
      <c r="AO968" s="2"/>
      <c r="AP968" s="2"/>
      <c r="AQ968" s="2"/>
      <c r="AR968" s="2"/>
      <c r="AS968" s="2"/>
      <c r="AT968" s="2"/>
      <c r="AU968" s="2"/>
      <c r="AV968" s="2"/>
      <c r="AW968" s="2"/>
    </row>
    <row r="969" spans="1:49" ht="14.25" customHeight="1" x14ac:dyDescent="0.2">
      <c r="A969" s="34"/>
      <c r="B969" s="34"/>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86"/>
      <c r="AD969" s="2"/>
      <c r="AE969" s="86"/>
      <c r="AF969" s="2"/>
      <c r="AG969" s="2"/>
      <c r="AH969" s="2"/>
      <c r="AI969" s="2"/>
      <c r="AJ969" s="2"/>
      <c r="AK969" s="2"/>
      <c r="AL969" s="2"/>
      <c r="AM969" s="2"/>
      <c r="AN969" s="2"/>
      <c r="AO969" s="2"/>
      <c r="AP969" s="2"/>
      <c r="AQ969" s="2"/>
      <c r="AR969" s="2"/>
      <c r="AS969" s="2"/>
      <c r="AT969" s="2"/>
      <c r="AU969" s="2"/>
      <c r="AV969" s="2"/>
      <c r="AW969" s="2"/>
    </row>
    <row r="970" spans="1:49" ht="14.25" customHeight="1" x14ac:dyDescent="0.2">
      <c r="A970" s="34"/>
      <c r="B970" s="34"/>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86"/>
      <c r="AD970" s="2"/>
      <c r="AE970" s="86"/>
      <c r="AF970" s="2"/>
      <c r="AG970" s="2"/>
      <c r="AH970" s="2"/>
      <c r="AI970" s="2"/>
      <c r="AJ970" s="2"/>
      <c r="AK970" s="2"/>
      <c r="AL970" s="2"/>
      <c r="AM970" s="2"/>
      <c r="AN970" s="2"/>
      <c r="AO970" s="2"/>
      <c r="AP970" s="2"/>
      <c r="AQ970" s="2"/>
      <c r="AR970" s="2"/>
      <c r="AS970" s="2"/>
      <c r="AT970" s="2"/>
      <c r="AU970" s="2"/>
      <c r="AV970" s="2"/>
      <c r="AW970" s="2"/>
    </row>
    <row r="971" spans="1:49" ht="14.25" customHeight="1" x14ac:dyDescent="0.2">
      <c r="A971" s="34"/>
      <c r="B971" s="34"/>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86"/>
      <c r="AD971" s="2"/>
      <c r="AE971" s="86"/>
      <c r="AF971" s="2"/>
      <c r="AG971" s="2"/>
      <c r="AH971" s="2"/>
      <c r="AI971" s="2"/>
      <c r="AJ971" s="2"/>
      <c r="AK971" s="2"/>
      <c r="AL971" s="2"/>
      <c r="AM971" s="2"/>
      <c r="AN971" s="2"/>
      <c r="AO971" s="2"/>
      <c r="AP971" s="2"/>
      <c r="AQ971" s="2"/>
      <c r="AR971" s="2"/>
      <c r="AS971" s="2"/>
      <c r="AT971" s="2"/>
      <c r="AU971" s="2"/>
      <c r="AV971" s="2"/>
      <c r="AW971" s="2"/>
    </row>
    <row r="972" spans="1:49" ht="14.25" customHeight="1" x14ac:dyDescent="0.2">
      <c r="A972" s="34"/>
      <c r="B972" s="34"/>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86"/>
      <c r="AD972" s="2"/>
      <c r="AE972" s="86"/>
      <c r="AF972" s="2"/>
      <c r="AG972" s="2"/>
      <c r="AH972" s="2"/>
      <c r="AI972" s="2"/>
      <c r="AJ972" s="2"/>
      <c r="AK972" s="2"/>
      <c r="AL972" s="2"/>
      <c r="AM972" s="2"/>
      <c r="AN972" s="2"/>
      <c r="AO972" s="2"/>
      <c r="AP972" s="2"/>
      <c r="AQ972" s="2"/>
      <c r="AR972" s="2"/>
      <c r="AS972" s="2"/>
      <c r="AT972" s="2"/>
      <c r="AU972" s="2"/>
      <c r="AV972" s="2"/>
      <c r="AW972" s="2"/>
    </row>
    <row r="973" spans="1:49" ht="14.25" customHeight="1" x14ac:dyDescent="0.2">
      <c r="A973" s="34"/>
      <c r="B973" s="34"/>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86"/>
      <c r="AD973" s="2"/>
      <c r="AE973" s="86"/>
      <c r="AF973" s="2"/>
      <c r="AG973" s="2"/>
      <c r="AH973" s="2"/>
      <c r="AI973" s="2"/>
      <c r="AJ973" s="2"/>
      <c r="AK973" s="2"/>
      <c r="AL973" s="2"/>
      <c r="AM973" s="2"/>
      <c r="AN973" s="2"/>
      <c r="AO973" s="2"/>
      <c r="AP973" s="2"/>
      <c r="AQ973" s="2"/>
      <c r="AR973" s="2"/>
      <c r="AS973" s="2"/>
      <c r="AT973" s="2"/>
      <c r="AU973" s="2"/>
      <c r="AV973" s="2"/>
      <c r="AW973" s="2"/>
    </row>
    <row r="974" spans="1:49" ht="14.25" customHeight="1" x14ac:dyDescent="0.2">
      <c r="A974" s="34"/>
      <c r="B974" s="34"/>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86"/>
      <c r="AD974" s="2"/>
      <c r="AE974" s="86"/>
      <c r="AF974" s="2"/>
      <c r="AG974" s="2"/>
      <c r="AH974" s="2"/>
      <c r="AI974" s="2"/>
      <c r="AJ974" s="2"/>
      <c r="AK974" s="2"/>
      <c r="AL974" s="2"/>
      <c r="AM974" s="2"/>
      <c r="AN974" s="2"/>
      <c r="AO974" s="2"/>
      <c r="AP974" s="2"/>
      <c r="AQ974" s="2"/>
      <c r="AR974" s="2"/>
      <c r="AS974" s="2"/>
      <c r="AT974" s="2"/>
      <c r="AU974" s="2"/>
      <c r="AV974" s="2"/>
      <c r="AW974" s="2"/>
    </row>
    <row r="975" spans="1:49" ht="14.25" customHeight="1" x14ac:dyDescent="0.2">
      <c r="A975" s="34"/>
      <c r="B975" s="34"/>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86"/>
      <c r="AD975" s="2"/>
      <c r="AE975" s="86"/>
      <c r="AF975" s="2"/>
      <c r="AG975" s="2"/>
      <c r="AH975" s="2"/>
      <c r="AI975" s="2"/>
      <c r="AJ975" s="2"/>
      <c r="AK975" s="2"/>
      <c r="AL975" s="2"/>
      <c r="AM975" s="2"/>
      <c r="AN975" s="2"/>
      <c r="AO975" s="2"/>
      <c r="AP975" s="2"/>
      <c r="AQ975" s="2"/>
      <c r="AR975" s="2"/>
      <c r="AS975" s="2"/>
      <c r="AT975" s="2"/>
      <c r="AU975" s="2"/>
      <c r="AV975" s="2"/>
      <c r="AW975" s="2"/>
    </row>
    <row r="976" spans="1:49" ht="14.25" customHeight="1" x14ac:dyDescent="0.2">
      <c r="A976" s="34"/>
      <c r="B976" s="34"/>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86"/>
      <c r="AD976" s="2"/>
      <c r="AE976" s="86"/>
      <c r="AF976" s="2"/>
      <c r="AG976" s="2"/>
      <c r="AH976" s="2"/>
      <c r="AI976" s="2"/>
      <c r="AJ976" s="2"/>
      <c r="AK976" s="2"/>
      <c r="AL976" s="2"/>
      <c r="AM976" s="2"/>
      <c r="AN976" s="2"/>
      <c r="AO976" s="2"/>
      <c r="AP976" s="2"/>
      <c r="AQ976" s="2"/>
      <c r="AR976" s="2"/>
      <c r="AS976" s="2"/>
      <c r="AT976" s="2"/>
      <c r="AU976" s="2"/>
      <c r="AV976" s="2"/>
      <c r="AW976" s="2"/>
    </row>
    <row r="977" spans="1:49" ht="14.25" customHeight="1" x14ac:dyDescent="0.2">
      <c r="A977" s="34"/>
      <c r="B977" s="34"/>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86"/>
      <c r="AD977" s="2"/>
      <c r="AE977" s="86"/>
      <c r="AF977" s="2"/>
      <c r="AG977" s="2"/>
      <c r="AH977" s="2"/>
      <c r="AI977" s="2"/>
      <c r="AJ977" s="2"/>
      <c r="AK977" s="2"/>
      <c r="AL977" s="2"/>
      <c r="AM977" s="2"/>
      <c r="AN977" s="2"/>
      <c r="AO977" s="2"/>
      <c r="AP977" s="2"/>
      <c r="AQ977" s="2"/>
      <c r="AR977" s="2"/>
      <c r="AS977" s="2"/>
      <c r="AT977" s="2"/>
      <c r="AU977" s="2"/>
      <c r="AV977" s="2"/>
      <c r="AW977" s="2"/>
    </row>
    <row r="978" spans="1:49" ht="14.25" customHeight="1" x14ac:dyDescent="0.2">
      <c r="A978" s="34"/>
      <c r="B978" s="34"/>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86"/>
      <c r="AD978" s="2"/>
      <c r="AE978" s="86"/>
      <c r="AF978" s="2"/>
      <c r="AG978" s="2"/>
      <c r="AH978" s="2"/>
      <c r="AI978" s="2"/>
      <c r="AJ978" s="2"/>
      <c r="AK978" s="2"/>
      <c r="AL978" s="2"/>
      <c r="AM978" s="2"/>
      <c r="AN978" s="2"/>
      <c r="AO978" s="2"/>
      <c r="AP978" s="2"/>
      <c r="AQ978" s="2"/>
      <c r="AR978" s="2"/>
      <c r="AS978" s="2"/>
      <c r="AT978" s="2"/>
      <c r="AU978" s="2"/>
      <c r="AV978" s="2"/>
      <c r="AW978" s="2"/>
    </row>
    <row r="979" spans="1:49" ht="14.25" customHeight="1" x14ac:dyDescent="0.2">
      <c r="A979" s="34"/>
      <c r="B979" s="34"/>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86"/>
      <c r="AD979" s="2"/>
      <c r="AE979" s="86"/>
      <c r="AF979" s="2"/>
      <c r="AG979" s="2"/>
      <c r="AH979" s="2"/>
      <c r="AI979" s="2"/>
      <c r="AJ979" s="2"/>
      <c r="AK979" s="2"/>
      <c r="AL979" s="2"/>
      <c r="AM979" s="2"/>
      <c r="AN979" s="2"/>
      <c r="AO979" s="2"/>
      <c r="AP979" s="2"/>
      <c r="AQ979" s="2"/>
      <c r="AR979" s="2"/>
      <c r="AS979" s="2"/>
      <c r="AT979" s="2"/>
      <c r="AU979" s="2"/>
      <c r="AV979" s="2"/>
      <c r="AW979" s="2"/>
    </row>
    <row r="980" spans="1:49" ht="14.25" customHeight="1" x14ac:dyDescent="0.2">
      <c r="A980" s="34"/>
      <c r="B980" s="34"/>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86"/>
      <c r="AD980" s="2"/>
      <c r="AE980" s="86"/>
      <c r="AF980" s="2"/>
      <c r="AG980" s="2"/>
      <c r="AH980" s="2"/>
      <c r="AI980" s="2"/>
      <c r="AJ980" s="2"/>
      <c r="AK980" s="2"/>
      <c r="AL980" s="2"/>
      <c r="AM980" s="2"/>
      <c r="AN980" s="2"/>
      <c r="AO980" s="2"/>
      <c r="AP980" s="2"/>
      <c r="AQ980" s="2"/>
      <c r="AR980" s="2"/>
      <c r="AS980" s="2"/>
      <c r="AT980" s="2"/>
      <c r="AU980" s="2"/>
      <c r="AV980" s="2"/>
      <c r="AW980" s="2"/>
    </row>
    <row r="981" spans="1:49" ht="14.25" customHeight="1" x14ac:dyDescent="0.2">
      <c r="A981" s="34"/>
      <c r="B981" s="34"/>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86"/>
      <c r="AD981" s="2"/>
      <c r="AE981" s="86"/>
      <c r="AF981" s="2"/>
      <c r="AG981" s="2"/>
      <c r="AH981" s="2"/>
      <c r="AI981" s="2"/>
      <c r="AJ981" s="2"/>
      <c r="AK981" s="2"/>
      <c r="AL981" s="2"/>
      <c r="AM981" s="2"/>
      <c r="AN981" s="2"/>
      <c r="AO981" s="2"/>
      <c r="AP981" s="2"/>
      <c r="AQ981" s="2"/>
      <c r="AR981" s="2"/>
      <c r="AS981" s="2"/>
      <c r="AT981" s="2"/>
      <c r="AU981" s="2"/>
      <c r="AV981" s="2"/>
      <c r="AW981" s="2"/>
    </row>
    <row r="982" spans="1:49" ht="14.25" customHeight="1" x14ac:dyDescent="0.2">
      <c r="A982" s="34"/>
      <c r="B982" s="34"/>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86"/>
      <c r="AD982" s="2"/>
      <c r="AE982" s="86"/>
      <c r="AF982" s="2"/>
      <c r="AG982" s="2"/>
      <c r="AH982" s="2"/>
      <c r="AI982" s="2"/>
      <c r="AJ982" s="2"/>
      <c r="AK982" s="2"/>
      <c r="AL982" s="2"/>
      <c r="AM982" s="2"/>
      <c r="AN982" s="2"/>
      <c r="AO982" s="2"/>
      <c r="AP982" s="2"/>
      <c r="AQ982" s="2"/>
      <c r="AR982" s="2"/>
      <c r="AS982" s="2"/>
      <c r="AT982" s="2"/>
      <c r="AU982" s="2"/>
      <c r="AV982" s="2"/>
      <c r="AW982" s="2"/>
    </row>
    <row r="983" spans="1:49" ht="14.25" customHeight="1" x14ac:dyDescent="0.2">
      <c r="A983" s="34"/>
      <c r="B983" s="34"/>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86"/>
      <c r="AD983" s="2"/>
      <c r="AE983" s="86"/>
      <c r="AF983" s="2"/>
      <c r="AG983" s="2"/>
      <c r="AH983" s="2"/>
      <c r="AI983" s="2"/>
      <c r="AJ983" s="2"/>
      <c r="AK983" s="2"/>
      <c r="AL983" s="2"/>
      <c r="AM983" s="2"/>
      <c r="AN983" s="2"/>
      <c r="AO983" s="2"/>
      <c r="AP983" s="2"/>
      <c r="AQ983" s="2"/>
      <c r="AR983" s="2"/>
      <c r="AS983" s="2"/>
      <c r="AT983" s="2"/>
      <c r="AU983" s="2"/>
      <c r="AV983" s="2"/>
      <c r="AW983" s="2"/>
    </row>
    <row r="984" spans="1:49" ht="14.25" customHeight="1" x14ac:dyDescent="0.2">
      <c r="A984" s="34"/>
      <c r="B984" s="34"/>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86"/>
      <c r="AD984" s="2"/>
      <c r="AE984" s="86"/>
      <c r="AF984" s="2"/>
      <c r="AG984" s="2"/>
      <c r="AH984" s="2"/>
      <c r="AI984" s="2"/>
      <c r="AJ984" s="2"/>
      <c r="AK984" s="2"/>
      <c r="AL984" s="2"/>
      <c r="AM984" s="2"/>
      <c r="AN984" s="2"/>
      <c r="AO984" s="2"/>
      <c r="AP984" s="2"/>
      <c r="AQ984" s="2"/>
      <c r="AR984" s="2"/>
      <c r="AS984" s="2"/>
      <c r="AT984" s="2"/>
      <c r="AU984" s="2"/>
      <c r="AV984" s="2"/>
      <c r="AW984" s="2"/>
    </row>
    <row r="985" spans="1:49" ht="14.25" customHeight="1" x14ac:dyDescent="0.2">
      <c r="A985" s="34"/>
      <c r="B985" s="34"/>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86"/>
      <c r="AD985" s="2"/>
      <c r="AE985" s="86"/>
      <c r="AF985" s="2"/>
      <c r="AG985" s="2"/>
      <c r="AH985" s="2"/>
      <c r="AI985" s="2"/>
      <c r="AJ985" s="2"/>
      <c r="AK985" s="2"/>
      <c r="AL985" s="2"/>
      <c r="AM985" s="2"/>
      <c r="AN985" s="2"/>
      <c r="AO985" s="2"/>
      <c r="AP985" s="2"/>
      <c r="AQ985" s="2"/>
      <c r="AR985" s="2"/>
      <c r="AS985" s="2"/>
      <c r="AT985" s="2"/>
      <c r="AU985" s="2"/>
      <c r="AV985" s="2"/>
      <c r="AW985" s="2"/>
    </row>
    <row r="986" spans="1:49" ht="14.25" customHeight="1" x14ac:dyDescent="0.2">
      <c r="A986" s="34"/>
      <c r="B986" s="34"/>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86"/>
      <c r="AD986" s="2"/>
      <c r="AE986" s="86"/>
      <c r="AF986" s="2"/>
      <c r="AG986" s="2"/>
      <c r="AH986" s="2"/>
      <c r="AI986" s="2"/>
      <c r="AJ986" s="2"/>
      <c r="AK986" s="2"/>
      <c r="AL986" s="2"/>
      <c r="AM986" s="2"/>
      <c r="AN986" s="2"/>
      <c r="AO986" s="2"/>
      <c r="AP986" s="2"/>
      <c r="AQ986" s="2"/>
      <c r="AR986" s="2"/>
      <c r="AS986" s="2"/>
      <c r="AT986" s="2"/>
      <c r="AU986" s="2"/>
      <c r="AV986" s="2"/>
      <c r="AW986" s="2"/>
    </row>
    <row r="987" spans="1:49" ht="14.25" customHeight="1" x14ac:dyDescent="0.2">
      <c r="A987" s="34"/>
      <c r="B987" s="34"/>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86"/>
      <c r="AD987" s="2"/>
      <c r="AE987" s="86"/>
      <c r="AF987" s="2"/>
      <c r="AG987" s="2"/>
      <c r="AH987" s="2"/>
      <c r="AI987" s="2"/>
      <c r="AJ987" s="2"/>
      <c r="AK987" s="2"/>
      <c r="AL987" s="2"/>
      <c r="AM987" s="2"/>
      <c r="AN987" s="2"/>
      <c r="AO987" s="2"/>
      <c r="AP987" s="2"/>
      <c r="AQ987" s="2"/>
      <c r="AR987" s="2"/>
      <c r="AS987" s="2"/>
      <c r="AT987" s="2"/>
      <c r="AU987" s="2"/>
      <c r="AV987" s="2"/>
      <c r="AW987" s="2"/>
    </row>
    <row r="988" spans="1:49" ht="14.25" customHeight="1" x14ac:dyDescent="0.2">
      <c r="A988" s="34"/>
      <c r="B988" s="34"/>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86"/>
      <c r="AD988" s="2"/>
      <c r="AE988" s="86"/>
      <c r="AF988" s="2"/>
      <c r="AG988" s="2"/>
      <c r="AH988" s="2"/>
      <c r="AI988" s="2"/>
      <c r="AJ988" s="2"/>
      <c r="AK988" s="2"/>
      <c r="AL988" s="2"/>
      <c r="AM988" s="2"/>
      <c r="AN988" s="2"/>
      <c r="AO988" s="2"/>
      <c r="AP988" s="2"/>
      <c r="AQ988" s="2"/>
      <c r="AR988" s="2"/>
      <c r="AS988" s="2"/>
      <c r="AT988" s="2"/>
      <c r="AU988" s="2"/>
      <c r="AV988" s="2"/>
      <c r="AW988" s="2"/>
    </row>
    <row r="989" spans="1:49" ht="14.25" customHeight="1" x14ac:dyDescent="0.2">
      <c r="A989" s="34"/>
      <c r="B989" s="34"/>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86"/>
      <c r="AD989" s="2"/>
      <c r="AE989" s="86"/>
      <c r="AF989" s="2"/>
      <c r="AG989" s="2"/>
      <c r="AH989" s="2"/>
      <c r="AI989" s="2"/>
      <c r="AJ989" s="2"/>
      <c r="AK989" s="2"/>
      <c r="AL989" s="2"/>
      <c r="AM989" s="2"/>
      <c r="AN989" s="2"/>
      <c r="AO989" s="2"/>
      <c r="AP989" s="2"/>
      <c r="AQ989" s="2"/>
      <c r="AR989" s="2"/>
      <c r="AS989" s="2"/>
      <c r="AT989" s="2"/>
      <c r="AU989" s="2"/>
      <c r="AV989" s="2"/>
      <c r="AW989" s="2"/>
    </row>
    <row r="990" spans="1:49" ht="14.25" customHeight="1" x14ac:dyDescent="0.2">
      <c r="A990" s="34"/>
      <c r="B990" s="34"/>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86"/>
      <c r="AD990" s="2"/>
      <c r="AE990" s="86"/>
      <c r="AF990" s="2"/>
      <c r="AG990" s="2"/>
      <c r="AH990" s="2"/>
      <c r="AI990" s="2"/>
      <c r="AJ990" s="2"/>
      <c r="AK990" s="2"/>
      <c r="AL990" s="2"/>
      <c r="AM990" s="2"/>
      <c r="AN990" s="2"/>
      <c r="AO990" s="2"/>
      <c r="AP990" s="2"/>
      <c r="AQ990" s="2"/>
      <c r="AR990" s="2"/>
      <c r="AS990" s="2"/>
      <c r="AT990" s="2"/>
      <c r="AU990" s="2"/>
      <c r="AV990" s="2"/>
      <c r="AW990" s="2"/>
    </row>
    <row r="991" spans="1:49" ht="14.25" customHeight="1" x14ac:dyDescent="0.2">
      <c r="A991" s="34"/>
      <c r="B991" s="34"/>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86"/>
      <c r="AD991" s="2"/>
      <c r="AE991" s="86"/>
      <c r="AF991" s="2"/>
      <c r="AG991" s="2"/>
      <c r="AH991" s="2"/>
      <c r="AI991" s="2"/>
      <c r="AJ991" s="2"/>
      <c r="AK991" s="2"/>
      <c r="AL991" s="2"/>
      <c r="AM991" s="2"/>
      <c r="AN991" s="2"/>
      <c r="AO991" s="2"/>
      <c r="AP991" s="2"/>
      <c r="AQ991" s="2"/>
      <c r="AR991" s="2"/>
      <c r="AS991" s="2"/>
      <c r="AT991" s="2"/>
      <c r="AU991" s="2"/>
      <c r="AV991" s="2"/>
      <c r="AW991" s="2"/>
    </row>
    <row r="992" spans="1:49" ht="14.25" customHeight="1" x14ac:dyDescent="0.2">
      <c r="A992" s="34"/>
      <c r="B992" s="34"/>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86"/>
      <c r="AD992" s="2"/>
      <c r="AE992" s="86"/>
      <c r="AF992" s="2"/>
      <c r="AG992" s="2"/>
      <c r="AH992" s="2"/>
      <c r="AI992" s="2"/>
      <c r="AJ992" s="2"/>
      <c r="AK992" s="2"/>
      <c r="AL992" s="2"/>
      <c r="AM992" s="2"/>
      <c r="AN992" s="2"/>
      <c r="AO992" s="2"/>
      <c r="AP992" s="2"/>
      <c r="AQ992" s="2"/>
      <c r="AR992" s="2"/>
      <c r="AS992" s="2"/>
      <c r="AT992" s="2"/>
      <c r="AU992" s="2"/>
      <c r="AV992" s="2"/>
      <c r="AW992" s="2"/>
    </row>
    <row r="993" spans="1:49" ht="14.25" customHeight="1" x14ac:dyDescent="0.2">
      <c r="A993" s="34"/>
      <c r="B993" s="34"/>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86"/>
      <c r="AD993" s="2"/>
      <c r="AE993" s="86"/>
      <c r="AF993" s="2"/>
      <c r="AG993" s="2"/>
      <c r="AH993" s="2"/>
      <c r="AI993" s="2"/>
      <c r="AJ993" s="2"/>
      <c r="AK993" s="2"/>
      <c r="AL993" s="2"/>
      <c r="AM993" s="2"/>
      <c r="AN993" s="2"/>
      <c r="AO993" s="2"/>
      <c r="AP993" s="2"/>
      <c r="AQ993" s="2"/>
      <c r="AR993" s="2"/>
      <c r="AS993" s="2"/>
      <c r="AT993" s="2"/>
      <c r="AU993" s="2"/>
      <c r="AV993" s="2"/>
      <c r="AW993" s="2"/>
    </row>
    <row r="994" spans="1:49" ht="14.25" customHeight="1" x14ac:dyDescent="0.2">
      <c r="A994" s="34"/>
      <c r="B994" s="34"/>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86"/>
      <c r="AD994" s="2"/>
      <c r="AE994" s="86"/>
      <c r="AF994" s="2"/>
      <c r="AG994" s="2"/>
      <c r="AH994" s="2"/>
      <c r="AI994" s="2"/>
      <c r="AJ994" s="2"/>
      <c r="AK994" s="2"/>
      <c r="AL994" s="2"/>
      <c r="AM994" s="2"/>
      <c r="AN994" s="2"/>
      <c r="AO994" s="2"/>
      <c r="AP994" s="2"/>
      <c r="AQ994" s="2"/>
      <c r="AR994" s="2"/>
      <c r="AS994" s="2"/>
      <c r="AT994" s="2"/>
      <c r="AU994" s="2"/>
      <c r="AV994" s="2"/>
      <c r="AW994" s="2"/>
    </row>
    <row r="995" spans="1:49" ht="14.25" customHeight="1" x14ac:dyDescent="0.2">
      <c r="A995" s="34"/>
      <c r="B995" s="34"/>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86"/>
      <c r="AD995" s="2"/>
      <c r="AE995" s="86"/>
      <c r="AF995" s="2"/>
      <c r="AG995" s="2"/>
      <c r="AH995" s="2"/>
      <c r="AI995" s="2"/>
      <c r="AJ995" s="2"/>
      <c r="AK995" s="2"/>
      <c r="AL995" s="2"/>
      <c r="AM995" s="2"/>
      <c r="AN995" s="2"/>
      <c r="AO995" s="2"/>
      <c r="AP995" s="2"/>
      <c r="AQ995" s="2"/>
      <c r="AR995" s="2"/>
      <c r="AS995" s="2"/>
      <c r="AT995" s="2"/>
      <c r="AU995" s="2"/>
      <c r="AV995" s="2"/>
      <c r="AW995" s="2"/>
    </row>
    <row r="996" spans="1:49" ht="14.25" customHeight="1" x14ac:dyDescent="0.2">
      <c r="A996" s="34"/>
      <c r="B996" s="34"/>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86"/>
      <c r="AD996" s="2"/>
      <c r="AE996" s="86"/>
      <c r="AF996" s="2"/>
      <c r="AG996" s="2"/>
      <c r="AH996" s="2"/>
      <c r="AI996" s="2"/>
      <c r="AJ996" s="2"/>
      <c r="AK996" s="2"/>
      <c r="AL996" s="2"/>
      <c r="AM996" s="2"/>
      <c r="AN996" s="2"/>
      <c r="AO996" s="2"/>
      <c r="AP996" s="2"/>
      <c r="AQ996" s="2"/>
      <c r="AR996" s="2"/>
      <c r="AS996" s="2"/>
      <c r="AT996" s="2"/>
      <c r="AU996" s="2"/>
      <c r="AV996" s="2"/>
      <c r="AW996" s="2"/>
    </row>
    <row r="997" spans="1:49" ht="14.25" customHeight="1" x14ac:dyDescent="0.2">
      <c r="A997" s="34"/>
      <c r="B997" s="34"/>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86"/>
      <c r="AD997" s="2"/>
      <c r="AE997" s="86"/>
      <c r="AF997" s="2"/>
      <c r="AG997" s="2"/>
      <c r="AH997" s="2"/>
      <c r="AI997" s="2"/>
      <c r="AJ997" s="2"/>
      <c r="AK997" s="2"/>
      <c r="AL997" s="2"/>
      <c r="AM997" s="2"/>
      <c r="AN997" s="2"/>
      <c r="AO997" s="2"/>
      <c r="AP997" s="2"/>
      <c r="AQ997" s="2"/>
      <c r="AR997" s="2"/>
      <c r="AS997" s="2"/>
      <c r="AT997" s="2"/>
      <c r="AU997" s="2"/>
      <c r="AV997" s="2"/>
      <c r="AW997" s="2"/>
    </row>
    <row r="998" spans="1:49" ht="14.25" customHeight="1" x14ac:dyDescent="0.2">
      <c r="A998" s="34"/>
      <c r="B998" s="34"/>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86"/>
      <c r="AD998" s="2"/>
      <c r="AE998" s="86"/>
      <c r="AF998" s="2"/>
      <c r="AG998" s="2"/>
      <c r="AH998" s="2"/>
      <c r="AI998" s="2"/>
      <c r="AJ998" s="2"/>
      <c r="AK998" s="2"/>
      <c r="AL998" s="2"/>
      <c r="AM998" s="2"/>
      <c r="AN998" s="2"/>
      <c r="AO998" s="2"/>
      <c r="AP998" s="2"/>
      <c r="AQ998" s="2"/>
      <c r="AR998" s="2"/>
      <c r="AS998" s="2"/>
      <c r="AT998" s="2"/>
      <c r="AU998" s="2"/>
      <c r="AV998" s="2"/>
      <c r="AW998" s="2"/>
    </row>
    <row r="999" spans="1:49" ht="14.25" customHeight="1" x14ac:dyDescent="0.2">
      <c r="A999" s="34"/>
      <c r="B999" s="34"/>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86"/>
      <c r="AD999" s="2"/>
      <c r="AE999" s="86"/>
      <c r="AF999" s="2"/>
      <c r="AG999" s="2"/>
      <c r="AH999" s="2"/>
      <c r="AI999" s="2"/>
      <c r="AJ999" s="2"/>
      <c r="AK999" s="2"/>
      <c r="AL999" s="2"/>
      <c r="AM999" s="2"/>
      <c r="AN999" s="2"/>
      <c r="AO999" s="2"/>
      <c r="AP999" s="2"/>
      <c r="AQ999" s="2"/>
      <c r="AR999" s="2"/>
      <c r="AS999" s="2"/>
      <c r="AT999" s="2"/>
      <c r="AU999" s="2"/>
      <c r="AV999" s="2"/>
      <c r="AW999" s="2"/>
    </row>
    <row r="1000" spans="1:49" ht="14.25" customHeight="1" x14ac:dyDescent="0.2">
      <c r="A1000" s="34"/>
      <c r="B1000" s="34"/>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86"/>
      <c r="AD1000" s="2"/>
      <c r="AE1000" s="86"/>
      <c r="AF1000" s="2"/>
      <c r="AG1000" s="2"/>
      <c r="AH1000" s="2"/>
      <c r="AI1000" s="2"/>
      <c r="AJ1000" s="2"/>
      <c r="AK1000" s="2"/>
      <c r="AL1000" s="2"/>
      <c r="AM1000" s="2"/>
      <c r="AN1000" s="2"/>
      <c r="AO1000" s="2"/>
      <c r="AP1000" s="2"/>
      <c r="AQ1000" s="2"/>
      <c r="AR1000" s="2"/>
      <c r="AS1000" s="2"/>
      <c r="AT1000" s="2"/>
      <c r="AU1000" s="2"/>
      <c r="AV1000" s="2"/>
      <c r="AW1000" s="2"/>
    </row>
  </sheetData>
  <autoFilter ref="D7:E7" xr:uid="{00000000-0009-0000-0000-000018000000}"/>
  <mergeCells count="6">
    <mergeCell ref="AJ6:AM6"/>
    <mergeCell ref="D4:E4"/>
    <mergeCell ref="G4:Q4"/>
    <mergeCell ref="S6:Z6"/>
    <mergeCell ref="AA6:AF6"/>
    <mergeCell ref="AG6:AH6"/>
  </mergeCells>
  <conditionalFormatting sqref="G8:L37">
    <cfRule type="colorScale" priority="1">
      <colorScale>
        <cfvo type="min"/>
        <cfvo type="max"/>
        <color rgb="FFC00000"/>
        <color rgb="FF63BE7B"/>
      </colorScale>
    </cfRule>
  </conditionalFormatting>
  <conditionalFormatting sqref="N8:N37">
    <cfRule type="colorScale" priority="2">
      <colorScale>
        <cfvo type="min"/>
        <cfvo type="max"/>
        <color rgb="FFC00000"/>
        <color rgb="FF63BE7B"/>
      </colorScale>
    </cfRule>
  </conditionalFormatting>
  <dataValidations count="1">
    <dataValidation type="list" allowBlank="1" showErrorMessage="1" sqref="AO8:AO37" xr:uid="{00000000-0002-0000-1800-000000000000}">
      <formula1>$AV$8:$AV$9</formula1>
    </dataValidation>
  </dataValidations>
  <pageMargins left="0.7" right="0.7" top="0.75" bottom="0.75" header="0" footer="0"/>
  <pageSetup paperSize="9" scale="1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4BCC5"/>
  </sheetPr>
  <dimension ref="A1:Z1000"/>
  <sheetViews>
    <sheetView workbookViewId="0"/>
  </sheetViews>
  <sheetFormatPr baseColWidth="10" defaultColWidth="14.5" defaultRowHeight="15" customHeight="1" x14ac:dyDescent="0.2"/>
  <cols>
    <col min="1" max="1" width="2.5" customWidth="1"/>
    <col min="2" max="3" width="37.83203125" customWidth="1"/>
    <col min="4" max="4" width="2.5" customWidth="1"/>
    <col min="5" max="26" width="8.83203125" customWidth="1"/>
  </cols>
  <sheetData>
    <row r="1" spans="1:26" ht="14.25" customHeight="1" x14ac:dyDescent="0.2">
      <c r="A1" s="2"/>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148" t="s">
        <v>839</v>
      </c>
      <c r="C2" s="41"/>
      <c r="D2" s="2"/>
      <c r="E2" s="2"/>
      <c r="F2" s="2"/>
      <c r="G2" s="2"/>
      <c r="H2" s="2"/>
      <c r="I2" s="2"/>
      <c r="J2" s="2"/>
      <c r="K2" s="2"/>
      <c r="L2" s="2"/>
      <c r="M2" s="2"/>
      <c r="N2" s="2"/>
      <c r="O2" s="2"/>
      <c r="P2" s="2"/>
      <c r="Q2" s="2"/>
      <c r="R2" s="2"/>
      <c r="S2" s="2"/>
      <c r="T2" s="2"/>
      <c r="U2" s="2"/>
      <c r="V2" s="2"/>
      <c r="W2" s="2"/>
      <c r="X2" s="2"/>
      <c r="Y2" s="2"/>
      <c r="Z2" s="2"/>
    </row>
    <row r="3" spans="1:26" ht="14.2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4.25" customHeight="1" x14ac:dyDescent="0.2">
      <c r="A4" s="2"/>
      <c r="B4" s="269" t="s">
        <v>425</v>
      </c>
      <c r="C4" s="76" t="s">
        <v>442</v>
      </c>
      <c r="D4" s="2"/>
      <c r="E4" s="2"/>
      <c r="F4" s="2"/>
      <c r="G4" s="2"/>
      <c r="H4" s="2"/>
      <c r="I4" s="2"/>
      <c r="J4" s="2"/>
      <c r="K4" s="2"/>
      <c r="L4" s="2"/>
      <c r="M4" s="2"/>
      <c r="N4" s="2"/>
      <c r="O4" s="2"/>
      <c r="P4" s="2"/>
      <c r="Q4" s="2"/>
      <c r="R4" s="2"/>
      <c r="S4" s="2"/>
      <c r="T4" s="2"/>
      <c r="U4" s="2"/>
      <c r="V4" s="2"/>
      <c r="W4" s="2"/>
      <c r="X4" s="2"/>
      <c r="Y4" s="2"/>
      <c r="Z4" s="2"/>
    </row>
    <row r="5" spans="1:26" ht="14.25" customHeight="1" x14ac:dyDescent="0.2">
      <c r="A5" s="2"/>
      <c r="B5" s="21" t="s">
        <v>426</v>
      </c>
      <c r="C5" s="21" t="s">
        <v>443</v>
      </c>
      <c r="D5" s="2"/>
      <c r="E5" s="2"/>
      <c r="F5" s="2"/>
      <c r="G5" s="2"/>
      <c r="H5" s="2"/>
      <c r="I5" s="2"/>
      <c r="J5" s="2"/>
      <c r="K5" s="2"/>
      <c r="L5" s="2"/>
      <c r="M5" s="2"/>
      <c r="N5" s="2"/>
      <c r="O5" s="2"/>
      <c r="P5" s="2"/>
      <c r="Q5" s="2"/>
      <c r="R5" s="2"/>
      <c r="S5" s="2"/>
      <c r="T5" s="2"/>
      <c r="U5" s="2"/>
      <c r="V5" s="2"/>
      <c r="W5" s="2"/>
      <c r="X5" s="2"/>
      <c r="Y5" s="2"/>
      <c r="Z5" s="2"/>
    </row>
    <row r="6" spans="1:26" ht="14.25" customHeight="1" x14ac:dyDescent="0.2">
      <c r="A6" s="2"/>
      <c r="B6" s="21" t="s">
        <v>426</v>
      </c>
      <c r="C6" s="21" t="s">
        <v>444</v>
      </c>
      <c r="D6" s="2"/>
      <c r="E6" s="2"/>
      <c r="F6" s="2"/>
      <c r="G6" s="2"/>
      <c r="H6" s="2"/>
      <c r="I6" s="2"/>
      <c r="J6" s="2"/>
      <c r="K6" s="2"/>
      <c r="L6" s="2"/>
      <c r="M6" s="2"/>
      <c r="N6" s="2"/>
      <c r="O6" s="2"/>
      <c r="P6" s="2"/>
      <c r="Q6" s="2"/>
      <c r="R6" s="2"/>
      <c r="S6" s="2"/>
      <c r="T6" s="2"/>
      <c r="U6" s="2"/>
      <c r="V6" s="2"/>
      <c r="W6" s="2"/>
      <c r="X6" s="2"/>
      <c r="Y6" s="2"/>
      <c r="Z6" s="2"/>
    </row>
    <row r="7" spans="1:26" ht="14.25" customHeight="1" x14ac:dyDescent="0.2">
      <c r="A7" s="2"/>
      <c r="B7" s="21" t="s">
        <v>426</v>
      </c>
      <c r="C7" s="21" t="s">
        <v>445</v>
      </c>
      <c r="D7" s="2"/>
      <c r="E7" s="2"/>
      <c r="F7" s="2"/>
      <c r="G7" s="2"/>
      <c r="H7" s="2"/>
      <c r="I7" s="2"/>
      <c r="J7" s="2"/>
      <c r="K7" s="2"/>
      <c r="L7" s="2"/>
      <c r="M7" s="2"/>
      <c r="N7" s="2"/>
      <c r="O7" s="2"/>
      <c r="P7" s="2"/>
      <c r="Q7" s="2"/>
      <c r="R7" s="2"/>
      <c r="S7" s="2"/>
      <c r="T7" s="2"/>
      <c r="U7" s="2"/>
      <c r="V7" s="2"/>
      <c r="W7" s="2"/>
      <c r="X7" s="2"/>
      <c r="Y7" s="2"/>
      <c r="Z7" s="2"/>
    </row>
    <row r="8" spans="1:26" ht="14.25" customHeight="1" x14ac:dyDescent="0.2">
      <c r="A8" s="2"/>
      <c r="B8" s="21" t="s">
        <v>426</v>
      </c>
      <c r="C8" s="21" t="s">
        <v>446</v>
      </c>
      <c r="D8" s="2"/>
      <c r="E8" s="2"/>
      <c r="F8" s="2"/>
      <c r="G8" s="2"/>
      <c r="H8" s="2"/>
      <c r="I8" s="2"/>
      <c r="J8" s="2"/>
      <c r="K8" s="2"/>
      <c r="L8" s="2"/>
      <c r="M8" s="2"/>
      <c r="N8" s="2"/>
      <c r="O8" s="2"/>
      <c r="P8" s="2"/>
      <c r="Q8" s="2"/>
      <c r="R8" s="2"/>
      <c r="S8" s="2"/>
      <c r="T8" s="2"/>
      <c r="U8" s="2"/>
      <c r="V8" s="2"/>
      <c r="W8" s="2"/>
      <c r="X8" s="2"/>
      <c r="Y8" s="2"/>
      <c r="Z8" s="2"/>
    </row>
    <row r="9" spans="1:26" ht="14.25" customHeight="1" x14ac:dyDescent="0.2">
      <c r="A9" s="2"/>
      <c r="B9" s="21" t="s">
        <v>426</v>
      </c>
      <c r="C9" s="21" t="s">
        <v>447</v>
      </c>
      <c r="D9" s="2"/>
      <c r="E9" s="2"/>
      <c r="F9" s="2"/>
      <c r="G9" s="2"/>
      <c r="H9" s="2"/>
      <c r="I9" s="2"/>
      <c r="J9" s="2"/>
      <c r="K9" s="2"/>
      <c r="L9" s="2"/>
      <c r="M9" s="2"/>
      <c r="N9" s="2"/>
      <c r="O9" s="2"/>
      <c r="P9" s="2"/>
      <c r="Q9" s="2"/>
      <c r="R9" s="2"/>
      <c r="S9" s="2"/>
      <c r="T9" s="2"/>
      <c r="U9" s="2"/>
      <c r="V9" s="2"/>
      <c r="W9" s="2"/>
      <c r="X9" s="2"/>
      <c r="Y9" s="2"/>
      <c r="Z9" s="2"/>
    </row>
    <row r="10" spans="1:26" ht="14.25" customHeight="1" x14ac:dyDescent="0.2">
      <c r="A10" s="2"/>
      <c r="B10" s="21" t="s">
        <v>426</v>
      </c>
      <c r="C10" s="21" t="s">
        <v>448</v>
      </c>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1" t="s">
        <v>426</v>
      </c>
      <c r="C11" s="21" t="s">
        <v>50</v>
      </c>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1" t="s">
        <v>427</v>
      </c>
      <c r="C12" s="21" t="s">
        <v>449</v>
      </c>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1" t="s">
        <v>427</v>
      </c>
      <c r="C13" s="21" t="s">
        <v>450</v>
      </c>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2"/>
      <c r="B14" s="21" t="s">
        <v>427</v>
      </c>
      <c r="C14" s="21" t="s">
        <v>451</v>
      </c>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1" t="s">
        <v>427</v>
      </c>
      <c r="C15" s="21" t="s">
        <v>452</v>
      </c>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1" t="s">
        <v>427</v>
      </c>
      <c r="C16" s="21" t="s">
        <v>453</v>
      </c>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1" t="s">
        <v>427</v>
      </c>
      <c r="C17" s="21" t="s">
        <v>454</v>
      </c>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1" t="s">
        <v>427</v>
      </c>
      <c r="C18" s="21" t="s">
        <v>455</v>
      </c>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1" t="s">
        <v>427</v>
      </c>
      <c r="C19" s="21" t="s">
        <v>456</v>
      </c>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1" t="s">
        <v>428</v>
      </c>
      <c r="C20" s="21" t="s">
        <v>457</v>
      </c>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1" t="s">
        <v>428</v>
      </c>
      <c r="C21" s="21" t="s">
        <v>458</v>
      </c>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1" t="s">
        <v>428</v>
      </c>
      <c r="C22" s="21" t="s">
        <v>459</v>
      </c>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1" t="s">
        <v>428</v>
      </c>
      <c r="C23" s="21" t="s">
        <v>460</v>
      </c>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1" t="s">
        <v>428</v>
      </c>
      <c r="C24" s="21" t="s">
        <v>461</v>
      </c>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1" t="s">
        <v>428</v>
      </c>
      <c r="C25" s="21" t="s">
        <v>462</v>
      </c>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1" t="s">
        <v>428</v>
      </c>
      <c r="C26" s="21" t="s">
        <v>463</v>
      </c>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1" t="s">
        <v>428</v>
      </c>
      <c r="C27" s="21" t="s">
        <v>464</v>
      </c>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1" t="s">
        <v>429</v>
      </c>
      <c r="C28" s="21" t="s">
        <v>465</v>
      </c>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1" t="s">
        <v>429</v>
      </c>
      <c r="C29" s="21" t="s">
        <v>466</v>
      </c>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1" t="s">
        <v>429</v>
      </c>
      <c r="C30" s="21" t="s">
        <v>467</v>
      </c>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1" t="s">
        <v>429</v>
      </c>
      <c r="C31" s="21" t="s">
        <v>468</v>
      </c>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1" t="s">
        <v>429</v>
      </c>
      <c r="C32" s="21" t="s">
        <v>560</v>
      </c>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1" t="s">
        <v>429</v>
      </c>
      <c r="C33" s="21" t="s">
        <v>561</v>
      </c>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1" t="s">
        <v>429</v>
      </c>
      <c r="C34" s="21" t="s">
        <v>469</v>
      </c>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1" t="s">
        <v>430</v>
      </c>
      <c r="C35" s="21" t="s">
        <v>470</v>
      </c>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1" t="s">
        <v>430</v>
      </c>
      <c r="C36" s="21" t="s">
        <v>471</v>
      </c>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1" t="s">
        <v>430</v>
      </c>
      <c r="C37" s="21" t="s">
        <v>472</v>
      </c>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1" t="s">
        <v>430</v>
      </c>
      <c r="C38" s="21" t="s">
        <v>473</v>
      </c>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1" t="s">
        <v>430</v>
      </c>
      <c r="C39" s="21" t="s">
        <v>474</v>
      </c>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1" t="s">
        <v>430</v>
      </c>
      <c r="C40" s="21" t="s">
        <v>475</v>
      </c>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1" t="s">
        <v>431</v>
      </c>
      <c r="C41" s="21" t="s">
        <v>476</v>
      </c>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1" t="s">
        <v>431</v>
      </c>
      <c r="C42" s="21" t="s">
        <v>477</v>
      </c>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1" t="s">
        <v>431</v>
      </c>
      <c r="C43" s="21" t="s">
        <v>478</v>
      </c>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1" t="s">
        <v>431</v>
      </c>
      <c r="C44" s="21" t="s">
        <v>479</v>
      </c>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1" t="s">
        <v>431</v>
      </c>
      <c r="C45" s="21" t="s">
        <v>480</v>
      </c>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1" t="s">
        <v>431</v>
      </c>
      <c r="C46" s="21" t="s">
        <v>481</v>
      </c>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1" t="s">
        <v>431</v>
      </c>
      <c r="C47" s="21" t="s">
        <v>482</v>
      </c>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1" t="s">
        <v>431</v>
      </c>
      <c r="C48" s="21" t="s">
        <v>483</v>
      </c>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1" t="s">
        <v>432</v>
      </c>
      <c r="C49" s="21" t="s">
        <v>484</v>
      </c>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1" t="s">
        <v>432</v>
      </c>
      <c r="C50" s="21" t="s">
        <v>485</v>
      </c>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1" t="s">
        <v>432</v>
      </c>
      <c r="C51" s="21" t="s">
        <v>486</v>
      </c>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1" t="s">
        <v>432</v>
      </c>
      <c r="C52" s="21" t="s">
        <v>487</v>
      </c>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1" t="s">
        <v>432</v>
      </c>
      <c r="C53" s="21" t="s">
        <v>488</v>
      </c>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1" t="s">
        <v>432</v>
      </c>
      <c r="C54" s="21" t="s">
        <v>489</v>
      </c>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1" t="s">
        <v>433</v>
      </c>
      <c r="C55" s="21" t="s">
        <v>490</v>
      </c>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1" t="s">
        <v>433</v>
      </c>
      <c r="C56" s="21" t="s">
        <v>491</v>
      </c>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1" t="s">
        <v>433</v>
      </c>
      <c r="C57" s="21" t="s">
        <v>492</v>
      </c>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1" t="s">
        <v>433</v>
      </c>
      <c r="C58" s="21" t="s">
        <v>493</v>
      </c>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1" t="s">
        <v>433</v>
      </c>
      <c r="C59" s="21" t="s">
        <v>494</v>
      </c>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1" t="s">
        <v>434</v>
      </c>
      <c r="C60" s="21" t="s">
        <v>495</v>
      </c>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1" t="s">
        <v>434</v>
      </c>
      <c r="C61" s="21" t="s">
        <v>496</v>
      </c>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1" t="s">
        <v>434</v>
      </c>
      <c r="C62" s="21" t="s">
        <v>497</v>
      </c>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1" t="s">
        <v>434</v>
      </c>
      <c r="C63" s="21" t="s">
        <v>498</v>
      </c>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1" t="s">
        <v>434</v>
      </c>
      <c r="C64" s="21" t="s">
        <v>499</v>
      </c>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1" t="s">
        <v>434</v>
      </c>
      <c r="C65" s="21" t="s">
        <v>500</v>
      </c>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1" t="s">
        <v>434</v>
      </c>
      <c r="C66" s="21" t="s">
        <v>501</v>
      </c>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1" t="s">
        <v>435</v>
      </c>
      <c r="C67" s="21" t="s">
        <v>502</v>
      </c>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1" t="s">
        <v>435</v>
      </c>
      <c r="C68" s="21" t="s">
        <v>503</v>
      </c>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1" t="s">
        <v>435</v>
      </c>
      <c r="C69" s="21" t="s">
        <v>504</v>
      </c>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1" t="s">
        <v>435</v>
      </c>
      <c r="C70" s="21" t="s">
        <v>505</v>
      </c>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1" t="s">
        <v>435</v>
      </c>
      <c r="C71" s="21" t="s">
        <v>506</v>
      </c>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1" t="s">
        <v>435</v>
      </c>
      <c r="C72" s="21" t="s">
        <v>507</v>
      </c>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1" t="s">
        <v>436</v>
      </c>
      <c r="C73" s="21" t="s">
        <v>508</v>
      </c>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1" t="s">
        <v>436</v>
      </c>
      <c r="C74" s="21" t="s">
        <v>509</v>
      </c>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1" t="s">
        <v>436</v>
      </c>
      <c r="C75" s="21" t="s">
        <v>510</v>
      </c>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1" t="s">
        <v>436</v>
      </c>
      <c r="C76" s="21" t="s">
        <v>511</v>
      </c>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1" t="s">
        <v>436</v>
      </c>
      <c r="C77" s="21" t="s">
        <v>512</v>
      </c>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1" t="s">
        <v>436</v>
      </c>
      <c r="C78" s="21" t="s">
        <v>513</v>
      </c>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1" t="s">
        <v>436</v>
      </c>
      <c r="C79" s="21" t="s">
        <v>514</v>
      </c>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1" t="s">
        <v>436</v>
      </c>
      <c r="C80" s="21" t="s">
        <v>515</v>
      </c>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1" t="s">
        <v>436</v>
      </c>
      <c r="C81" s="21" t="s">
        <v>516</v>
      </c>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5" defaultRowHeight="15" customHeight="1" x14ac:dyDescent="0.2"/>
  <cols>
    <col min="1" max="20" width="8.5" customWidth="1"/>
    <col min="21" max="22" width="15.5" customWidth="1"/>
    <col min="23" max="26" width="8.5" customWidth="1"/>
  </cols>
  <sheetData>
    <row r="1" spans="1:26" ht="14.25" customHeight="1" x14ac:dyDescent="0.2">
      <c r="A1" s="32">
        <v>10</v>
      </c>
      <c r="B1" s="32">
        <v>26</v>
      </c>
    </row>
    <row r="2" spans="1:26" ht="14.25" customHeight="1" x14ac:dyDescent="0.2"/>
    <row r="3" spans="1:26" ht="14.25" customHeight="1" x14ac:dyDescent="0.2"/>
    <row r="4" spans="1:26" ht="14.25" customHeight="1" x14ac:dyDescent="0.2"/>
    <row r="5" spans="1:26" ht="14.25" customHeight="1" x14ac:dyDescent="0.2"/>
    <row r="6" spans="1:26" ht="14.25" customHeight="1" x14ac:dyDescent="0.2"/>
    <row r="7" spans="1:26" ht="14.25" customHeight="1" x14ac:dyDescent="0.2"/>
    <row r="8" spans="1:26" ht="14.25" customHeight="1" x14ac:dyDescent="0.2"/>
    <row r="9" spans="1:26" ht="14.25" customHeight="1" x14ac:dyDescent="0.2"/>
    <row r="10" spans="1:26" ht="14.25" customHeight="1" x14ac:dyDescent="0.2">
      <c r="U10" s="266"/>
      <c r="V10" s="266"/>
      <c r="W10" s="266"/>
      <c r="X10" s="266"/>
      <c r="Y10" s="266"/>
      <c r="Z10" s="266"/>
    </row>
    <row r="11" spans="1:26" ht="14.25" customHeight="1" x14ac:dyDescent="0.2"/>
    <row r="12" spans="1:26" ht="14.25" customHeight="1" x14ac:dyDescent="0.2"/>
    <row r="13" spans="1:26" ht="14.25" customHeight="1" x14ac:dyDescent="0.2"/>
    <row r="14" spans="1:26" ht="14.25" customHeight="1" x14ac:dyDescent="0.2"/>
    <row r="15" spans="1:26" ht="14.25" customHeight="1" x14ac:dyDescent="0.2"/>
    <row r="16" spans="1:26"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4.5" defaultRowHeight="15" customHeight="1" x14ac:dyDescent="0.2"/>
  <cols>
    <col min="1" max="20" width="8.5" customWidth="1"/>
    <col min="21" max="22" width="15.5" customWidth="1"/>
    <col min="23" max="26" width="8.5" customWidth="1"/>
  </cols>
  <sheetData>
    <row r="1" spans="1:26" ht="14.25" customHeight="1" x14ac:dyDescent="0.2">
      <c r="A1" s="32">
        <v>10</v>
      </c>
      <c r="B1" s="32">
        <v>26</v>
      </c>
    </row>
    <row r="2" spans="1:26" ht="14.25" customHeight="1" x14ac:dyDescent="0.2"/>
    <row r="3" spans="1:26" ht="14.25" customHeight="1" x14ac:dyDescent="0.2"/>
    <row r="4" spans="1:26" ht="14.25" customHeight="1" x14ac:dyDescent="0.2"/>
    <row r="5" spans="1:26" ht="14.25" customHeight="1" x14ac:dyDescent="0.2"/>
    <row r="6" spans="1:26" ht="14.25" customHeight="1" x14ac:dyDescent="0.2"/>
    <row r="7" spans="1:26" ht="14.25" customHeight="1" x14ac:dyDescent="0.2"/>
    <row r="8" spans="1:26" ht="14.25" customHeight="1" x14ac:dyDescent="0.2"/>
    <row r="9" spans="1:26" ht="14.25" customHeight="1" x14ac:dyDescent="0.2"/>
    <row r="10" spans="1:26" ht="14.25" customHeight="1" x14ac:dyDescent="0.2">
      <c r="U10" s="266"/>
      <c r="V10" s="266"/>
      <c r="W10" s="266"/>
      <c r="X10" s="266"/>
      <c r="Y10" s="266"/>
      <c r="Z10" s="266"/>
    </row>
    <row r="11" spans="1:26" ht="14.25" customHeight="1" x14ac:dyDescent="0.2"/>
    <row r="12" spans="1:26" ht="14.25" customHeight="1" x14ac:dyDescent="0.2"/>
    <row r="13" spans="1:26" ht="14.25" customHeight="1" x14ac:dyDescent="0.2"/>
    <row r="14" spans="1:26" ht="14.25" customHeight="1" x14ac:dyDescent="0.2"/>
    <row r="15" spans="1:26" ht="14.25" customHeight="1" x14ac:dyDescent="0.2"/>
    <row r="16" spans="1:26"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Z1000"/>
  <sheetViews>
    <sheetView workbookViewId="0"/>
  </sheetViews>
  <sheetFormatPr baseColWidth="10" defaultColWidth="14.5" defaultRowHeight="15" customHeight="1" x14ac:dyDescent="0.2"/>
  <cols>
    <col min="1" max="26" width="8.83203125" customWidth="1"/>
  </cols>
  <sheetData>
    <row r="1" spans="1:26" ht="14.25" customHeight="1" x14ac:dyDescent="0.2">
      <c r="A1" s="2" t="s">
        <v>41</v>
      </c>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2"/>
      <c r="C2" s="2"/>
      <c r="D2" s="2"/>
      <c r="E2" s="2"/>
      <c r="F2" s="2"/>
      <c r="G2" s="2"/>
      <c r="H2" s="2"/>
      <c r="I2" s="2"/>
      <c r="J2" s="2"/>
      <c r="K2" s="2"/>
      <c r="L2" s="2"/>
      <c r="M2" s="2"/>
      <c r="N2" s="2"/>
      <c r="O2" s="2"/>
      <c r="P2" s="2"/>
      <c r="Q2" s="2"/>
      <c r="R2" s="2"/>
      <c r="S2" s="2"/>
      <c r="T2" s="2"/>
      <c r="U2" s="2"/>
      <c r="V2" s="2"/>
      <c r="W2" s="2"/>
      <c r="X2" s="2"/>
      <c r="Y2" s="2"/>
      <c r="Z2" s="2"/>
    </row>
    <row r="3" spans="1:26" ht="14.2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4.2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4.2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4.25" customHeight="1" x14ac:dyDescent="0.2">
      <c r="A8" s="2"/>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4.2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70FAC-71B3-41D1-B8D9-239D7AD3CF1D}">
  <dimension ref="B1:AY1000"/>
  <sheetViews>
    <sheetView showGridLines="0" topLeftCell="M1" workbookViewId="0">
      <selection activeCell="AJ1" sqref="AJ1"/>
    </sheetView>
  </sheetViews>
  <sheetFormatPr baseColWidth="10" defaultColWidth="14.5" defaultRowHeight="15" customHeight="1" x14ac:dyDescent="0.2"/>
  <cols>
    <col min="1" max="1" width="8.5" customWidth="1"/>
    <col min="2" max="2" width="4.83203125" customWidth="1"/>
    <col min="3" max="4" width="42.83203125" customWidth="1"/>
    <col min="5" max="5" width="48.5" bestFit="1" customWidth="1"/>
    <col min="6" max="6" width="8.5" customWidth="1"/>
    <col min="7" max="9" width="10" customWidth="1"/>
    <col min="10" max="10" width="3.83203125" customWidth="1"/>
    <col min="11" max="11" width="12.5" customWidth="1"/>
    <col min="12" max="14" width="10" customWidth="1"/>
    <col min="15" max="17" width="8.5" customWidth="1"/>
    <col min="18" max="18" width="47.5" customWidth="1"/>
    <col min="19" max="24" width="8.5" customWidth="1"/>
    <col min="29" max="29" width="15.83203125" bestFit="1" customWidth="1"/>
    <col min="30" max="30" width="12.5" bestFit="1" customWidth="1"/>
    <col min="31" max="31" width="19.5" bestFit="1" customWidth="1"/>
    <col min="32" max="32" width="14.5" bestFit="1" customWidth="1"/>
    <col min="33" max="33" width="27.5" bestFit="1" customWidth="1"/>
    <col min="34" max="34" width="29.5" bestFit="1" customWidth="1"/>
  </cols>
  <sheetData>
    <row r="1" spans="2:51" ht="14.25" customHeight="1" x14ac:dyDescent="0.2"/>
    <row r="2" spans="2:51" ht="14.25" customHeight="1" x14ac:dyDescent="0.2">
      <c r="K2" s="22" t="s">
        <v>42</v>
      </c>
      <c r="L2" s="23">
        <f t="shared" ref="L2:N2" si="0">+IF(L3=0,-1,L3+1)</f>
        <v>-1</v>
      </c>
      <c r="M2" s="24">
        <f t="shared" si="0"/>
        <v>-1</v>
      </c>
      <c r="N2" s="24">
        <f t="shared" si="0"/>
        <v>-1</v>
      </c>
      <c r="W2" s="2"/>
    </row>
    <row r="3" spans="2:51" ht="14.25" customHeight="1" x14ac:dyDescent="0.2">
      <c r="B3" s="270"/>
      <c r="C3" s="271">
        <v>1</v>
      </c>
      <c r="D3" s="271">
        <f t="shared" ref="D3:E3" si="1">+C3+1</f>
        <v>2</v>
      </c>
      <c r="E3" s="272">
        <f t="shared" si="1"/>
        <v>3</v>
      </c>
      <c r="G3" s="25">
        <f t="shared" ref="G3:I3" si="2">+MAX(G5:G37)</f>
        <v>0</v>
      </c>
      <c r="H3" s="25">
        <f t="shared" si="2"/>
        <v>0</v>
      </c>
      <c r="I3" s="25">
        <f t="shared" si="2"/>
        <v>0</v>
      </c>
      <c r="J3" s="25"/>
      <c r="L3" s="25">
        <f t="shared" ref="L3:N3" si="3">+MAX(L5:L37)</f>
        <v>0</v>
      </c>
      <c r="M3" s="25">
        <f t="shared" si="3"/>
        <v>0</v>
      </c>
      <c r="N3" s="25">
        <f t="shared" si="3"/>
        <v>0</v>
      </c>
      <c r="AU3" s="470" t="s">
        <v>1112</v>
      </c>
      <c r="AV3" s="470"/>
      <c r="AX3" s="470" t="s">
        <v>1113</v>
      </c>
      <c r="AY3" s="470"/>
    </row>
    <row r="4" spans="2:51" ht="14.25" customHeight="1" x14ac:dyDescent="0.2">
      <c r="B4" s="273" t="s">
        <v>5</v>
      </c>
      <c r="C4" s="274">
        <f>'DD Assessment'!$E$6</f>
        <v>0</v>
      </c>
      <c r="D4" s="274">
        <f>'DD Assessment'!$F$6</f>
        <v>0</v>
      </c>
      <c r="E4" s="275" t="str">
        <f>'DD Assessment'!$G$6</f>
        <v>&lt;----- Dropdown List of Industries</v>
      </c>
      <c r="G4" s="27">
        <v>1</v>
      </c>
      <c r="H4" s="27">
        <f t="shared" ref="H4:I4" si="4">+G4+1</f>
        <v>2</v>
      </c>
      <c r="I4" s="27">
        <f t="shared" si="4"/>
        <v>3</v>
      </c>
      <c r="J4" s="27"/>
      <c r="K4" s="26"/>
      <c r="L4" s="27">
        <f>+G4</f>
        <v>1</v>
      </c>
      <c r="M4" s="27">
        <f>+H4</f>
        <v>2</v>
      </c>
      <c r="N4" s="27">
        <f>+I4</f>
        <v>3</v>
      </c>
      <c r="R4" s="26" t="s">
        <v>43</v>
      </c>
      <c r="T4" s="468" t="s">
        <v>44</v>
      </c>
      <c r="U4" s="469"/>
      <c r="X4" s="26" t="s">
        <v>45</v>
      </c>
      <c r="AB4" s="470" t="s">
        <v>1112</v>
      </c>
      <c r="AC4" s="470"/>
      <c r="AE4" s="470" t="s">
        <v>1113</v>
      </c>
      <c r="AF4" s="470"/>
      <c r="AU4" t="s">
        <v>76</v>
      </c>
      <c r="AV4" t="s">
        <v>1114</v>
      </c>
      <c r="AX4" t="s">
        <v>76</v>
      </c>
      <c r="AY4" t="s">
        <v>1114</v>
      </c>
    </row>
    <row r="5" spans="2:51" ht="14.25" customHeight="1" x14ac:dyDescent="0.2">
      <c r="B5" s="276">
        <v>1</v>
      </c>
      <c r="C5" s="277" t="str">
        <f>IFERROR(IF(HLOOKUP(C$4,'SASB DB'!$BC$7:$EN$40,$B5+1,FALSE)="","",HLOOKUP(C$4,'SASB DB'!$BC$7:$EN$40,$B5+1,FALSE)),"")</f>
        <v/>
      </c>
      <c r="D5" s="277" t="str">
        <f>IFERROR(IF(HLOOKUP(D$4,'SASB DB'!$BC$7:$EN$40,$B5+1,FALSE)="","",HLOOKUP(D$4,'SASB DB'!$BC$7:$EN$40,$B5+1,FALSE)),"")</f>
        <v/>
      </c>
      <c r="E5" s="278" t="str">
        <f>IFERROR(IF(HLOOKUP(E$4,'SASB DB'!$BC$7:$EN$40,$B5+1,FALSE)="","",HLOOKUP(E$4,'SASB DB'!$BC$7:$EN$40,$B5+1,FALSE)),"")</f>
        <v/>
      </c>
      <c r="G5" s="28">
        <f t="shared" ref="G5:G37" si="5">+IF(C5="",0,$B5)</f>
        <v>0</v>
      </c>
      <c r="H5" s="28">
        <f t="shared" ref="H5:H37" si="6">+IF(D5="",0,$B5)</f>
        <v>0</v>
      </c>
      <c r="I5" s="28">
        <f t="shared" ref="I5:I37" si="7">+IF(E5="",0,$B5)</f>
        <v>0</v>
      </c>
      <c r="J5" s="29"/>
      <c r="L5" s="28">
        <f t="shared" ref="L5:L37" si="8">+G5</f>
        <v>0</v>
      </c>
      <c r="M5" s="29">
        <f>+IF(H5=0,0,H5+SUM($G$3:G$3))</f>
        <v>0</v>
      </c>
      <c r="N5" s="29">
        <f>+IF(I5=0,0,I5+SUM($G$3:H$3))</f>
        <v>0</v>
      </c>
      <c r="O5" s="29"/>
      <c r="P5" s="30">
        <v>1</v>
      </c>
      <c r="Q5" s="31">
        <v>1</v>
      </c>
      <c r="R5" s="32" t="str">
        <f t="array" aca="1" ref="R5" ca="1">+IFERROR(INDEX($C$5:$E$37,MATCH(Q5,OFFSET($K$5:$K$37,0,P5),0),P5),"")</f>
        <v/>
      </c>
      <c r="T5" s="32">
        <f t="shared" ref="T5:T68" ca="1" si="9">+IF(R5="",0,IF(MATCH(R5,$R$5:$R$235,0)=Q5,1,0))</f>
        <v>0</v>
      </c>
      <c r="U5" s="32">
        <f ca="1">+IF(T5=0,0,SUM($T$5:T5))</f>
        <v>0</v>
      </c>
      <c r="W5" s="31">
        <v>1</v>
      </c>
      <c r="X5" s="32" t="str">
        <f t="shared" ref="X5:X35" ca="1" si="10">+IFERROR(IF(ISBLANK(W5),"",INDEX($R$5:$R$235,MATCH(W5,$U$5:$U$235,0),1)),"")</f>
        <v/>
      </c>
      <c r="AB5" t="s">
        <v>76</v>
      </c>
      <c r="AC5" t="s">
        <v>1114</v>
      </c>
      <c r="AE5" t="s">
        <v>76</v>
      </c>
      <c r="AF5" t="s">
        <v>1114</v>
      </c>
      <c r="AU5" t="s">
        <v>840</v>
      </c>
      <c r="AV5">
        <v>1</v>
      </c>
      <c r="AX5" t="s">
        <v>1104</v>
      </c>
      <c r="AY5">
        <v>1</v>
      </c>
    </row>
    <row r="6" spans="2:51" ht="14.25" customHeight="1" x14ac:dyDescent="0.2">
      <c r="B6" s="276">
        <f t="shared" ref="B6:B35" si="11">+B5+1</f>
        <v>2</v>
      </c>
      <c r="C6" s="277" t="str">
        <f>IFERROR(IF(HLOOKUP(C$4,'SASB DB'!$BC$7:$EN$40,$B6+1,FALSE)="","",HLOOKUP(C$4,'SASB DB'!$BC$7:$EN$40,$B6+1,FALSE)),"")</f>
        <v/>
      </c>
      <c r="D6" s="277" t="str">
        <f>IFERROR(IF(HLOOKUP(D$4,'SASB DB'!$BC$7:$EN$40,$B6+1,FALSE)="","",HLOOKUP(D$4,'SASB DB'!$BC$7:$EN$40,$B6+1,FALSE)),"")</f>
        <v/>
      </c>
      <c r="E6" s="278" t="str">
        <f>IFERROR(IF(HLOOKUP(E$4,'SASB DB'!$BC$7:$EN$40,$B6+1,FALSE)="","",HLOOKUP(E$4,'SASB DB'!$BC$7:$EN$40,$B6+1,FALSE)),"")</f>
        <v/>
      </c>
      <c r="G6" s="28">
        <f t="shared" si="5"/>
        <v>0</v>
      </c>
      <c r="H6" s="28">
        <f t="shared" si="6"/>
        <v>0</v>
      </c>
      <c r="I6" s="28">
        <f t="shared" si="7"/>
        <v>0</v>
      </c>
      <c r="J6" s="29"/>
      <c r="L6" s="28">
        <f t="shared" si="8"/>
        <v>0</v>
      </c>
      <c r="M6" s="29">
        <f>+IF(H6=0,0,H6+SUM($G$3:G$3))</f>
        <v>0</v>
      </c>
      <c r="N6" s="29">
        <f>+IF(I6=0,0,I6+SUM($G$3:H$3))</f>
        <v>0</v>
      </c>
      <c r="P6" s="33">
        <f>+IF(ISBLANK(Q6),"",IF(OR(Q6=$L$2,Q6=$M$2,Q6=$N$2),P5+1,P5))</f>
        <v>1</v>
      </c>
      <c r="Q6" s="31">
        <f t="shared" ref="Q6:Q69" si="12">+Q5+1</f>
        <v>2</v>
      </c>
      <c r="R6" s="32" t="str">
        <f t="array" aca="1" ref="R6" ca="1">+IFERROR(INDEX($C$5:$E$37,MATCH(Q6,OFFSET($K$5:$K$37,0,P6),0),P6),"")</f>
        <v/>
      </c>
      <c r="T6" s="32">
        <f t="shared" ca="1" si="9"/>
        <v>0</v>
      </c>
      <c r="U6" s="32">
        <f ca="1">+IF(T6=0,0,SUM($T$5:T6))</f>
        <v>0</v>
      </c>
      <c r="W6" s="31">
        <f t="shared" ref="W6:W35" si="13">+W5+1</f>
        <v>2</v>
      </c>
      <c r="X6" s="32" t="str">
        <f t="shared" ca="1" si="10"/>
        <v/>
      </c>
      <c r="AB6" t="s">
        <v>840</v>
      </c>
      <c r="AC6">
        <v>1</v>
      </c>
      <c r="AE6" t="s">
        <v>1104</v>
      </c>
      <c r="AF6">
        <v>1</v>
      </c>
      <c r="AU6" t="s">
        <v>844</v>
      </c>
      <c r="AV6">
        <v>2</v>
      </c>
      <c r="AX6" t="s">
        <v>1105</v>
      </c>
      <c r="AY6">
        <v>2</v>
      </c>
    </row>
    <row r="7" spans="2:51" ht="14.25" customHeight="1" x14ac:dyDescent="0.2">
      <c r="B7" s="276">
        <f t="shared" si="11"/>
        <v>3</v>
      </c>
      <c r="C7" s="277" t="str">
        <f>IFERROR(IF(HLOOKUP(C$4,'SASB DB'!$BC$7:$EN$40,$B7+1,FALSE)="","",HLOOKUP(C$4,'SASB DB'!$BC$7:$EN$40,$B7+1,FALSE)),"")</f>
        <v/>
      </c>
      <c r="D7" s="277" t="str">
        <f>IFERROR(IF(HLOOKUP(D$4,'SASB DB'!$BC$7:$EN$40,$B7+1,FALSE)="","",HLOOKUP(D$4,'SASB DB'!$BC$7:$EN$40,$B7+1,FALSE)),"")</f>
        <v/>
      </c>
      <c r="E7" s="278" t="str">
        <f>IFERROR(IF(HLOOKUP(E$4,'SASB DB'!$BC$7:$EN$40,$B7+1,FALSE)="","",HLOOKUP(E$4,'SASB DB'!$BC$7:$EN$40,$B7+1,FALSE)),"")</f>
        <v/>
      </c>
      <c r="G7" s="28">
        <f t="shared" si="5"/>
        <v>0</v>
      </c>
      <c r="H7" s="28">
        <f t="shared" si="6"/>
        <v>0</v>
      </c>
      <c r="I7" s="28">
        <f t="shared" si="7"/>
        <v>0</v>
      </c>
      <c r="J7" s="29"/>
      <c r="L7" s="28">
        <f t="shared" si="8"/>
        <v>0</v>
      </c>
      <c r="M7" s="29">
        <f>+IF(H7=0,0,H7+SUM($G$3:G$3))</f>
        <v>0</v>
      </c>
      <c r="N7" s="29">
        <f>+IF(I7=0,0,I7+SUM($G$3:H$3))</f>
        <v>0</v>
      </c>
      <c r="P7" s="33">
        <f t="shared" ref="P7:P70" si="14">+IF(ISBLANK(Q7),"",IF(OR(Q7=$L$2,Q7=$M$2,Q7=$N$2),P6+1,P6))</f>
        <v>1</v>
      </c>
      <c r="Q7" s="31">
        <f t="shared" si="12"/>
        <v>3</v>
      </c>
      <c r="R7" s="32" t="str">
        <f t="array" aca="1" ref="R7" ca="1">+IFERROR(INDEX($C$5:$E$37,MATCH(Q7,OFFSET($K$5:$K$37,0,P7),0),P7),"")</f>
        <v/>
      </c>
      <c r="T7" s="32">
        <f t="shared" ca="1" si="9"/>
        <v>0</v>
      </c>
      <c r="U7" s="32">
        <f ca="1">+IF(T7=0,0,SUM($T$5:T7))</f>
        <v>0</v>
      </c>
      <c r="W7" s="31">
        <f t="shared" si="13"/>
        <v>3</v>
      </c>
      <c r="X7" s="32" t="str">
        <f t="shared" ca="1" si="10"/>
        <v/>
      </c>
      <c r="AB7" t="s">
        <v>844</v>
      </c>
      <c r="AC7">
        <v>2</v>
      </c>
      <c r="AE7" t="s">
        <v>1105</v>
      </c>
      <c r="AF7">
        <v>2</v>
      </c>
      <c r="AU7" t="s">
        <v>841</v>
      </c>
      <c r="AV7">
        <v>3</v>
      </c>
      <c r="AX7" t="s">
        <v>1106</v>
      </c>
      <c r="AY7">
        <v>3</v>
      </c>
    </row>
    <row r="8" spans="2:51" ht="14.25" customHeight="1" x14ac:dyDescent="0.2">
      <c r="B8" s="276">
        <f t="shared" si="11"/>
        <v>4</v>
      </c>
      <c r="C8" s="277" t="str">
        <f>IFERROR(IF(HLOOKUP(C$4,'SASB DB'!$BC$7:$EN$40,$B8+1,FALSE)="","",HLOOKUP(C$4,'SASB DB'!$BC$7:$EN$40,$B8+1,FALSE)),"")</f>
        <v/>
      </c>
      <c r="D8" s="277" t="str">
        <f>IFERROR(IF(HLOOKUP(D$4,'SASB DB'!$BC$7:$EN$40,$B8+1,FALSE)="","",HLOOKUP(D$4,'SASB DB'!$BC$7:$EN$40,$B8+1,FALSE)),"")</f>
        <v/>
      </c>
      <c r="E8" s="278" t="str">
        <f>IFERROR(IF(HLOOKUP(E$4,'SASB DB'!$BC$7:$EN$40,$B8+1,FALSE)="","",HLOOKUP(E$4,'SASB DB'!$BC$7:$EN$40,$B8+1,FALSE)),"")</f>
        <v/>
      </c>
      <c r="G8" s="28">
        <f t="shared" si="5"/>
        <v>0</v>
      </c>
      <c r="H8" s="28">
        <f t="shared" si="6"/>
        <v>0</v>
      </c>
      <c r="I8" s="28">
        <f t="shared" si="7"/>
        <v>0</v>
      </c>
      <c r="J8" s="29"/>
      <c r="L8" s="28">
        <f t="shared" si="8"/>
        <v>0</v>
      </c>
      <c r="M8" s="29">
        <f>+IF(H8=0,0,H8+SUM($G$3:G$3))</f>
        <v>0</v>
      </c>
      <c r="N8" s="29">
        <f>+IF(I8=0,0,I8+SUM($G$3:H$3))</f>
        <v>0</v>
      </c>
      <c r="P8" s="33">
        <f t="shared" si="14"/>
        <v>1</v>
      </c>
      <c r="Q8" s="31">
        <f t="shared" si="12"/>
        <v>4</v>
      </c>
      <c r="R8" s="32" t="str">
        <f t="array" aca="1" ref="R8" ca="1">+IFERROR(INDEX($C$5:$E$37,MATCH(Q8,OFFSET($K$5:$K$37,0,P8),0),P8),"")</f>
        <v/>
      </c>
      <c r="T8" s="32">
        <f t="shared" ca="1" si="9"/>
        <v>0</v>
      </c>
      <c r="U8" s="32">
        <f ca="1">+IF(T8=0,0,SUM($T$5:T8))</f>
        <v>0</v>
      </c>
      <c r="W8" s="31">
        <f t="shared" si="13"/>
        <v>4</v>
      </c>
      <c r="X8" s="32" t="str">
        <f t="shared" ca="1" si="10"/>
        <v/>
      </c>
      <c r="AB8" t="s">
        <v>841</v>
      </c>
      <c r="AC8">
        <v>3</v>
      </c>
      <c r="AE8" t="s">
        <v>1106</v>
      </c>
      <c r="AF8">
        <v>3</v>
      </c>
      <c r="AU8" t="s">
        <v>842</v>
      </c>
      <c r="AV8">
        <v>4</v>
      </c>
      <c r="AX8" t="s">
        <v>1107</v>
      </c>
      <c r="AY8">
        <v>4</v>
      </c>
    </row>
    <row r="9" spans="2:51" ht="14.25" customHeight="1" x14ac:dyDescent="0.2">
      <c r="B9" s="276">
        <f t="shared" si="11"/>
        <v>5</v>
      </c>
      <c r="C9" s="277" t="str">
        <f>IFERROR(IF(HLOOKUP(C$4,'SASB DB'!$BC$7:$EN$40,$B9+1,FALSE)="","",HLOOKUP(C$4,'SASB DB'!$BC$7:$EN$40,$B9+1,FALSE)),"")</f>
        <v/>
      </c>
      <c r="D9" s="277" t="str">
        <f>IFERROR(IF(HLOOKUP(D$4,'SASB DB'!$BC$7:$EN$40,$B9+1,FALSE)="","",HLOOKUP(D$4,'SASB DB'!$BC$7:$EN$40,$B9+1,FALSE)),"")</f>
        <v/>
      </c>
      <c r="E9" s="278" t="str">
        <f>IFERROR(IF(HLOOKUP(E$4,'SASB DB'!$BC$7:$EN$40,$B9+1,FALSE)="","",HLOOKUP(E$4,'SASB DB'!$BC$7:$EN$40,$B9+1,FALSE)),"")</f>
        <v/>
      </c>
      <c r="G9" s="28">
        <f t="shared" si="5"/>
        <v>0</v>
      </c>
      <c r="H9" s="28">
        <f t="shared" si="6"/>
        <v>0</v>
      </c>
      <c r="I9" s="28">
        <f t="shared" si="7"/>
        <v>0</v>
      </c>
      <c r="J9" s="29"/>
      <c r="L9" s="28">
        <f t="shared" si="8"/>
        <v>0</v>
      </c>
      <c r="M9" s="29">
        <f>+IF(H9=0,0,H9+SUM($G$3:G$3))</f>
        <v>0</v>
      </c>
      <c r="N9" s="29">
        <f>+IF(I9=0,0,I9+SUM($G$3:H$3))</f>
        <v>0</v>
      </c>
      <c r="P9" s="33">
        <f t="shared" si="14"/>
        <v>1</v>
      </c>
      <c r="Q9" s="31">
        <f t="shared" si="12"/>
        <v>5</v>
      </c>
      <c r="R9" s="32" t="str">
        <f t="array" aca="1" ref="R9" ca="1">+IFERROR(INDEX($C$5:$E$37,MATCH(Q9,OFFSET($K$5:$K$37,0,P9),0),P9),"")</f>
        <v/>
      </c>
      <c r="T9" s="32">
        <f t="shared" ca="1" si="9"/>
        <v>0</v>
      </c>
      <c r="U9" s="32">
        <f ca="1">+IF(T9=0,0,SUM($T$5:T9))</f>
        <v>0</v>
      </c>
      <c r="W9" s="31">
        <f t="shared" si="13"/>
        <v>5</v>
      </c>
      <c r="X9" s="32" t="str">
        <f t="shared" ca="1" si="10"/>
        <v/>
      </c>
      <c r="AB9" t="s">
        <v>842</v>
      </c>
      <c r="AC9">
        <v>4</v>
      </c>
      <c r="AE9" t="s">
        <v>1107</v>
      </c>
      <c r="AF9">
        <v>4</v>
      </c>
      <c r="AU9" t="s">
        <v>843</v>
      </c>
      <c r="AV9">
        <v>5</v>
      </c>
      <c r="AX9" t="s">
        <v>1108</v>
      </c>
      <c r="AY9">
        <v>5</v>
      </c>
    </row>
    <row r="10" spans="2:51" ht="14.25" customHeight="1" x14ac:dyDescent="0.2">
      <c r="B10" s="276">
        <f t="shared" si="11"/>
        <v>6</v>
      </c>
      <c r="C10" s="277" t="str">
        <f>IFERROR(IF(HLOOKUP(C$4,'SASB DB'!$BC$7:$EN$40,$B10+1,FALSE)="","",HLOOKUP(C$4,'SASB DB'!$BC$7:$EN$40,$B10+1,FALSE)),"")</f>
        <v/>
      </c>
      <c r="D10" s="277" t="str">
        <f>IFERROR(IF(HLOOKUP(D$4,'SASB DB'!$BC$7:$EN$40,$B10+1,FALSE)="","",HLOOKUP(D$4,'SASB DB'!$BC$7:$EN$40,$B10+1,FALSE)),"")</f>
        <v/>
      </c>
      <c r="E10" s="278" t="str">
        <f>IFERROR(IF(HLOOKUP(E$4,'SASB DB'!$BC$7:$EN$40,$B10+1,FALSE)="","",HLOOKUP(E$4,'SASB DB'!$BC$7:$EN$40,$B10+1,FALSE)),"")</f>
        <v/>
      </c>
      <c r="G10" s="28">
        <f t="shared" si="5"/>
        <v>0</v>
      </c>
      <c r="H10" s="28">
        <f t="shared" si="6"/>
        <v>0</v>
      </c>
      <c r="I10" s="28">
        <f t="shared" si="7"/>
        <v>0</v>
      </c>
      <c r="J10" s="29"/>
      <c r="L10" s="28">
        <f t="shared" si="8"/>
        <v>0</v>
      </c>
      <c r="M10" s="29">
        <f>+IF(H10=0,0,H10+SUM($G$3:G$3))</f>
        <v>0</v>
      </c>
      <c r="N10" s="29">
        <f>+IF(I10=0,0,I10+SUM($G$3:H$3))</f>
        <v>0</v>
      </c>
      <c r="P10" s="33">
        <f t="shared" si="14"/>
        <v>1</v>
      </c>
      <c r="Q10" s="31">
        <f t="shared" si="12"/>
        <v>6</v>
      </c>
      <c r="R10" s="32" t="str">
        <f t="array" aca="1" ref="R10" ca="1">+IFERROR(INDEX($C$5:$E$37,MATCH(Q10,OFFSET($K$5:$K$37,0,P10),0),P10),"")</f>
        <v/>
      </c>
      <c r="T10" s="32">
        <f t="shared" ca="1" si="9"/>
        <v>0</v>
      </c>
      <c r="U10" s="32">
        <f ca="1">+IF(T10=0,0,SUM($T$5:T10))</f>
        <v>0</v>
      </c>
      <c r="W10" s="31">
        <f t="shared" si="13"/>
        <v>6</v>
      </c>
      <c r="X10" s="32" t="str">
        <f t="shared" ca="1" si="10"/>
        <v/>
      </c>
      <c r="AB10" t="s">
        <v>843</v>
      </c>
      <c r="AC10">
        <v>5</v>
      </c>
      <c r="AE10" t="s">
        <v>1108</v>
      </c>
      <c r="AF10">
        <v>5</v>
      </c>
      <c r="AX10" t="s">
        <v>1098</v>
      </c>
      <c r="AY10">
        <v>1</v>
      </c>
    </row>
    <row r="11" spans="2:51" ht="14.25" customHeight="1" x14ac:dyDescent="0.2">
      <c r="B11" s="276">
        <f t="shared" si="11"/>
        <v>7</v>
      </c>
      <c r="C11" s="277" t="str">
        <f>IFERROR(IF(HLOOKUP(C$4,'SASB DB'!$BC$7:$EN$40,$B11+1,FALSE)="","",HLOOKUP(C$4,'SASB DB'!$BC$7:$EN$40,$B11+1,FALSE)),"")</f>
        <v/>
      </c>
      <c r="D11" s="277" t="str">
        <f>IFERROR(IF(HLOOKUP(D$4,'SASB DB'!$BC$7:$EN$40,$B11+1,FALSE)="","",HLOOKUP(D$4,'SASB DB'!$BC$7:$EN$40,$B11+1,FALSE)),"")</f>
        <v/>
      </c>
      <c r="E11" s="278" t="str">
        <f>IFERROR(IF(HLOOKUP(E$4,'SASB DB'!$BC$7:$EN$40,$B11+1,FALSE)="","",HLOOKUP(E$4,'SASB DB'!$BC$7:$EN$40,$B11+1,FALSE)),"")</f>
        <v/>
      </c>
      <c r="G11" s="28">
        <f t="shared" si="5"/>
        <v>0</v>
      </c>
      <c r="H11" s="28">
        <f t="shared" si="6"/>
        <v>0</v>
      </c>
      <c r="I11" s="28">
        <f t="shared" si="7"/>
        <v>0</v>
      </c>
      <c r="J11" s="29"/>
      <c r="L11" s="29">
        <f t="shared" si="8"/>
        <v>0</v>
      </c>
      <c r="M11" s="29">
        <f>+IF(H11=0,0,H11+SUM($G$3:G$3))</f>
        <v>0</v>
      </c>
      <c r="N11" s="29">
        <f>+IF(I11=0,0,I11+SUM($G$3:H$3))</f>
        <v>0</v>
      </c>
      <c r="P11" s="33">
        <f t="shared" si="14"/>
        <v>1</v>
      </c>
      <c r="Q11" s="31">
        <f t="shared" si="12"/>
        <v>7</v>
      </c>
      <c r="R11" s="32" t="str">
        <f t="array" aca="1" ref="R11" ca="1">+IFERROR(INDEX($C$5:$E$37,MATCH(Q11,OFFSET($K$5:$K$37,0,P11),0),P11),"")</f>
        <v/>
      </c>
      <c r="T11" s="32">
        <f t="shared" ca="1" si="9"/>
        <v>0</v>
      </c>
      <c r="U11" s="32">
        <f ca="1">+IF(T11=0,0,SUM($T$5:T11))</f>
        <v>0</v>
      </c>
      <c r="W11" s="31">
        <f t="shared" si="13"/>
        <v>7</v>
      </c>
      <c r="X11" s="32" t="str">
        <f t="shared" ca="1" si="10"/>
        <v/>
      </c>
      <c r="AE11" t="s">
        <v>1098</v>
      </c>
      <c r="AF11">
        <v>1</v>
      </c>
      <c r="AX11" t="s">
        <v>1101</v>
      </c>
      <c r="AY11">
        <v>2</v>
      </c>
    </row>
    <row r="12" spans="2:51" ht="14.25" customHeight="1" x14ac:dyDescent="0.2">
      <c r="B12" s="276">
        <f t="shared" si="11"/>
        <v>8</v>
      </c>
      <c r="C12" s="277" t="str">
        <f>IFERROR(IF(HLOOKUP(C$4,'SASB DB'!$BC$7:$EN$40,$B12+1,FALSE)="","",HLOOKUP(C$4,'SASB DB'!$BC$7:$EN$40,$B12+1,FALSE)),"")</f>
        <v/>
      </c>
      <c r="D12" s="277" t="str">
        <f>IFERROR(IF(HLOOKUP(D$4,'SASB DB'!$BC$7:$EN$40,$B12+1,FALSE)="","",HLOOKUP(D$4,'SASB DB'!$BC$7:$EN$40,$B12+1,FALSE)),"")</f>
        <v/>
      </c>
      <c r="E12" s="278" t="str">
        <f>IFERROR(IF(HLOOKUP(E$4,'SASB DB'!$BC$7:$EN$40,$B12+1,FALSE)="","",HLOOKUP(E$4,'SASB DB'!$BC$7:$EN$40,$B12+1,FALSE)),"")</f>
        <v/>
      </c>
      <c r="G12" s="28">
        <f t="shared" si="5"/>
        <v>0</v>
      </c>
      <c r="H12" s="28">
        <f t="shared" si="6"/>
        <v>0</v>
      </c>
      <c r="I12" s="28">
        <f t="shared" si="7"/>
        <v>0</v>
      </c>
      <c r="J12" s="29"/>
      <c r="L12" s="29">
        <f t="shared" si="8"/>
        <v>0</v>
      </c>
      <c r="M12" s="29">
        <f>+IF(H12=0,0,H12+SUM($G$3:G$3))</f>
        <v>0</v>
      </c>
      <c r="N12" s="29">
        <f>+IF(I12=0,0,I12+SUM($G$3:H$3))</f>
        <v>0</v>
      </c>
      <c r="P12" s="33">
        <f t="shared" si="14"/>
        <v>1</v>
      </c>
      <c r="Q12" s="31">
        <f t="shared" si="12"/>
        <v>8</v>
      </c>
      <c r="R12" s="32" t="str">
        <f t="array" aca="1" ref="R12" ca="1">+IFERROR(INDEX($C$5:$E$37,MATCH(Q12,OFFSET($K$5:$K$37,0,P12),0),P12),"")</f>
        <v/>
      </c>
      <c r="T12" s="32">
        <f t="shared" ca="1" si="9"/>
        <v>0</v>
      </c>
      <c r="U12" s="32">
        <f ca="1">+IF(T12=0,0,SUM($T$5:T12))</f>
        <v>0</v>
      </c>
      <c r="W12" s="31">
        <f t="shared" si="13"/>
        <v>8</v>
      </c>
      <c r="X12" s="32" t="str">
        <f t="shared" ca="1" si="10"/>
        <v/>
      </c>
      <c r="AE12" t="s">
        <v>1101</v>
      </c>
      <c r="AF12">
        <v>2</v>
      </c>
      <c r="AX12" t="s">
        <v>1099</v>
      </c>
      <c r="AY12">
        <v>3</v>
      </c>
    </row>
    <row r="13" spans="2:51" ht="14.25" customHeight="1" x14ac:dyDescent="0.2">
      <c r="B13" s="276">
        <f t="shared" si="11"/>
        <v>9</v>
      </c>
      <c r="C13" s="277" t="str">
        <f>IFERROR(IF(HLOOKUP(C$4,'SASB DB'!$BC$7:$EN$40,$B13+1,FALSE)="","",HLOOKUP(C$4,'SASB DB'!$BC$7:$EN$40,$B13+1,FALSE)),"")</f>
        <v/>
      </c>
      <c r="D13" s="277" t="str">
        <f>IFERROR(IF(HLOOKUP(D$4,'SASB DB'!$BC$7:$EN$40,$B13+1,FALSE)="","",HLOOKUP(D$4,'SASB DB'!$BC$7:$EN$40,$B13+1,FALSE)),"")</f>
        <v/>
      </c>
      <c r="E13" s="278" t="str">
        <f>IFERROR(IF(HLOOKUP(E$4,'SASB DB'!$BC$7:$EN$40,$B13+1,FALSE)="","",HLOOKUP(E$4,'SASB DB'!$BC$7:$EN$40,$B13+1,FALSE)),"")</f>
        <v/>
      </c>
      <c r="G13" s="28">
        <f t="shared" si="5"/>
        <v>0</v>
      </c>
      <c r="H13" s="28">
        <f t="shared" si="6"/>
        <v>0</v>
      </c>
      <c r="I13" s="28">
        <f t="shared" si="7"/>
        <v>0</v>
      </c>
      <c r="J13" s="29"/>
      <c r="L13" s="29">
        <f t="shared" si="8"/>
        <v>0</v>
      </c>
      <c r="M13" s="29">
        <f>+IF(H13=0,0,H13+SUM($G$3:G$3))</f>
        <v>0</v>
      </c>
      <c r="N13" s="29">
        <f>+IF(I13=0,0,I13+SUM($G$3:H$3))</f>
        <v>0</v>
      </c>
      <c r="P13" s="33">
        <f t="shared" si="14"/>
        <v>1</v>
      </c>
      <c r="Q13" s="31">
        <f t="shared" si="12"/>
        <v>9</v>
      </c>
      <c r="R13" s="32" t="str">
        <f t="array" aca="1" ref="R13" ca="1">+IFERROR(INDEX($C$5:$E$37,MATCH(Q13,OFFSET($K$5:$K$37,0,P13),0),P13),"")</f>
        <v/>
      </c>
      <c r="T13" s="32">
        <f t="shared" ca="1" si="9"/>
        <v>0</v>
      </c>
      <c r="U13" s="32">
        <f ca="1">+IF(T13=0,0,SUM($T$5:T13))</f>
        <v>0</v>
      </c>
      <c r="W13" s="31">
        <f t="shared" si="13"/>
        <v>9</v>
      </c>
      <c r="X13" s="32" t="str">
        <f t="shared" ca="1" si="10"/>
        <v/>
      </c>
      <c r="AE13" t="s">
        <v>1099</v>
      </c>
      <c r="AF13">
        <v>3</v>
      </c>
      <c r="AX13" t="s">
        <v>1102</v>
      </c>
      <c r="AY13">
        <v>4</v>
      </c>
    </row>
    <row r="14" spans="2:51" ht="14.25" customHeight="1" x14ac:dyDescent="0.2">
      <c r="B14" s="276">
        <f t="shared" si="11"/>
        <v>10</v>
      </c>
      <c r="C14" s="277" t="str">
        <f>IFERROR(IF(HLOOKUP(C$4,'SASB DB'!$BC$7:$EN$40,$B14+1,FALSE)="","",HLOOKUP(C$4,'SASB DB'!$BC$7:$EN$40,$B14+1,FALSE)),"")</f>
        <v/>
      </c>
      <c r="D14" s="277" t="str">
        <f>IFERROR(IF(HLOOKUP(D$4,'SASB DB'!$BC$7:$EN$40,$B14+1,FALSE)="","",HLOOKUP(D$4,'SASB DB'!$BC$7:$EN$40,$B14+1,FALSE)),"")</f>
        <v/>
      </c>
      <c r="E14" s="278" t="str">
        <f>IFERROR(IF(HLOOKUP(E$4,'SASB DB'!$BC$7:$EN$40,$B14+1,FALSE)="","",HLOOKUP(E$4,'SASB DB'!$BC$7:$EN$40,$B14+1,FALSE)),"")</f>
        <v/>
      </c>
      <c r="G14" s="28">
        <f t="shared" si="5"/>
        <v>0</v>
      </c>
      <c r="H14" s="28">
        <f t="shared" si="6"/>
        <v>0</v>
      </c>
      <c r="I14" s="28">
        <f t="shared" si="7"/>
        <v>0</v>
      </c>
      <c r="J14" s="29"/>
      <c r="L14" s="29">
        <f t="shared" si="8"/>
        <v>0</v>
      </c>
      <c r="M14" s="29">
        <f>+IF(H14=0,0,H14+SUM($G$3:G$3))</f>
        <v>0</v>
      </c>
      <c r="N14" s="29">
        <f>+IF(I14=0,0,I14+SUM($G$3:H$3))</f>
        <v>0</v>
      </c>
      <c r="P14" s="33">
        <f t="shared" si="14"/>
        <v>1</v>
      </c>
      <c r="Q14" s="31">
        <f t="shared" si="12"/>
        <v>10</v>
      </c>
      <c r="R14" s="32" t="str">
        <f t="array" aca="1" ref="R14" ca="1">+IFERROR(INDEX($C$5:$E$37,MATCH(Q14,OFFSET($K$5:$K$37,0,P14),0),P14),"")</f>
        <v/>
      </c>
      <c r="T14" s="32">
        <f t="shared" ca="1" si="9"/>
        <v>0</v>
      </c>
      <c r="U14" s="32">
        <f ca="1">+IF(T14=0,0,SUM($T$5:T14))</f>
        <v>0</v>
      </c>
      <c r="W14" s="31">
        <f t="shared" si="13"/>
        <v>10</v>
      </c>
      <c r="X14" s="32" t="str">
        <f t="shared" ca="1" si="10"/>
        <v/>
      </c>
      <c r="AE14" t="s">
        <v>1102</v>
      </c>
      <c r="AF14">
        <v>4</v>
      </c>
      <c r="AX14" t="s">
        <v>1100</v>
      </c>
      <c r="AY14">
        <v>5</v>
      </c>
    </row>
    <row r="15" spans="2:51" ht="14.25" customHeight="1" x14ac:dyDescent="0.2">
      <c r="B15" s="276">
        <f t="shared" si="11"/>
        <v>11</v>
      </c>
      <c r="C15" s="277" t="str">
        <f>IFERROR(IF(HLOOKUP(C$4,'SASB DB'!$BC$7:$EN$40,$B15+1,FALSE)="","",HLOOKUP(C$4,'SASB DB'!$BC$7:$EN$40,$B15+1,FALSE)),"")</f>
        <v/>
      </c>
      <c r="D15" s="277" t="str">
        <f>IFERROR(IF(HLOOKUP(D$4,'SASB DB'!$BC$7:$EN$40,$B15+1,FALSE)="","",HLOOKUP(D$4,'SASB DB'!$BC$7:$EN$40,$B15+1,FALSE)),"")</f>
        <v/>
      </c>
      <c r="E15" s="278" t="str">
        <f>IFERROR(IF(HLOOKUP(E$4,'SASB DB'!$BC$7:$EN$40,$B15+1,FALSE)="","",HLOOKUP(E$4,'SASB DB'!$BC$7:$EN$40,$B15+1,FALSE)),"")</f>
        <v/>
      </c>
      <c r="G15" s="28">
        <f t="shared" si="5"/>
        <v>0</v>
      </c>
      <c r="H15" s="28">
        <f t="shared" si="6"/>
        <v>0</v>
      </c>
      <c r="I15" s="28">
        <f t="shared" si="7"/>
        <v>0</v>
      </c>
      <c r="J15" s="29"/>
      <c r="L15" s="29">
        <f t="shared" si="8"/>
        <v>0</v>
      </c>
      <c r="M15" s="29">
        <f>+IF(H15=0,0,H15+SUM($G$3:G$3))</f>
        <v>0</v>
      </c>
      <c r="N15" s="29">
        <f>+IF(I15=0,0,I15+SUM($G$3:H$3))</f>
        <v>0</v>
      </c>
      <c r="P15" s="33">
        <f t="shared" si="14"/>
        <v>1</v>
      </c>
      <c r="Q15" s="31">
        <f t="shared" si="12"/>
        <v>11</v>
      </c>
      <c r="R15" s="32" t="str">
        <f t="array" aca="1" ref="R15" ca="1">+IFERROR(INDEX($C$5:$E$37,MATCH(Q15,OFFSET($K$5:$K$37,0,P15),0),P15),"")</f>
        <v/>
      </c>
      <c r="T15" s="32">
        <f t="shared" ca="1" si="9"/>
        <v>0</v>
      </c>
      <c r="U15" s="32">
        <f ca="1">+IF(T15=0,0,SUM($T$5:T15))</f>
        <v>0</v>
      </c>
      <c r="W15" s="31">
        <f t="shared" si="13"/>
        <v>11</v>
      </c>
      <c r="X15" s="32" t="str">
        <f t="shared" ca="1" si="10"/>
        <v/>
      </c>
      <c r="AE15" t="s">
        <v>1100</v>
      </c>
      <c r="AF15">
        <v>5</v>
      </c>
    </row>
    <row r="16" spans="2:51" ht="14.25" customHeight="1" x14ac:dyDescent="0.2">
      <c r="B16" s="276">
        <f t="shared" si="11"/>
        <v>12</v>
      </c>
      <c r="C16" s="277" t="str">
        <f>IFERROR(IF(HLOOKUP(C$4,'SASB DB'!$BC$7:$EN$40,$B16+1,FALSE)="","",HLOOKUP(C$4,'SASB DB'!$BC$7:$EN$40,$B16+1,FALSE)),"")</f>
        <v/>
      </c>
      <c r="D16" s="277" t="str">
        <f>IFERROR(IF(HLOOKUP(D$4,'SASB DB'!$BC$7:$EN$40,$B16+1,FALSE)="","",HLOOKUP(D$4,'SASB DB'!$BC$7:$EN$40,$B16+1,FALSE)),"")</f>
        <v/>
      </c>
      <c r="E16" s="278" t="str">
        <f>IFERROR(IF(HLOOKUP(E$4,'SASB DB'!$BC$7:$EN$40,$B16+1,FALSE)="","",HLOOKUP(E$4,'SASB DB'!$BC$7:$EN$40,$B16+1,FALSE)),"")</f>
        <v/>
      </c>
      <c r="G16" s="28">
        <f t="shared" si="5"/>
        <v>0</v>
      </c>
      <c r="H16" s="28">
        <f t="shared" si="6"/>
        <v>0</v>
      </c>
      <c r="I16" s="28">
        <f t="shared" si="7"/>
        <v>0</v>
      </c>
      <c r="J16" s="29"/>
      <c r="L16" s="29">
        <f t="shared" si="8"/>
        <v>0</v>
      </c>
      <c r="M16" s="29">
        <f>+IF(H16=0,0,H16+SUM($G$3:G$3))</f>
        <v>0</v>
      </c>
      <c r="N16" s="29">
        <f>+IF(I16=0,0,I16+SUM($G$3:H$3))</f>
        <v>0</v>
      </c>
      <c r="P16" s="33">
        <f t="shared" si="14"/>
        <v>1</v>
      </c>
      <c r="Q16" s="31">
        <f t="shared" si="12"/>
        <v>12</v>
      </c>
      <c r="R16" s="32" t="str">
        <f t="array" aca="1" ref="R16" ca="1">+IFERROR(INDEX($C$5:$E$37,MATCH(Q16,OFFSET($K$5:$K$37,0,P16),0),P16),"")</f>
        <v/>
      </c>
      <c r="T16" s="32">
        <f t="shared" ca="1" si="9"/>
        <v>0</v>
      </c>
      <c r="U16" s="32">
        <f ca="1">+IF(T16=0,0,SUM($T$5:T16))</f>
        <v>0</v>
      </c>
      <c r="W16" s="31">
        <f t="shared" si="13"/>
        <v>12</v>
      </c>
      <c r="X16" s="32" t="str">
        <f t="shared" ca="1" si="10"/>
        <v/>
      </c>
    </row>
    <row r="17" spans="2:24" ht="14.25" customHeight="1" x14ac:dyDescent="0.2">
      <c r="B17" s="276">
        <f t="shared" si="11"/>
        <v>13</v>
      </c>
      <c r="C17" s="277" t="str">
        <f>IFERROR(IF(HLOOKUP(C$4,'SASB DB'!$BC$7:$EN$40,$B17+1,FALSE)="","",HLOOKUP(C$4,'SASB DB'!$BC$7:$EN$40,$B17+1,FALSE)),"")</f>
        <v/>
      </c>
      <c r="D17" s="277" t="str">
        <f>IFERROR(IF(HLOOKUP(D$4,'SASB DB'!$BC$7:$EN$40,$B17+1,FALSE)="","",HLOOKUP(D$4,'SASB DB'!$BC$7:$EN$40,$B17+1,FALSE)),"")</f>
        <v/>
      </c>
      <c r="E17" s="278" t="str">
        <f>IFERROR(IF(HLOOKUP(E$4,'SASB DB'!$BC$7:$EN$40,$B17+1,FALSE)="","",HLOOKUP(E$4,'SASB DB'!$BC$7:$EN$40,$B17+1,FALSE)),"")</f>
        <v/>
      </c>
      <c r="G17" s="28">
        <f t="shared" si="5"/>
        <v>0</v>
      </c>
      <c r="H17" s="28">
        <f t="shared" si="6"/>
        <v>0</v>
      </c>
      <c r="I17" s="28">
        <f t="shared" si="7"/>
        <v>0</v>
      </c>
      <c r="J17" s="29"/>
      <c r="L17" s="29">
        <f t="shared" si="8"/>
        <v>0</v>
      </c>
      <c r="M17" s="29">
        <f>+IF(H17=0,0,H17+SUM($G$3:G$3))</f>
        <v>0</v>
      </c>
      <c r="N17" s="29">
        <f>+IF(I17=0,0,I17+SUM($G$3:H$3))</f>
        <v>0</v>
      </c>
      <c r="P17" s="33">
        <f t="shared" si="14"/>
        <v>1</v>
      </c>
      <c r="Q17" s="31">
        <f t="shared" si="12"/>
        <v>13</v>
      </c>
      <c r="R17" s="32" t="str">
        <f t="array" aca="1" ref="R17" ca="1">+IFERROR(INDEX($C$5:$E$37,MATCH(Q17,OFFSET($K$5:$K$37,0,P17),0),P17),"")</f>
        <v/>
      </c>
      <c r="T17" s="32">
        <f t="shared" ca="1" si="9"/>
        <v>0</v>
      </c>
      <c r="U17" s="32">
        <f ca="1">+IF(T17=0,0,SUM($T$5:T17))</f>
        <v>0</v>
      </c>
      <c r="W17" s="31">
        <f t="shared" si="13"/>
        <v>13</v>
      </c>
      <c r="X17" s="32" t="str">
        <f t="shared" ca="1" si="10"/>
        <v/>
      </c>
    </row>
    <row r="18" spans="2:24" ht="14.25" customHeight="1" x14ac:dyDescent="0.2">
      <c r="B18" s="276">
        <f t="shared" si="11"/>
        <v>14</v>
      </c>
      <c r="C18" s="277" t="str">
        <f>IFERROR(IF(HLOOKUP(C$4,'SASB DB'!$BC$7:$EN$40,$B18+1,FALSE)="","",HLOOKUP(C$4,'SASB DB'!$BC$7:$EN$40,$B18+1,FALSE)),"")</f>
        <v/>
      </c>
      <c r="D18" s="277" t="str">
        <f>IFERROR(IF(HLOOKUP(D$4,'SASB DB'!$BC$7:$EN$40,$B18+1,FALSE)="","",HLOOKUP(D$4,'SASB DB'!$BC$7:$EN$40,$B18+1,FALSE)),"")</f>
        <v/>
      </c>
      <c r="E18" s="278" t="str">
        <f>IFERROR(IF(HLOOKUP(E$4,'SASB DB'!$BC$7:$EN$40,$B18+1,FALSE)="","",HLOOKUP(E$4,'SASB DB'!$BC$7:$EN$40,$B18+1,FALSE)),"")</f>
        <v/>
      </c>
      <c r="G18" s="28">
        <f t="shared" si="5"/>
        <v>0</v>
      </c>
      <c r="H18" s="28">
        <f t="shared" si="6"/>
        <v>0</v>
      </c>
      <c r="I18" s="28">
        <f t="shared" si="7"/>
        <v>0</v>
      </c>
      <c r="J18" s="29"/>
      <c r="L18" s="29">
        <f t="shared" si="8"/>
        <v>0</v>
      </c>
      <c r="M18" s="29">
        <f>+IF(H18=0,0,H18+SUM($G$3:G$3))</f>
        <v>0</v>
      </c>
      <c r="N18" s="29">
        <f>+IF(I18=0,0,I18+SUM($G$3:H$3))</f>
        <v>0</v>
      </c>
      <c r="P18" s="33">
        <f t="shared" si="14"/>
        <v>1</v>
      </c>
      <c r="Q18" s="31">
        <f t="shared" si="12"/>
        <v>14</v>
      </c>
      <c r="R18" s="32" t="str">
        <f t="array" aca="1" ref="R18" ca="1">+IFERROR(INDEX($C$5:$E$37,MATCH(Q18,OFFSET($K$5:$K$37,0,P18),0),P18),"")</f>
        <v/>
      </c>
      <c r="T18" s="32">
        <f t="shared" ca="1" si="9"/>
        <v>0</v>
      </c>
      <c r="U18" s="32">
        <f ca="1">+IF(T18=0,0,SUM($T$5:T18))</f>
        <v>0</v>
      </c>
      <c r="W18" s="31">
        <f t="shared" si="13"/>
        <v>14</v>
      </c>
      <c r="X18" s="32" t="str">
        <f t="shared" ca="1" si="10"/>
        <v/>
      </c>
    </row>
    <row r="19" spans="2:24" ht="14.25" customHeight="1" x14ac:dyDescent="0.2">
      <c r="B19" s="276">
        <f t="shared" si="11"/>
        <v>15</v>
      </c>
      <c r="C19" s="277" t="str">
        <f>IFERROR(IF(HLOOKUP(C$4,'SASB DB'!$BC$7:$EN$40,$B19+1,FALSE)="","",HLOOKUP(C$4,'SASB DB'!$BC$7:$EN$40,$B19+1,FALSE)),"")</f>
        <v/>
      </c>
      <c r="D19" s="277" t="str">
        <f>IFERROR(IF(HLOOKUP(D$4,'SASB DB'!$BC$7:$EN$40,$B19+1,FALSE)="","",HLOOKUP(D$4,'SASB DB'!$BC$7:$EN$40,$B19+1,FALSE)),"")</f>
        <v/>
      </c>
      <c r="E19" s="278" t="str">
        <f>IFERROR(IF(HLOOKUP(E$4,'SASB DB'!$BC$7:$EN$40,$B19+1,FALSE)="","",HLOOKUP(E$4,'SASB DB'!$BC$7:$EN$40,$B19+1,FALSE)),"")</f>
        <v/>
      </c>
      <c r="G19" s="28">
        <f t="shared" si="5"/>
        <v>0</v>
      </c>
      <c r="H19" s="28">
        <f t="shared" si="6"/>
        <v>0</v>
      </c>
      <c r="I19" s="28">
        <f t="shared" si="7"/>
        <v>0</v>
      </c>
      <c r="J19" s="29"/>
      <c r="L19" s="29">
        <f t="shared" si="8"/>
        <v>0</v>
      </c>
      <c r="M19" s="29">
        <f>+IF(H19=0,0,H19+SUM($G$3:G$3))</f>
        <v>0</v>
      </c>
      <c r="N19" s="29">
        <f>+IF(I19=0,0,I19+SUM($G$3:H$3))</f>
        <v>0</v>
      </c>
      <c r="P19" s="33">
        <f t="shared" si="14"/>
        <v>1</v>
      </c>
      <c r="Q19" s="31">
        <f t="shared" si="12"/>
        <v>15</v>
      </c>
      <c r="R19" s="32" t="str">
        <f t="array" aca="1" ref="R19" ca="1">+IFERROR(INDEX($C$5:$E$37,MATCH(Q19,OFFSET($K$5:$K$37,0,P19),0),P19),"")</f>
        <v/>
      </c>
      <c r="T19" s="32">
        <f t="shared" ca="1" si="9"/>
        <v>0</v>
      </c>
      <c r="U19" s="32">
        <f ca="1">+IF(T19=0,0,SUM($T$5:T19))</f>
        <v>0</v>
      </c>
      <c r="W19" s="31">
        <f t="shared" si="13"/>
        <v>15</v>
      </c>
      <c r="X19" s="32" t="str">
        <f t="shared" ca="1" si="10"/>
        <v/>
      </c>
    </row>
    <row r="20" spans="2:24" ht="14.25" customHeight="1" x14ac:dyDescent="0.2">
      <c r="B20" s="276">
        <f t="shared" si="11"/>
        <v>16</v>
      </c>
      <c r="C20" s="277" t="str">
        <f>IFERROR(IF(HLOOKUP(C$4,'SASB DB'!$BC$7:$EN$40,$B20+1,FALSE)="","",HLOOKUP(C$4,'SASB DB'!$BC$7:$EN$40,$B20+1,FALSE)),"")</f>
        <v/>
      </c>
      <c r="D20" s="277" t="str">
        <f>IFERROR(IF(HLOOKUP(D$4,'SASB DB'!$BC$7:$EN$40,$B20+1,FALSE)="","",HLOOKUP(D$4,'SASB DB'!$BC$7:$EN$40,$B20+1,FALSE)),"")</f>
        <v/>
      </c>
      <c r="E20" s="278" t="str">
        <f>IFERROR(IF(HLOOKUP(E$4,'SASB DB'!$BC$7:$EN$40,$B20+1,FALSE)="","",HLOOKUP(E$4,'SASB DB'!$BC$7:$EN$40,$B20+1,FALSE)),"")</f>
        <v/>
      </c>
      <c r="G20" s="28">
        <f t="shared" si="5"/>
        <v>0</v>
      </c>
      <c r="H20" s="28">
        <f t="shared" si="6"/>
        <v>0</v>
      </c>
      <c r="I20" s="28">
        <f t="shared" si="7"/>
        <v>0</v>
      </c>
      <c r="J20" s="29"/>
      <c r="L20" s="29">
        <f t="shared" si="8"/>
        <v>0</v>
      </c>
      <c r="M20" s="29">
        <f>+IF(H20=0,0,H20+SUM($G$3:G$3))</f>
        <v>0</v>
      </c>
      <c r="N20" s="29">
        <f>+IF(I20=0,0,I20+SUM($G$3:H$3))</f>
        <v>0</v>
      </c>
      <c r="P20" s="33">
        <f t="shared" si="14"/>
        <v>1</v>
      </c>
      <c r="Q20" s="31">
        <f t="shared" si="12"/>
        <v>16</v>
      </c>
      <c r="R20" s="32" t="str">
        <f t="array" aca="1" ref="R20" ca="1">+IFERROR(INDEX($C$5:$E$37,MATCH(Q20,OFFSET($K$5:$K$37,0,P20),0),P20),"")</f>
        <v/>
      </c>
      <c r="T20" s="32">
        <f t="shared" ca="1" si="9"/>
        <v>0</v>
      </c>
      <c r="U20" s="32">
        <f ca="1">+IF(T20=0,0,SUM($T$5:T20))</f>
        <v>0</v>
      </c>
      <c r="W20" s="31">
        <f t="shared" si="13"/>
        <v>16</v>
      </c>
      <c r="X20" s="32" t="str">
        <f t="shared" ca="1" si="10"/>
        <v/>
      </c>
    </row>
    <row r="21" spans="2:24" ht="14.25" customHeight="1" x14ac:dyDescent="0.2">
      <c r="B21" s="276">
        <f t="shared" si="11"/>
        <v>17</v>
      </c>
      <c r="C21" s="277" t="str">
        <f>IFERROR(IF(HLOOKUP(C$4,'SASB DB'!$BC$7:$EN$40,$B21+1,FALSE)="","",HLOOKUP(C$4,'SASB DB'!$BC$7:$EN$40,$B21+1,FALSE)),"")</f>
        <v/>
      </c>
      <c r="D21" s="277" t="str">
        <f>IFERROR(IF(HLOOKUP(D$4,'SASB DB'!$BC$7:$EN$40,$B21+1,FALSE)="","",HLOOKUP(D$4,'SASB DB'!$BC$7:$EN$40,$B21+1,FALSE)),"")</f>
        <v/>
      </c>
      <c r="E21" s="278" t="str">
        <f>IFERROR(IF(HLOOKUP(E$4,'SASB DB'!$BC$7:$EN$40,$B21+1,FALSE)="","",HLOOKUP(E$4,'SASB DB'!$BC$7:$EN$40,$B21+1,FALSE)),"")</f>
        <v/>
      </c>
      <c r="G21" s="28">
        <f t="shared" si="5"/>
        <v>0</v>
      </c>
      <c r="H21" s="28">
        <f t="shared" si="6"/>
        <v>0</v>
      </c>
      <c r="I21" s="28">
        <f t="shared" si="7"/>
        <v>0</v>
      </c>
      <c r="J21" s="29"/>
      <c r="L21" s="29">
        <f t="shared" si="8"/>
        <v>0</v>
      </c>
      <c r="M21" s="29">
        <f>+IF(H21=0,0,H21+SUM($G$3:G$3))</f>
        <v>0</v>
      </c>
      <c r="N21" s="29">
        <f>+IF(I21=0,0,I21+SUM($G$3:H$3))</f>
        <v>0</v>
      </c>
      <c r="P21" s="33">
        <f t="shared" si="14"/>
        <v>1</v>
      </c>
      <c r="Q21" s="31">
        <f t="shared" si="12"/>
        <v>17</v>
      </c>
      <c r="R21" s="32" t="str">
        <f t="array" aca="1" ref="R21" ca="1">+IFERROR(INDEX($C$5:$E$37,MATCH(Q21,OFFSET($K$5:$K$37,0,P21),0),P21),"")</f>
        <v/>
      </c>
      <c r="T21" s="32">
        <f t="shared" ca="1" si="9"/>
        <v>0</v>
      </c>
      <c r="U21" s="32">
        <f ca="1">+IF(T21=0,0,SUM($T$5:T21))</f>
        <v>0</v>
      </c>
      <c r="W21" s="31">
        <f t="shared" si="13"/>
        <v>17</v>
      </c>
      <c r="X21" s="32" t="str">
        <f t="shared" ca="1" si="10"/>
        <v/>
      </c>
    </row>
    <row r="22" spans="2:24" ht="14.25" customHeight="1" x14ac:dyDescent="0.2">
      <c r="B22" s="276">
        <f t="shared" si="11"/>
        <v>18</v>
      </c>
      <c r="C22" s="277" t="str">
        <f>IFERROR(IF(HLOOKUP(C$4,'SASB DB'!$BC$7:$EN$40,$B22+1,FALSE)="","",HLOOKUP(C$4,'SASB DB'!$BC$7:$EN$40,$B22+1,FALSE)),"")</f>
        <v/>
      </c>
      <c r="D22" s="277" t="str">
        <f>IFERROR(IF(HLOOKUP(D$4,'SASB DB'!$BC$7:$EN$40,$B22+1,FALSE)="","",HLOOKUP(D$4,'SASB DB'!$BC$7:$EN$40,$B22+1,FALSE)),"")</f>
        <v/>
      </c>
      <c r="E22" s="278" t="str">
        <f>IFERROR(IF(HLOOKUP(E$4,'SASB DB'!$BC$7:$EN$40,$B22+1,FALSE)="","",HLOOKUP(E$4,'SASB DB'!$BC$7:$EN$40,$B22+1,FALSE)),"")</f>
        <v/>
      </c>
      <c r="G22" s="28">
        <f t="shared" si="5"/>
        <v>0</v>
      </c>
      <c r="H22" s="28">
        <f t="shared" si="6"/>
        <v>0</v>
      </c>
      <c r="I22" s="28">
        <f t="shared" si="7"/>
        <v>0</v>
      </c>
      <c r="J22" s="29"/>
      <c r="L22" s="29">
        <f t="shared" si="8"/>
        <v>0</v>
      </c>
      <c r="M22" s="29">
        <f>+IF(H22=0,0,H22+SUM($G$3:G$3))</f>
        <v>0</v>
      </c>
      <c r="N22" s="29">
        <f>+IF(I22=0,0,I22+SUM($G$3:H$3))</f>
        <v>0</v>
      </c>
      <c r="P22" s="33">
        <f t="shared" si="14"/>
        <v>1</v>
      </c>
      <c r="Q22" s="31">
        <f t="shared" si="12"/>
        <v>18</v>
      </c>
      <c r="R22" s="32" t="str">
        <f t="array" aca="1" ref="R22" ca="1">+IFERROR(INDEX($C$5:$E$37,MATCH(Q22,OFFSET($K$5:$K$37,0,P22),0),P22),"")</f>
        <v/>
      </c>
      <c r="T22" s="32">
        <f t="shared" ca="1" si="9"/>
        <v>0</v>
      </c>
      <c r="U22" s="32">
        <f ca="1">+IF(T22=0,0,SUM($T$5:T22))</f>
        <v>0</v>
      </c>
      <c r="W22" s="31">
        <f t="shared" si="13"/>
        <v>18</v>
      </c>
      <c r="X22" s="32" t="str">
        <f t="shared" ca="1" si="10"/>
        <v/>
      </c>
    </row>
    <row r="23" spans="2:24" ht="14.25" customHeight="1" x14ac:dyDescent="0.2">
      <c r="B23" s="276">
        <f t="shared" si="11"/>
        <v>19</v>
      </c>
      <c r="C23" s="277" t="str">
        <f>IFERROR(IF(HLOOKUP(C$4,'SASB DB'!$BC$7:$EN$40,$B23+1,FALSE)="","",HLOOKUP(C$4,'SASB DB'!$BC$7:$EN$40,$B23+1,FALSE)),"")</f>
        <v/>
      </c>
      <c r="D23" s="277" t="str">
        <f>IFERROR(IF(HLOOKUP(D$4,'SASB DB'!$BC$7:$EN$40,$B23+1,FALSE)="","",HLOOKUP(D$4,'SASB DB'!$BC$7:$EN$40,$B23+1,FALSE)),"")</f>
        <v/>
      </c>
      <c r="E23" s="278" t="str">
        <f>IFERROR(IF(HLOOKUP(E$4,'SASB DB'!$BC$7:$EN$40,$B23+1,FALSE)="","",HLOOKUP(E$4,'SASB DB'!$BC$7:$EN$40,$B23+1,FALSE)),"")</f>
        <v/>
      </c>
      <c r="G23" s="28">
        <f t="shared" si="5"/>
        <v>0</v>
      </c>
      <c r="H23" s="28">
        <f t="shared" si="6"/>
        <v>0</v>
      </c>
      <c r="I23" s="28">
        <f t="shared" si="7"/>
        <v>0</v>
      </c>
      <c r="J23" s="29"/>
      <c r="L23" s="29">
        <f t="shared" si="8"/>
        <v>0</v>
      </c>
      <c r="M23" s="29">
        <f>+IF(H23=0,0,H23+SUM($G$3:G$3))</f>
        <v>0</v>
      </c>
      <c r="N23" s="29">
        <f>+IF(I23=0,0,I23+SUM($G$3:H$3))</f>
        <v>0</v>
      </c>
      <c r="P23" s="33">
        <f t="shared" si="14"/>
        <v>1</v>
      </c>
      <c r="Q23" s="31">
        <f t="shared" si="12"/>
        <v>19</v>
      </c>
      <c r="R23" s="32" t="str">
        <f t="array" aca="1" ref="R23" ca="1">+IFERROR(INDEX($C$5:$E$37,MATCH(Q23,OFFSET($K$5:$K$37,0,P23),0),P23),"")</f>
        <v/>
      </c>
      <c r="T23" s="32">
        <f t="shared" ca="1" si="9"/>
        <v>0</v>
      </c>
      <c r="U23" s="32">
        <f ca="1">+IF(T23=0,0,SUM($T$5:T23))</f>
        <v>0</v>
      </c>
      <c r="W23" s="31">
        <f t="shared" si="13"/>
        <v>19</v>
      </c>
      <c r="X23" s="32" t="str">
        <f t="shared" ca="1" si="10"/>
        <v/>
      </c>
    </row>
    <row r="24" spans="2:24" ht="14.25" customHeight="1" x14ac:dyDescent="0.2">
      <c r="B24" s="276">
        <f t="shared" si="11"/>
        <v>20</v>
      </c>
      <c r="C24" s="277" t="str">
        <f>IFERROR(IF(HLOOKUP(C$4,'SASB DB'!$BC$7:$EN$40,$B24+1,FALSE)="","",HLOOKUP(C$4,'SASB DB'!$BC$7:$EN$40,$B24+1,FALSE)),"")</f>
        <v/>
      </c>
      <c r="D24" s="277" t="str">
        <f>IFERROR(IF(HLOOKUP(D$4,'SASB DB'!$BC$7:$EN$40,$B24+1,FALSE)="","",HLOOKUP(D$4,'SASB DB'!$BC$7:$EN$40,$B24+1,FALSE)),"")</f>
        <v/>
      </c>
      <c r="E24" s="278" t="str">
        <f>IFERROR(IF(HLOOKUP(E$4,'SASB DB'!$BC$7:$EN$40,$B24+1,FALSE)="","",HLOOKUP(E$4,'SASB DB'!$BC$7:$EN$40,$B24+1,FALSE)),"")</f>
        <v/>
      </c>
      <c r="G24" s="28">
        <f t="shared" si="5"/>
        <v>0</v>
      </c>
      <c r="H24" s="28">
        <f t="shared" si="6"/>
        <v>0</v>
      </c>
      <c r="I24" s="28">
        <f t="shared" si="7"/>
        <v>0</v>
      </c>
      <c r="J24" s="29"/>
      <c r="L24" s="29">
        <f t="shared" si="8"/>
        <v>0</v>
      </c>
      <c r="M24" s="29">
        <f>+IF(H24=0,0,H24+SUM($G$3:G$3))</f>
        <v>0</v>
      </c>
      <c r="N24" s="29">
        <f>+IF(I24=0,0,I24+SUM($G$3:H$3))</f>
        <v>0</v>
      </c>
      <c r="P24" s="33">
        <f t="shared" si="14"/>
        <v>1</v>
      </c>
      <c r="Q24" s="31">
        <f t="shared" si="12"/>
        <v>20</v>
      </c>
      <c r="R24" s="32" t="str">
        <f t="array" aca="1" ref="R24" ca="1">+IFERROR(INDEX($C$5:$E$37,MATCH(Q24,OFFSET($K$5:$K$37,0,P24),0),P24),"")</f>
        <v/>
      </c>
      <c r="T24" s="32">
        <f t="shared" ca="1" si="9"/>
        <v>0</v>
      </c>
      <c r="U24" s="32">
        <f ca="1">+IF(T24=0,0,SUM($T$5:T24))</f>
        <v>0</v>
      </c>
      <c r="W24" s="31">
        <f t="shared" si="13"/>
        <v>20</v>
      </c>
      <c r="X24" s="32" t="str">
        <f t="shared" ca="1" si="10"/>
        <v/>
      </c>
    </row>
    <row r="25" spans="2:24" ht="14.25" customHeight="1" x14ac:dyDescent="0.2">
      <c r="B25" s="276">
        <f t="shared" si="11"/>
        <v>21</v>
      </c>
      <c r="C25" s="277" t="str">
        <f>IFERROR(IF(HLOOKUP(C$4,'SASB DB'!$BC$7:$EN$40,$B25+1,FALSE)="","",HLOOKUP(C$4,'SASB DB'!$BC$7:$EN$40,$B25+1,FALSE)),"")</f>
        <v/>
      </c>
      <c r="D25" s="277" t="str">
        <f>IFERROR(IF(HLOOKUP(D$4,'SASB DB'!$BC$7:$EN$40,$B25+1,FALSE)="","",HLOOKUP(D$4,'SASB DB'!$BC$7:$EN$40,$B25+1,FALSE)),"")</f>
        <v/>
      </c>
      <c r="E25" s="278" t="str">
        <f>IFERROR(IF(HLOOKUP(E$4,'SASB DB'!$BC$7:$EN$40,$B25+1,FALSE)="","",HLOOKUP(E$4,'SASB DB'!$BC$7:$EN$40,$B25+1,FALSE)),"")</f>
        <v/>
      </c>
      <c r="G25" s="28">
        <f t="shared" si="5"/>
        <v>0</v>
      </c>
      <c r="H25" s="28">
        <f t="shared" si="6"/>
        <v>0</v>
      </c>
      <c r="I25" s="28">
        <f t="shared" si="7"/>
        <v>0</v>
      </c>
      <c r="J25" s="29"/>
      <c r="L25" s="29">
        <f t="shared" si="8"/>
        <v>0</v>
      </c>
      <c r="M25" s="29">
        <f>+IF(H25=0,0,H25+SUM($G$3:G$3))</f>
        <v>0</v>
      </c>
      <c r="N25" s="29">
        <f>+IF(I25=0,0,I25+SUM($G$3:H$3))</f>
        <v>0</v>
      </c>
      <c r="P25" s="33">
        <f t="shared" si="14"/>
        <v>1</v>
      </c>
      <c r="Q25" s="31">
        <f t="shared" si="12"/>
        <v>21</v>
      </c>
      <c r="R25" s="32" t="str">
        <f t="array" aca="1" ref="R25" ca="1">+IFERROR(INDEX($C$5:$E$37,MATCH(Q25,OFFSET($K$5:$K$37,0,P25),0),P25),"")</f>
        <v/>
      </c>
      <c r="T25" s="32">
        <f t="shared" ca="1" si="9"/>
        <v>0</v>
      </c>
      <c r="U25" s="32">
        <f ca="1">+IF(T25=0,0,SUM($T$5:T25))</f>
        <v>0</v>
      </c>
      <c r="W25" s="31">
        <f t="shared" si="13"/>
        <v>21</v>
      </c>
      <c r="X25" s="32" t="str">
        <f t="shared" ca="1" si="10"/>
        <v/>
      </c>
    </row>
    <row r="26" spans="2:24" ht="14.25" customHeight="1" x14ac:dyDescent="0.2">
      <c r="B26" s="276">
        <f t="shared" si="11"/>
        <v>22</v>
      </c>
      <c r="C26" s="277" t="str">
        <f>IFERROR(IF(HLOOKUP(C$4,'SASB DB'!$BC$7:$EN$40,$B26+1,FALSE)="","",HLOOKUP(C$4,'SASB DB'!$BC$7:$EN$40,$B26+1,FALSE)),"")</f>
        <v/>
      </c>
      <c r="D26" s="277" t="str">
        <f>IFERROR(IF(HLOOKUP(D$4,'SASB DB'!$BC$7:$EN$40,$B26+1,FALSE)="","",HLOOKUP(D$4,'SASB DB'!$BC$7:$EN$40,$B26+1,FALSE)),"")</f>
        <v/>
      </c>
      <c r="E26" s="278" t="str">
        <f>IFERROR(IF(HLOOKUP(E$4,'SASB DB'!$BC$7:$EN$40,$B26+1,FALSE)="","",HLOOKUP(E$4,'SASB DB'!$BC$7:$EN$40,$B26+1,FALSE)),"")</f>
        <v/>
      </c>
      <c r="G26" s="28">
        <f t="shared" si="5"/>
        <v>0</v>
      </c>
      <c r="H26" s="28">
        <f t="shared" si="6"/>
        <v>0</v>
      </c>
      <c r="I26" s="28">
        <f t="shared" si="7"/>
        <v>0</v>
      </c>
      <c r="J26" s="29"/>
      <c r="L26" s="29">
        <f t="shared" si="8"/>
        <v>0</v>
      </c>
      <c r="M26" s="29">
        <f>+IF(H26=0,0,H26+SUM($G$3:G$3))</f>
        <v>0</v>
      </c>
      <c r="N26" s="29">
        <f>+IF(I26=0,0,I26+SUM($G$3:H$3))</f>
        <v>0</v>
      </c>
      <c r="P26" s="33">
        <f t="shared" si="14"/>
        <v>1</v>
      </c>
      <c r="Q26" s="31">
        <f t="shared" si="12"/>
        <v>22</v>
      </c>
      <c r="R26" s="32" t="str">
        <f t="array" aca="1" ref="R26" ca="1">+IFERROR(INDEX($C$5:$E$37,MATCH(Q26,OFFSET($K$5:$K$37,0,P26),0),P26),"")</f>
        <v/>
      </c>
      <c r="T26" s="32">
        <f t="shared" ca="1" si="9"/>
        <v>0</v>
      </c>
      <c r="U26" s="32">
        <f ca="1">+IF(T26=0,0,SUM($T$5:T26))</f>
        <v>0</v>
      </c>
      <c r="W26" s="31">
        <f t="shared" si="13"/>
        <v>22</v>
      </c>
      <c r="X26" s="32" t="str">
        <f t="shared" ca="1" si="10"/>
        <v/>
      </c>
    </row>
    <row r="27" spans="2:24" ht="14.25" customHeight="1" x14ac:dyDescent="0.2">
      <c r="B27" s="276">
        <f t="shared" si="11"/>
        <v>23</v>
      </c>
      <c r="C27" s="277" t="str">
        <f>IFERROR(IF(HLOOKUP(C$4,'SASB DB'!$BC$7:$EN$40,$B27+1,FALSE)="","",HLOOKUP(C$4,'SASB DB'!$BC$7:$EN$40,$B27+1,FALSE)),"")</f>
        <v/>
      </c>
      <c r="D27" s="277" t="str">
        <f>IFERROR(IF(HLOOKUP(D$4,'SASB DB'!$BC$7:$EN$40,$B27+1,FALSE)="","",HLOOKUP(D$4,'SASB DB'!$BC$7:$EN$40,$B27+1,FALSE)),"")</f>
        <v/>
      </c>
      <c r="E27" s="278" t="str">
        <f>IFERROR(IF(HLOOKUP(E$4,'SASB DB'!$BC$7:$EN$40,$B27+1,FALSE)="","",HLOOKUP(E$4,'SASB DB'!$BC$7:$EN$40,$B27+1,FALSE)),"")</f>
        <v/>
      </c>
      <c r="G27" s="28">
        <f t="shared" si="5"/>
        <v>0</v>
      </c>
      <c r="H27" s="28">
        <f t="shared" si="6"/>
        <v>0</v>
      </c>
      <c r="I27" s="28">
        <f t="shared" si="7"/>
        <v>0</v>
      </c>
      <c r="J27" s="29"/>
      <c r="L27" s="29">
        <f t="shared" si="8"/>
        <v>0</v>
      </c>
      <c r="M27" s="29">
        <f>+IF(H27=0,0,H27+SUM($G$3:G$3))</f>
        <v>0</v>
      </c>
      <c r="N27" s="29">
        <f>+IF(I27=0,0,I27+SUM($G$3:H$3))</f>
        <v>0</v>
      </c>
      <c r="P27" s="33">
        <f t="shared" si="14"/>
        <v>1</v>
      </c>
      <c r="Q27" s="31">
        <f t="shared" si="12"/>
        <v>23</v>
      </c>
      <c r="R27" s="32" t="str">
        <f t="array" aca="1" ref="R27" ca="1">+IFERROR(INDEX($C$5:$E$37,MATCH(Q27,OFFSET($K$5:$K$37,0,P27),0),P27),"")</f>
        <v/>
      </c>
      <c r="T27" s="32">
        <f t="shared" ca="1" si="9"/>
        <v>0</v>
      </c>
      <c r="U27" s="32">
        <f ca="1">+IF(T27=0,0,SUM($T$5:T27))</f>
        <v>0</v>
      </c>
      <c r="W27" s="31">
        <f t="shared" si="13"/>
        <v>23</v>
      </c>
      <c r="X27" s="32" t="str">
        <f t="shared" ca="1" si="10"/>
        <v/>
      </c>
    </row>
    <row r="28" spans="2:24" ht="14.25" customHeight="1" x14ac:dyDescent="0.2">
      <c r="B28" s="276">
        <f t="shared" si="11"/>
        <v>24</v>
      </c>
      <c r="C28" s="277" t="str">
        <f>IFERROR(IF(HLOOKUP(C$4,'SASB DB'!$BC$7:$EN$40,$B28+1,FALSE)="","",HLOOKUP(C$4,'SASB DB'!$BC$7:$EN$40,$B28+1,FALSE)),"")</f>
        <v/>
      </c>
      <c r="D28" s="277" t="str">
        <f>IFERROR(IF(HLOOKUP(D$4,'SASB DB'!$BC$7:$EN$40,$B28+1,FALSE)="","",HLOOKUP(D$4,'SASB DB'!$BC$7:$EN$40,$B28+1,FALSE)),"")</f>
        <v/>
      </c>
      <c r="E28" s="278" t="str">
        <f>IFERROR(IF(HLOOKUP(E$4,'SASB DB'!$BC$7:$EN$40,$B28+1,FALSE)="","",HLOOKUP(E$4,'SASB DB'!$BC$7:$EN$40,$B28+1,FALSE)),"")</f>
        <v/>
      </c>
      <c r="G28" s="28">
        <f t="shared" si="5"/>
        <v>0</v>
      </c>
      <c r="H28" s="28">
        <f t="shared" si="6"/>
        <v>0</v>
      </c>
      <c r="I28" s="28">
        <f t="shared" si="7"/>
        <v>0</v>
      </c>
      <c r="J28" s="29"/>
      <c r="L28" s="29">
        <f t="shared" si="8"/>
        <v>0</v>
      </c>
      <c r="M28" s="29">
        <f>+IF(H28=0,0,H28+SUM($G$3:G$3))</f>
        <v>0</v>
      </c>
      <c r="N28" s="29">
        <f>+IF(I28=0,0,I28+SUM($G$3:H$3))</f>
        <v>0</v>
      </c>
      <c r="P28" s="33">
        <f t="shared" si="14"/>
        <v>1</v>
      </c>
      <c r="Q28" s="31">
        <f t="shared" si="12"/>
        <v>24</v>
      </c>
      <c r="R28" s="32" t="str">
        <f t="array" aca="1" ref="R28" ca="1">+IFERROR(INDEX($C$5:$E$37,MATCH(Q28,OFFSET($K$5:$K$37,0,P28),0),P28),"")</f>
        <v/>
      </c>
      <c r="T28" s="32">
        <f t="shared" ca="1" si="9"/>
        <v>0</v>
      </c>
      <c r="U28" s="32">
        <f ca="1">+IF(T28=0,0,SUM($T$5:T28))</f>
        <v>0</v>
      </c>
      <c r="W28" s="31">
        <f t="shared" si="13"/>
        <v>24</v>
      </c>
      <c r="X28" s="32" t="str">
        <f t="shared" ca="1" si="10"/>
        <v/>
      </c>
    </row>
    <row r="29" spans="2:24" ht="14.25" customHeight="1" x14ac:dyDescent="0.2">
      <c r="B29" s="276">
        <f t="shared" si="11"/>
        <v>25</v>
      </c>
      <c r="C29" s="277" t="str">
        <f>IFERROR(IF(HLOOKUP(C$4,'SASB DB'!$BC$7:$EN$40,$B29+1,FALSE)="","",HLOOKUP(C$4,'SASB DB'!$BC$7:$EN$40,$B29+1,FALSE)),"")</f>
        <v/>
      </c>
      <c r="D29" s="277" t="str">
        <f>IFERROR(IF(HLOOKUP(D$4,'SASB DB'!$BC$7:$EN$40,$B29+1,FALSE)="","",HLOOKUP(D$4,'SASB DB'!$BC$7:$EN$40,$B29+1,FALSE)),"")</f>
        <v/>
      </c>
      <c r="E29" s="278" t="str">
        <f>IFERROR(IF(HLOOKUP(E$4,'SASB DB'!$BC$7:$EN$40,$B29+1,FALSE)="","",HLOOKUP(E$4,'SASB DB'!$BC$7:$EN$40,$B29+1,FALSE)),"")</f>
        <v/>
      </c>
      <c r="G29" s="28">
        <f t="shared" si="5"/>
        <v>0</v>
      </c>
      <c r="H29" s="28">
        <f t="shared" si="6"/>
        <v>0</v>
      </c>
      <c r="I29" s="28">
        <f t="shared" si="7"/>
        <v>0</v>
      </c>
      <c r="J29" s="29"/>
      <c r="L29" s="29">
        <f t="shared" si="8"/>
        <v>0</v>
      </c>
      <c r="M29" s="29">
        <f>+IF(H29=0,0,H29+SUM($G$3:G$3))</f>
        <v>0</v>
      </c>
      <c r="N29" s="29">
        <f>+IF(I29=0,0,I29+SUM($G$3:H$3))</f>
        <v>0</v>
      </c>
      <c r="P29" s="33">
        <f t="shared" si="14"/>
        <v>1</v>
      </c>
      <c r="Q29" s="31">
        <f t="shared" si="12"/>
        <v>25</v>
      </c>
      <c r="R29" s="32" t="str">
        <f t="array" aca="1" ref="R29" ca="1">+IFERROR(INDEX($C$5:$E$37,MATCH(Q29,OFFSET($K$5:$K$37,0,P29),0),P29),"")</f>
        <v/>
      </c>
      <c r="T29" s="32">
        <f t="shared" ca="1" si="9"/>
        <v>0</v>
      </c>
      <c r="U29" s="32">
        <f ca="1">+IF(T29=0,0,SUM($T$5:T29))</f>
        <v>0</v>
      </c>
      <c r="W29" s="31">
        <f t="shared" si="13"/>
        <v>25</v>
      </c>
      <c r="X29" s="32" t="str">
        <f t="shared" ca="1" si="10"/>
        <v/>
      </c>
    </row>
    <row r="30" spans="2:24" ht="14.25" customHeight="1" x14ac:dyDescent="0.2">
      <c r="B30" s="276">
        <f t="shared" si="11"/>
        <v>26</v>
      </c>
      <c r="C30" s="277" t="str">
        <f>IFERROR(IF(HLOOKUP(C$4,'SASB DB'!$BC$7:$EN$40,$B30+1,FALSE)="","",HLOOKUP(C$4,'SASB DB'!$BC$7:$EN$40,$B30+1,FALSE)),"")</f>
        <v/>
      </c>
      <c r="D30" s="277" t="str">
        <f>IFERROR(IF(HLOOKUP(D$4,'SASB DB'!$BC$7:$EN$40,$B30+1,FALSE)="","",HLOOKUP(D$4,'SASB DB'!$BC$7:$EN$40,$B30+1,FALSE)),"")</f>
        <v/>
      </c>
      <c r="E30" s="278" t="str">
        <f>IFERROR(IF(HLOOKUP(E$4,'SASB DB'!$BC$7:$EN$40,$B30+1,FALSE)="","",HLOOKUP(E$4,'SASB DB'!$BC$7:$EN$40,$B30+1,FALSE)),"")</f>
        <v/>
      </c>
      <c r="G30" s="28">
        <f t="shared" si="5"/>
        <v>0</v>
      </c>
      <c r="H30" s="28">
        <f t="shared" si="6"/>
        <v>0</v>
      </c>
      <c r="I30" s="28">
        <f t="shared" si="7"/>
        <v>0</v>
      </c>
      <c r="J30" s="29"/>
      <c r="L30" s="29">
        <f t="shared" si="8"/>
        <v>0</v>
      </c>
      <c r="M30" s="29">
        <f>+IF(H30=0,0,H30+SUM($G$3:G$3))</f>
        <v>0</v>
      </c>
      <c r="N30" s="29">
        <f>+IF(I30=0,0,I30+SUM($G$3:H$3))</f>
        <v>0</v>
      </c>
      <c r="P30" s="33">
        <f t="shared" si="14"/>
        <v>1</v>
      </c>
      <c r="Q30" s="31">
        <f t="shared" si="12"/>
        <v>26</v>
      </c>
      <c r="R30" s="32" t="str">
        <f t="array" aca="1" ref="R30" ca="1">+IFERROR(INDEX($C$5:$E$37,MATCH(Q30,OFFSET($K$5:$K$37,0,P30),0),P30),"")</f>
        <v/>
      </c>
      <c r="T30" s="32">
        <f t="shared" ca="1" si="9"/>
        <v>0</v>
      </c>
      <c r="U30" s="32">
        <f ca="1">+IF(T30=0,0,SUM($T$5:T30))</f>
        <v>0</v>
      </c>
      <c r="W30" s="31">
        <f t="shared" si="13"/>
        <v>26</v>
      </c>
      <c r="X30" s="32" t="str">
        <f t="shared" ca="1" si="10"/>
        <v/>
      </c>
    </row>
    <row r="31" spans="2:24" ht="14.25" customHeight="1" x14ac:dyDescent="0.2">
      <c r="B31" s="276">
        <f t="shared" si="11"/>
        <v>27</v>
      </c>
      <c r="C31" s="277" t="str">
        <f>IFERROR(IF(HLOOKUP(C$4,'SASB DB'!$BC$7:$EN$40,$B31+1,FALSE)="","",HLOOKUP(C$4,'SASB DB'!$BC$7:$EN$40,$B31+1,FALSE)),"")</f>
        <v/>
      </c>
      <c r="D31" s="277" t="str">
        <f>IFERROR(IF(HLOOKUP(D$4,'SASB DB'!$BC$7:$EN$40,$B31+1,FALSE)="","",HLOOKUP(D$4,'SASB DB'!$BC$7:$EN$40,$B31+1,FALSE)),"")</f>
        <v/>
      </c>
      <c r="E31" s="278" t="str">
        <f>IFERROR(IF(HLOOKUP(E$4,'SASB DB'!$BC$7:$EN$40,$B31+1,FALSE)="","",HLOOKUP(E$4,'SASB DB'!$BC$7:$EN$40,$B31+1,FALSE)),"")</f>
        <v/>
      </c>
      <c r="G31" s="28">
        <f t="shared" si="5"/>
        <v>0</v>
      </c>
      <c r="H31" s="28">
        <f t="shared" si="6"/>
        <v>0</v>
      </c>
      <c r="I31" s="28">
        <f t="shared" si="7"/>
        <v>0</v>
      </c>
      <c r="J31" s="29"/>
      <c r="L31" s="29">
        <f t="shared" si="8"/>
        <v>0</v>
      </c>
      <c r="M31" s="29">
        <f>+IF(H31=0,0,H31+SUM($G$3:G$3))</f>
        <v>0</v>
      </c>
      <c r="N31" s="29">
        <f>+IF(I31=0,0,I31+SUM($G$3:H$3))</f>
        <v>0</v>
      </c>
      <c r="P31" s="33">
        <f t="shared" si="14"/>
        <v>1</v>
      </c>
      <c r="Q31" s="31">
        <f t="shared" si="12"/>
        <v>27</v>
      </c>
      <c r="R31" s="32" t="str">
        <f t="array" aca="1" ref="R31" ca="1">+IFERROR(INDEX($C$5:$E$37,MATCH(Q31,OFFSET($K$5:$K$37,0,P31),0),P31),"")</f>
        <v/>
      </c>
      <c r="T31" s="32">
        <f t="shared" ca="1" si="9"/>
        <v>0</v>
      </c>
      <c r="U31" s="32">
        <f ca="1">+IF(T31=0,0,SUM($T$5:T31))</f>
        <v>0</v>
      </c>
      <c r="W31" s="31">
        <f t="shared" si="13"/>
        <v>27</v>
      </c>
      <c r="X31" s="32" t="str">
        <f t="shared" ca="1" si="10"/>
        <v/>
      </c>
    </row>
    <row r="32" spans="2:24" ht="14.25" customHeight="1" x14ac:dyDescent="0.2">
      <c r="B32" s="276">
        <f t="shared" si="11"/>
        <v>28</v>
      </c>
      <c r="C32" s="277" t="str">
        <f>IFERROR(IF(HLOOKUP(C$4,'SASB DB'!$BC$7:$EN$40,$B32+1,FALSE)="","",HLOOKUP(C$4,'SASB DB'!$BC$7:$EN$40,$B32+1,FALSE)),"")</f>
        <v/>
      </c>
      <c r="D32" s="277" t="str">
        <f>IFERROR(IF(HLOOKUP(D$4,'SASB DB'!$BC$7:$EN$40,$B32+1,FALSE)="","",HLOOKUP(D$4,'SASB DB'!$BC$7:$EN$40,$B32+1,FALSE)),"")</f>
        <v/>
      </c>
      <c r="E32" s="278" t="str">
        <f>IFERROR(IF(HLOOKUP(E$4,'SASB DB'!$BC$7:$EN$40,$B32+1,FALSE)="","",HLOOKUP(E$4,'SASB DB'!$BC$7:$EN$40,$B32+1,FALSE)),"")</f>
        <v/>
      </c>
      <c r="G32" s="28">
        <f t="shared" si="5"/>
        <v>0</v>
      </c>
      <c r="H32" s="28">
        <f t="shared" si="6"/>
        <v>0</v>
      </c>
      <c r="I32" s="28">
        <f t="shared" si="7"/>
        <v>0</v>
      </c>
      <c r="J32" s="29"/>
      <c r="L32" s="29">
        <f t="shared" si="8"/>
        <v>0</v>
      </c>
      <c r="M32" s="29">
        <f>+IF(H32=0,0,H32+SUM($G$3:G$3))</f>
        <v>0</v>
      </c>
      <c r="N32" s="29">
        <f>+IF(I32=0,0,I32+SUM($G$3:H$3))</f>
        <v>0</v>
      </c>
      <c r="P32" s="33">
        <f t="shared" si="14"/>
        <v>1</v>
      </c>
      <c r="Q32" s="31">
        <f t="shared" si="12"/>
        <v>28</v>
      </c>
      <c r="R32" s="32" t="str">
        <f t="array" aca="1" ref="R32" ca="1">+IFERROR(INDEX($C$5:$E$37,MATCH(Q32,OFFSET($K$5:$K$37,0,P32),0),P32),"")</f>
        <v/>
      </c>
      <c r="T32" s="32">
        <f t="shared" ca="1" si="9"/>
        <v>0</v>
      </c>
      <c r="U32" s="32">
        <f ca="1">+IF(T32=0,0,SUM($T$5:T32))</f>
        <v>0</v>
      </c>
      <c r="W32" s="31">
        <f t="shared" si="13"/>
        <v>28</v>
      </c>
      <c r="X32" s="32" t="str">
        <f t="shared" ca="1" si="10"/>
        <v/>
      </c>
    </row>
    <row r="33" spans="2:24" ht="14.25" customHeight="1" x14ac:dyDescent="0.2">
      <c r="B33" s="276">
        <f t="shared" si="11"/>
        <v>29</v>
      </c>
      <c r="C33" s="277" t="str">
        <f>IFERROR(IF(HLOOKUP(C$4,'SASB DB'!$BC$7:$EN$40,$B33+1,FALSE)="","",HLOOKUP(C$4,'SASB DB'!$BC$7:$EN$40,$B33+1,FALSE)),"")</f>
        <v/>
      </c>
      <c r="D33" s="277" t="str">
        <f>IFERROR(IF(HLOOKUP(D$4,'SASB DB'!$BC$7:$EN$40,$B33+1,FALSE)="","",HLOOKUP(D$4,'SASB DB'!$BC$7:$EN$40,$B33+1,FALSE)),"")</f>
        <v/>
      </c>
      <c r="E33" s="278" t="str">
        <f>IFERROR(IF(HLOOKUP(E$4,'SASB DB'!$BC$7:$EN$40,$B33+1,FALSE)="","",HLOOKUP(E$4,'SASB DB'!$BC$7:$EN$40,$B33+1,FALSE)),"")</f>
        <v/>
      </c>
      <c r="G33" s="28">
        <f t="shared" si="5"/>
        <v>0</v>
      </c>
      <c r="H33" s="28">
        <f t="shared" si="6"/>
        <v>0</v>
      </c>
      <c r="I33" s="28">
        <f t="shared" si="7"/>
        <v>0</v>
      </c>
      <c r="J33" s="29"/>
      <c r="L33" s="29">
        <f t="shared" si="8"/>
        <v>0</v>
      </c>
      <c r="M33" s="29">
        <f>+IF(H33=0,0,H33+SUM($G$3:G$3))</f>
        <v>0</v>
      </c>
      <c r="N33" s="29">
        <f>+IF(I33=0,0,I33+SUM($G$3:H$3))</f>
        <v>0</v>
      </c>
      <c r="P33" s="33">
        <f t="shared" si="14"/>
        <v>1</v>
      </c>
      <c r="Q33" s="31">
        <f t="shared" si="12"/>
        <v>29</v>
      </c>
      <c r="R33" s="32" t="str">
        <f t="array" aca="1" ref="R33" ca="1">+IFERROR(INDEX($C$5:$E$37,MATCH(Q33,OFFSET($K$5:$K$37,0,P33),0),P33),"")</f>
        <v/>
      </c>
      <c r="T33" s="32">
        <f t="shared" ca="1" si="9"/>
        <v>0</v>
      </c>
      <c r="U33" s="32">
        <f ca="1">+IF(T33=0,0,SUM($T$5:T33))</f>
        <v>0</v>
      </c>
      <c r="W33" s="31">
        <f t="shared" si="13"/>
        <v>29</v>
      </c>
      <c r="X33" s="32" t="str">
        <f t="shared" ca="1" si="10"/>
        <v/>
      </c>
    </row>
    <row r="34" spans="2:24" ht="14.25" customHeight="1" x14ac:dyDescent="0.2">
      <c r="B34" s="276">
        <f t="shared" si="11"/>
        <v>30</v>
      </c>
      <c r="C34" s="277" t="str">
        <f>IFERROR(IF(HLOOKUP(C$4,'SASB DB'!$BC$7:$EN$40,$B34+1,FALSE)="","",HLOOKUP(C$4,'SASB DB'!$BC$7:$EN$40,$B34+1,FALSE)),"")</f>
        <v/>
      </c>
      <c r="D34" s="277" t="str">
        <f>IFERROR(IF(HLOOKUP(D$4,'SASB DB'!$BC$7:$EN$40,$B34+1,FALSE)="","",HLOOKUP(D$4,'SASB DB'!$BC$7:$EN$40,$B34+1,FALSE)),"")</f>
        <v/>
      </c>
      <c r="E34" s="278" t="str">
        <f>IFERROR(IF(HLOOKUP(E$4,'SASB DB'!$BC$7:$EN$40,$B34+1,FALSE)="","",HLOOKUP(E$4,'SASB DB'!$BC$7:$EN$40,$B34+1,FALSE)),"")</f>
        <v/>
      </c>
      <c r="G34" s="28">
        <f t="shared" si="5"/>
        <v>0</v>
      </c>
      <c r="H34" s="28">
        <f t="shared" si="6"/>
        <v>0</v>
      </c>
      <c r="I34" s="28">
        <f t="shared" si="7"/>
        <v>0</v>
      </c>
      <c r="J34" s="29"/>
      <c r="L34" s="29">
        <f t="shared" si="8"/>
        <v>0</v>
      </c>
      <c r="M34" s="29">
        <f>+IF(H34=0,0,H34+SUM($G$3:G$3))</f>
        <v>0</v>
      </c>
      <c r="N34" s="29">
        <f>+IF(I34=0,0,I34+SUM($G$3:H$3))</f>
        <v>0</v>
      </c>
      <c r="P34" s="33">
        <f t="shared" si="14"/>
        <v>1</v>
      </c>
      <c r="Q34" s="31">
        <f t="shared" si="12"/>
        <v>30</v>
      </c>
      <c r="R34" s="32" t="str">
        <f t="array" aca="1" ref="R34" ca="1">+IFERROR(INDEX($C$5:$E$37,MATCH(Q34,OFFSET($K$5:$K$37,0,P34),0),P34),"")</f>
        <v/>
      </c>
      <c r="T34" s="32">
        <f t="shared" ca="1" si="9"/>
        <v>0</v>
      </c>
      <c r="U34" s="32">
        <f ca="1">+IF(T34=0,0,SUM($T$5:T34))</f>
        <v>0</v>
      </c>
      <c r="W34" s="31">
        <f t="shared" si="13"/>
        <v>30</v>
      </c>
      <c r="X34" s="32" t="str">
        <f t="shared" ca="1" si="10"/>
        <v/>
      </c>
    </row>
    <row r="35" spans="2:24" ht="14.25" customHeight="1" x14ac:dyDescent="0.2">
      <c r="B35" s="276">
        <f t="shared" si="11"/>
        <v>31</v>
      </c>
      <c r="C35" s="277" t="str">
        <f>IFERROR(IF(HLOOKUP(C$4,'SASB DB'!$BC$7:$EN$40,$B35+1,FALSE)="","",HLOOKUP(C$4,'SASB DB'!$BC$7:$EN$40,$B35+1,FALSE)),"")</f>
        <v/>
      </c>
      <c r="D35" s="277" t="str">
        <f>IFERROR(IF(HLOOKUP(D$4,'SASB DB'!$BC$7:$EN$40,$B35+1,FALSE)="","",HLOOKUP(D$4,'SASB DB'!$BC$7:$EN$40,$B35+1,FALSE)),"")</f>
        <v/>
      </c>
      <c r="E35" s="278" t="str">
        <f>IFERROR(IF(HLOOKUP(E$4,'SASB DB'!$BC$7:$EN$40,$B35+1,FALSE)="","",HLOOKUP(E$4,'SASB DB'!$BC$7:$EN$40,$B35+1,FALSE)),"")</f>
        <v/>
      </c>
      <c r="G35" s="28">
        <f t="shared" si="5"/>
        <v>0</v>
      </c>
      <c r="H35" s="28">
        <f t="shared" si="6"/>
        <v>0</v>
      </c>
      <c r="I35" s="28">
        <f t="shared" si="7"/>
        <v>0</v>
      </c>
      <c r="J35" s="29"/>
      <c r="L35" s="29">
        <f t="shared" si="8"/>
        <v>0</v>
      </c>
      <c r="M35" s="29">
        <f>+IF(H35=0,0,H35+SUM($G$3:G$3))</f>
        <v>0</v>
      </c>
      <c r="N35" s="29">
        <f>+IF(I35=0,0,I35+SUM($G$3:H$3))</f>
        <v>0</v>
      </c>
      <c r="P35" s="33">
        <f t="shared" si="14"/>
        <v>1</v>
      </c>
      <c r="Q35" s="31">
        <f t="shared" si="12"/>
        <v>31</v>
      </c>
      <c r="R35" s="32" t="str">
        <f t="array" aca="1" ref="R35" ca="1">+IFERROR(INDEX($C$5:$E$37,MATCH(Q35,OFFSET($K$5:$K$37,0,P35),0),P35),"")</f>
        <v/>
      </c>
      <c r="T35" s="32">
        <f t="shared" ca="1" si="9"/>
        <v>0</v>
      </c>
      <c r="U35" s="32">
        <f ca="1">+IF(T35=0,0,SUM($T$5:T35))</f>
        <v>0</v>
      </c>
      <c r="W35" s="31">
        <f t="shared" si="13"/>
        <v>31</v>
      </c>
      <c r="X35" s="32" t="str">
        <f t="shared" ca="1" si="10"/>
        <v/>
      </c>
    </row>
    <row r="36" spans="2:24" ht="14.25" customHeight="1" x14ac:dyDescent="0.2">
      <c r="B36" s="279"/>
      <c r="C36" s="277"/>
      <c r="D36" s="277"/>
      <c r="E36" s="278"/>
      <c r="G36" s="28">
        <f t="shared" si="5"/>
        <v>0</v>
      </c>
      <c r="H36" s="28">
        <f t="shared" si="6"/>
        <v>0</v>
      </c>
      <c r="I36" s="28">
        <f t="shared" si="7"/>
        <v>0</v>
      </c>
      <c r="J36" s="29"/>
      <c r="L36" s="29">
        <f t="shared" si="8"/>
        <v>0</v>
      </c>
      <c r="M36" s="29">
        <f>+IF(H36=0,0,H36+SUM($G$3:G$3))</f>
        <v>0</v>
      </c>
      <c r="N36" s="29">
        <f>+IF(I36=0,0,I36+SUM($G$3:H$3))</f>
        <v>0</v>
      </c>
      <c r="P36" s="33">
        <f t="shared" si="14"/>
        <v>1</v>
      </c>
      <c r="Q36" s="31">
        <f t="shared" si="12"/>
        <v>32</v>
      </c>
      <c r="R36" s="32" t="str">
        <f t="array" aca="1" ref="R36" ca="1">+IFERROR(INDEX($C$5:$E$37,MATCH(Q36,OFFSET($K$5:$K$37,0,P36),0),P36),"")</f>
        <v/>
      </c>
      <c r="T36" s="32">
        <f t="shared" ca="1" si="9"/>
        <v>0</v>
      </c>
      <c r="U36" s="32">
        <f ca="1">+IF(T36=0,0,SUM($T$5:T36))</f>
        <v>0</v>
      </c>
      <c r="W36" s="31"/>
    </row>
    <row r="37" spans="2:24" ht="14.25" customHeight="1" x14ac:dyDescent="0.2">
      <c r="B37" s="282"/>
      <c r="C37" s="283"/>
      <c r="D37" s="283"/>
      <c r="E37" s="284"/>
      <c r="G37" s="28">
        <f t="shared" si="5"/>
        <v>0</v>
      </c>
      <c r="H37" s="28">
        <f t="shared" si="6"/>
        <v>0</v>
      </c>
      <c r="I37" s="28">
        <f t="shared" si="7"/>
        <v>0</v>
      </c>
      <c r="J37" s="29"/>
      <c r="L37" s="29">
        <f t="shared" si="8"/>
        <v>0</v>
      </c>
      <c r="M37" s="29">
        <f>+IF(H37=0,0,H37+SUM($G$3:G$3))</f>
        <v>0</v>
      </c>
      <c r="N37" s="29">
        <f>+IF(I37=0,0,I37+SUM($G$3:H$3))</f>
        <v>0</v>
      </c>
      <c r="P37" s="33">
        <f t="shared" si="14"/>
        <v>1</v>
      </c>
      <c r="Q37" s="31">
        <f t="shared" si="12"/>
        <v>33</v>
      </c>
      <c r="R37" s="32" t="str">
        <f t="array" aca="1" ref="R37" ca="1">+IFERROR(INDEX($C$5:$E$37,MATCH(Q37,OFFSET($K$5:$K$37,0,P37),0),P37),"")</f>
        <v/>
      </c>
      <c r="T37" s="32">
        <f t="shared" ca="1" si="9"/>
        <v>0</v>
      </c>
      <c r="U37" s="32">
        <f ca="1">+IF(T37=0,0,SUM($T$5:T37))</f>
        <v>0</v>
      </c>
      <c r="X37" s="32" t="str">
        <f t="shared" ref="X37:X235" si="15">+IF(ISBLANK(W37),"",INDEX($R$5:$R$28,MATCH(W37,$U$5:$U$235,0),1))</f>
        <v/>
      </c>
    </row>
    <row r="38" spans="2:24" ht="14.25" customHeight="1" x14ac:dyDescent="0.2">
      <c r="B38" s="281"/>
      <c r="C38" s="281"/>
      <c r="D38" s="281"/>
      <c r="E38" s="281"/>
      <c r="P38" s="33">
        <f t="shared" si="14"/>
        <v>1</v>
      </c>
      <c r="Q38" s="31">
        <f t="shared" si="12"/>
        <v>34</v>
      </c>
      <c r="R38" s="32" t="str">
        <f t="array" aca="1" ref="R38" ca="1">+IFERROR(INDEX($C$5:$E$37,MATCH(Q38,OFFSET($K$5:$K$37,0,P38),0),P38),"")</f>
        <v/>
      </c>
      <c r="T38" s="32">
        <f t="shared" ca="1" si="9"/>
        <v>0</v>
      </c>
      <c r="U38" s="32">
        <f ca="1">+IF(T38=0,0,SUM($T$5:T38))</f>
        <v>0</v>
      </c>
      <c r="X38" s="32" t="str">
        <f t="shared" si="15"/>
        <v/>
      </c>
    </row>
    <row r="39" spans="2:24" ht="14.25" customHeight="1" x14ac:dyDescent="0.2">
      <c r="P39" s="33">
        <f t="shared" si="14"/>
        <v>1</v>
      </c>
      <c r="Q39" s="31">
        <f t="shared" si="12"/>
        <v>35</v>
      </c>
      <c r="R39" s="32" t="str">
        <f t="array" aca="1" ref="R39" ca="1">+IFERROR(INDEX($C$5:$E$37,MATCH(Q39,OFFSET($K$5:$K$37,0,P39),0),P39),"")</f>
        <v/>
      </c>
      <c r="T39" s="32">
        <f t="shared" ca="1" si="9"/>
        <v>0</v>
      </c>
      <c r="U39" s="32">
        <f ca="1">+IF(T39=0,0,SUM($T$5:T39))</f>
        <v>0</v>
      </c>
      <c r="X39" s="32" t="str">
        <f t="shared" si="15"/>
        <v/>
      </c>
    </row>
    <row r="40" spans="2:24" ht="14.25" customHeight="1" x14ac:dyDescent="0.2">
      <c r="P40" s="33">
        <f t="shared" si="14"/>
        <v>1</v>
      </c>
      <c r="Q40" s="31">
        <f t="shared" si="12"/>
        <v>36</v>
      </c>
      <c r="R40" s="32" t="str">
        <f t="array" aca="1" ref="R40" ca="1">+IFERROR(INDEX($C$5:$E$37,MATCH(Q40,OFFSET($K$5:$K$37,0,P40),0),P40),"")</f>
        <v/>
      </c>
      <c r="T40" s="32">
        <f t="shared" ca="1" si="9"/>
        <v>0</v>
      </c>
      <c r="U40" s="32">
        <f ca="1">+IF(T40=0,0,SUM($T$5:T40))</f>
        <v>0</v>
      </c>
      <c r="X40" s="32" t="str">
        <f t="shared" si="15"/>
        <v/>
      </c>
    </row>
    <row r="41" spans="2:24" ht="14.25" customHeight="1" x14ac:dyDescent="0.2">
      <c r="P41" s="33">
        <f t="shared" si="14"/>
        <v>1</v>
      </c>
      <c r="Q41" s="31">
        <f t="shared" si="12"/>
        <v>37</v>
      </c>
      <c r="R41" s="32" t="str">
        <f t="array" aca="1" ref="R41" ca="1">+IFERROR(INDEX($C$5:$E$37,MATCH(Q41,OFFSET($K$5:$K$37,0,P41),0),P41),"")</f>
        <v/>
      </c>
      <c r="T41" s="32">
        <f t="shared" ca="1" si="9"/>
        <v>0</v>
      </c>
      <c r="U41" s="32">
        <f ca="1">+IF(T41=0,0,SUM($T$5:T41))</f>
        <v>0</v>
      </c>
      <c r="X41" s="32" t="str">
        <f t="shared" si="15"/>
        <v/>
      </c>
    </row>
    <row r="42" spans="2:24" ht="14.25" customHeight="1" x14ac:dyDescent="0.2">
      <c r="P42" s="33">
        <f t="shared" si="14"/>
        <v>1</v>
      </c>
      <c r="Q42" s="31">
        <f t="shared" si="12"/>
        <v>38</v>
      </c>
      <c r="R42" s="32" t="str">
        <f t="array" aca="1" ref="R42" ca="1">+IFERROR(INDEX($C$5:$E$37,MATCH(Q42,OFFSET($K$5:$K$37,0,P42),0),P42),"")</f>
        <v/>
      </c>
      <c r="T42" s="32">
        <f t="shared" ca="1" si="9"/>
        <v>0</v>
      </c>
      <c r="U42" s="32">
        <f ca="1">+IF(T42=0,0,SUM($T$5:T42))</f>
        <v>0</v>
      </c>
      <c r="X42" s="32" t="str">
        <f t="shared" si="15"/>
        <v/>
      </c>
    </row>
    <row r="43" spans="2:24" ht="14.25" customHeight="1" x14ac:dyDescent="0.2">
      <c r="P43" s="33">
        <f t="shared" si="14"/>
        <v>1</v>
      </c>
      <c r="Q43" s="31">
        <f t="shared" si="12"/>
        <v>39</v>
      </c>
      <c r="R43" s="32" t="str">
        <f t="array" aca="1" ref="R43" ca="1">+IFERROR(INDEX($C$5:$E$37,MATCH(Q43,OFFSET($K$5:$K$37,0,P43),0),P43),"")</f>
        <v/>
      </c>
      <c r="T43" s="32">
        <f t="shared" ca="1" si="9"/>
        <v>0</v>
      </c>
      <c r="U43" s="32">
        <f ca="1">+IF(T43=0,0,SUM($T$5:T43))</f>
        <v>0</v>
      </c>
      <c r="X43" s="32" t="str">
        <f t="shared" si="15"/>
        <v/>
      </c>
    </row>
    <row r="44" spans="2:24" ht="14.25" customHeight="1" x14ac:dyDescent="0.2">
      <c r="P44" s="33">
        <f t="shared" si="14"/>
        <v>1</v>
      </c>
      <c r="Q44" s="31">
        <f t="shared" si="12"/>
        <v>40</v>
      </c>
      <c r="R44" s="32" t="str">
        <f t="array" aca="1" ref="R44" ca="1">+IFERROR(INDEX($C$5:$E$37,MATCH(Q44,OFFSET($K$5:$K$37,0,P44),0),P44),"")</f>
        <v/>
      </c>
      <c r="T44" s="32">
        <f t="shared" ca="1" si="9"/>
        <v>0</v>
      </c>
      <c r="U44" s="32">
        <f ca="1">+IF(T44=0,0,SUM($T$5:T44))</f>
        <v>0</v>
      </c>
      <c r="X44" s="32" t="str">
        <f t="shared" si="15"/>
        <v/>
      </c>
    </row>
    <row r="45" spans="2:24" ht="14.25" customHeight="1" x14ac:dyDescent="0.2">
      <c r="P45" s="33">
        <f t="shared" si="14"/>
        <v>1</v>
      </c>
      <c r="Q45" s="31">
        <f t="shared" si="12"/>
        <v>41</v>
      </c>
      <c r="R45" s="32" t="str">
        <f t="array" aca="1" ref="R45" ca="1">+IFERROR(INDEX($C$5:$E$37,MATCH(Q45,OFFSET($K$5:$K$37,0,P45),0),P45),"")</f>
        <v/>
      </c>
      <c r="T45" s="32">
        <f t="shared" ca="1" si="9"/>
        <v>0</v>
      </c>
      <c r="U45" s="32">
        <f ca="1">+IF(T45=0,0,SUM($T$5:T45))</f>
        <v>0</v>
      </c>
      <c r="X45" s="32" t="str">
        <f t="shared" si="15"/>
        <v/>
      </c>
    </row>
    <row r="46" spans="2:24" ht="14.25" customHeight="1" x14ac:dyDescent="0.2">
      <c r="P46" s="33">
        <f t="shared" si="14"/>
        <v>1</v>
      </c>
      <c r="Q46" s="31">
        <f t="shared" si="12"/>
        <v>42</v>
      </c>
      <c r="R46" s="32" t="str">
        <f t="array" aca="1" ref="R46" ca="1">+IFERROR(INDEX($C$5:$E$37,MATCH(Q46,OFFSET($K$5:$K$37,0,P46),0),P46),"")</f>
        <v/>
      </c>
      <c r="T46" s="32">
        <f t="shared" ca="1" si="9"/>
        <v>0</v>
      </c>
      <c r="U46" s="32">
        <f ca="1">+IF(T46=0,0,SUM($T$5:T46))</f>
        <v>0</v>
      </c>
      <c r="X46" s="32" t="str">
        <f t="shared" si="15"/>
        <v/>
      </c>
    </row>
    <row r="47" spans="2:24" ht="14.25" customHeight="1" x14ac:dyDescent="0.2">
      <c r="P47" s="33">
        <f t="shared" si="14"/>
        <v>1</v>
      </c>
      <c r="Q47" s="31">
        <f t="shared" si="12"/>
        <v>43</v>
      </c>
      <c r="R47" s="32" t="str">
        <f t="array" aca="1" ref="R47" ca="1">+IFERROR(INDEX($C$5:$E$37,MATCH(Q47,OFFSET($K$5:$K$37,0,P47),0),P47),"")</f>
        <v/>
      </c>
      <c r="T47" s="32">
        <f t="shared" ca="1" si="9"/>
        <v>0</v>
      </c>
      <c r="U47" s="32">
        <f ca="1">+IF(T47=0,0,SUM($T$5:T47))</f>
        <v>0</v>
      </c>
      <c r="X47" s="32" t="str">
        <f t="shared" si="15"/>
        <v/>
      </c>
    </row>
    <row r="48" spans="2:24" ht="14.25" customHeight="1" x14ac:dyDescent="0.2">
      <c r="P48" s="33">
        <f t="shared" si="14"/>
        <v>1</v>
      </c>
      <c r="Q48" s="31">
        <f t="shared" si="12"/>
        <v>44</v>
      </c>
      <c r="R48" s="32" t="str">
        <f t="array" aca="1" ref="R48" ca="1">+IFERROR(INDEX($C$5:$E$37,MATCH(Q48,OFFSET($K$5:$K$37,0,P48),0),P48),"")</f>
        <v/>
      </c>
      <c r="T48" s="32">
        <f t="shared" ca="1" si="9"/>
        <v>0</v>
      </c>
      <c r="U48" s="32">
        <f ca="1">+IF(T48=0,0,SUM($T$5:T48))</f>
        <v>0</v>
      </c>
      <c r="X48" s="32" t="str">
        <f t="shared" si="15"/>
        <v/>
      </c>
    </row>
    <row r="49" spans="16:24" ht="14.25" customHeight="1" x14ac:dyDescent="0.2">
      <c r="P49" s="33">
        <f t="shared" si="14"/>
        <v>1</v>
      </c>
      <c r="Q49" s="31">
        <f t="shared" si="12"/>
        <v>45</v>
      </c>
      <c r="R49" s="32" t="str">
        <f t="array" aca="1" ref="R49" ca="1">+IFERROR(INDEX($C$5:$E$37,MATCH(Q49,OFFSET($K$5:$K$37,0,P49),0),P49),"")</f>
        <v/>
      </c>
      <c r="T49" s="32">
        <f t="shared" ca="1" si="9"/>
        <v>0</v>
      </c>
      <c r="U49" s="32">
        <f ca="1">+IF(T49=0,0,SUM($T$5:T49))</f>
        <v>0</v>
      </c>
      <c r="X49" s="32" t="str">
        <f t="shared" si="15"/>
        <v/>
      </c>
    </row>
    <row r="50" spans="16:24" ht="14.25" customHeight="1" x14ac:dyDescent="0.2">
      <c r="P50" s="33">
        <f t="shared" si="14"/>
        <v>1</v>
      </c>
      <c r="Q50" s="31">
        <f t="shared" si="12"/>
        <v>46</v>
      </c>
      <c r="R50" s="32" t="str">
        <f t="array" aca="1" ref="R50" ca="1">+IFERROR(INDEX($C$5:$E$37,MATCH(Q50,OFFSET($K$5:$K$37,0,P50),0),P50),"")</f>
        <v/>
      </c>
      <c r="T50" s="32">
        <f t="shared" ca="1" si="9"/>
        <v>0</v>
      </c>
      <c r="U50" s="32">
        <f ca="1">+IF(T50=0,0,SUM($T$5:T50))</f>
        <v>0</v>
      </c>
      <c r="X50" s="32" t="str">
        <f t="shared" si="15"/>
        <v/>
      </c>
    </row>
    <row r="51" spans="16:24" ht="14.25" customHeight="1" x14ac:dyDescent="0.2">
      <c r="P51" s="33">
        <f t="shared" si="14"/>
        <v>1</v>
      </c>
      <c r="Q51" s="31">
        <f t="shared" si="12"/>
        <v>47</v>
      </c>
      <c r="R51" s="32" t="str">
        <f t="array" aca="1" ref="R51" ca="1">+IFERROR(INDEX($C$5:$E$37,MATCH(Q51,OFFSET($K$5:$K$37,0,P51),0),P51),"")</f>
        <v/>
      </c>
      <c r="T51" s="32">
        <f t="shared" ca="1" si="9"/>
        <v>0</v>
      </c>
      <c r="U51" s="32">
        <f ca="1">+IF(T51=0,0,SUM($T$5:T51))</f>
        <v>0</v>
      </c>
      <c r="X51" s="32" t="str">
        <f t="shared" si="15"/>
        <v/>
      </c>
    </row>
    <row r="52" spans="16:24" ht="14.25" customHeight="1" x14ac:dyDescent="0.2">
      <c r="P52" s="33">
        <f t="shared" si="14"/>
        <v>1</v>
      </c>
      <c r="Q52" s="31">
        <f t="shared" si="12"/>
        <v>48</v>
      </c>
      <c r="R52" s="32" t="str">
        <f t="array" aca="1" ref="R52" ca="1">+IFERROR(INDEX($C$5:$E$37,MATCH(Q52,OFFSET($K$5:$K$37,0,P52),0),P52),"")</f>
        <v/>
      </c>
      <c r="T52" s="32">
        <f t="shared" ca="1" si="9"/>
        <v>0</v>
      </c>
      <c r="U52" s="32">
        <f ca="1">+IF(T52=0,0,SUM($T$5:T52))</f>
        <v>0</v>
      </c>
      <c r="X52" s="32" t="str">
        <f t="shared" si="15"/>
        <v/>
      </c>
    </row>
    <row r="53" spans="16:24" ht="14.25" customHeight="1" x14ac:dyDescent="0.2">
      <c r="P53" s="33">
        <f t="shared" si="14"/>
        <v>1</v>
      </c>
      <c r="Q53" s="31">
        <f t="shared" si="12"/>
        <v>49</v>
      </c>
      <c r="R53" s="32" t="str">
        <f t="array" aca="1" ref="R53" ca="1">+IFERROR(INDEX($C$5:$E$37,MATCH(Q53,OFFSET($K$5:$K$37,0,P53),0),P53),"")</f>
        <v/>
      </c>
      <c r="T53" s="32">
        <f t="shared" ca="1" si="9"/>
        <v>0</v>
      </c>
      <c r="U53" s="32">
        <f ca="1">+IF(T53=0,0,SUM($T$5:T53))</f>
        <v>0</v>
      </c>
      <c r="X53" s="32" t="str">
        <f t="shared" si="15"/>
        <v/>
      </c>
    </row>
    <row r="54" spans="16:24" ht="14.25" customHeight="1" x14ac:dyDescent="0.2">
      <c r="P54" s="33">
        <f t="shared" si="14"/>
        <v>1</v>
      </c>
      <c r="Q54" s="31">
        <f t="shared" si="12"/>
        <v>50</v>
      </c>
      <c r="R54" s="32" t="str">
        <f t="array" aca="1" ref="R54" ca="1">+IFERROR(INDEX($C$5:$E$37,MATCH(Q54,OFFSET($K$5:$K$37,0,P54),0),P54),"")</f>
        <v/>
      </c>
      <c r="T54" s="32">
        <f t="shared" ca="1" si="9"/>
        <v>0</v>
      </c>
      <c r="U54" s="32">
        <f ca="1">+IF(T54=0,0,SUM($T$5:T54))</f>
        <v>0</v>
      </c>
      <c r="X54" s="32" t="str">
        <f t="shared" si="15"/>
        <v/>
      </c>
    </row>
    <row r="55" spans="16:24" ht="14.25" customHeight="1" x14ac:dyDescent="0.2">
      <c r="P55" s="33">
        <f t="shared" si="14"/>
        <v>1</v>
      </c>
      <c r="Q55" s="31">
        <f t="shared" si="12"/>
        <v>51</v>
      </c>
      <c r="R55" s="32" t="str">
        <f t="array" aca="1" ref="R55" ca="1">+IFERROR(INDEX($C$5:$E$37,MATCH(Q55,OFFSET($K$5:$K$37,0,P55),0),P55),"")</f>
        <v/>
      </c>
      <c r="T55" s="32">
        <f t="shared" ca="1" si="9"/>
        <v>0</v>
      </c>
      <c r="U55" s="32">
        <f ca="1">+IF(T55=0,0,SUM($T$5:T55))</f>
        <v>0</v>
      </c>
      <c r="X55" s="32" t="str">
        <f t="shared" si="15"/>
        <v/>
      </c>
    </row>
    <row r="56" spans="16:24" ht="14.25" customHeight="1" x14ac:dyDescent="0.2">
      <c r="P56" s="33">
        <f t="shared" si="14"/>
        <v>1</v>
      </c>
      <c r="Q56" s="31">
        <f t="shared" si="12"/>
        <v>52</v>
      </c>
      <c r="R56" s="32" t="str">
        <f t="array" aca="1" ref="R56" ca="1">+IFERROR(INDEX($C$5:$E$37,MATCH(Q56,OFFSET($K$5:$K$37,0,P56),0),P56),"")</f>
        <v/>
      </c>
      <c r="T56" s="32">
        <f t="shared" ca="1" si="9"/>
        <v>0</v>
      </c>
      <c r="U56" s="32">
        <f ca="1">+IF(T56=0,0,SUM($T$5:T56))</f>
        <v>0</v>
      </c>
      <c r="X56" s="32" t="str">
        <f t="shared" si="15"/>
        <v/>
      </c>
    </row>
    <row r="57" spans="16:24" ht="14.25" customHeight="1" x14ac:dyDescent="0.2">
      <c r="P57" s="33">
        <f t="shared" si="14"/>
        <v>1</v>
      </c>
      <c r="Q57" s="31">
        <f t="shared" si="12"/>
        <v>53</v>
      </c>
      <c r="R57" s="32" t="str">
        <f t="array" aca="1" ref="R57" ca="1">+IFERROR(INDEX($C$5:$E$37,MATCH(Q57,OFFSET($K$5:$K$37,0,P57),0),P57),"")</f>
        <v/>
      </c>
      <c r="T57" s="32">
        <f t="shared" ca="1" si="9"/>
        <v>0</v>
      </c>
      <c r="U57" s="32">
        <f ca="1">+IF(T57=0,0,SUM($T$5:T57))</f>
        <v>0</v>
      </c>
      <c r="X57" s="32" t="str">
        <f t="shared" si="15"/>
        <v/>
      </c>
    </row>
    <row r="58" spans="16:24" ht="14.25" customHeight="1" x14ac:dyDescent="0.2">
      <c r="P58" s="33">
        <f t="shared" si="14"/>
        <v>1</v>
      </c>
      <c r="Q58" s="31">
        <f t="shared" si="12"/>
        <v>54</v>
      </c>
      <c r="R58" s="32" t="str">
        <f t="array" aca="1" ref="R58" ca="1">+IFERROR(INDEX($C$5:$E$37,MATCH(Q58,OFFSET($K$5:$K$37,0,P58),0),P58),"")</f>
        <v/>
      </c>
      <c r="T58" s="32">
        <f t="shared" ca="1" si="9"/>
        <v>0</v>
      </c>
      <c r="U58" s="32">
        <f ca="1">+IF(T58=0,0,SUM($T$5:T58))</f>
        <v>0</v>
      </c>
      <c r="X58" s="32" t="str">
        <f t="shared" si="15"/>
        <v/>
      </c>
    </row>
    <row r="59" spans="16:24" ht="14.25" customHeight="1" x14ac:dyDescent="0.2">
      <c r="P59" s="33">
        <f t="shared" si="14"/>
        <v>1</v>
      </c>
      <c r="Q59" s="31">
        <f t="shared" si="12"/>
        <v>55</v>
      </c>
      <c r="R59" s="32" t="str">
        <f t="array" aca="1" ref="R59" ca="1">+IFERROR(INDEX($C$5:$E$37,MATCH(Q59,OFFSET($K$5:$K$37,0,P59),0),P59),"")</f>
        <v/>
      </c>
      <c r="T59" s="32">
        <f t="shared" ca="1" si="9"/>
        <v>0</v>
      </c>
      <c r="U59" s="32">
        <f ca="1">+IF(T59=0,0,SUM($T$5:T59))</f>
        <v>0</v>
      </c>
      <c r="X59" s="32" t="str">
        <f t="shared" si="15"/>
        <v/>
      </c>
    </row>
    <row r="60" spans="16:24" ht="14.25" customHeight="1" x14ac:dyDescent="0.2">
      <c r="P60" s="33">
        <f t="shared" si="14"/>
        <v>1</v>
      </c>
      <c r="Q60" s="31">
        <f t="shared" si="12"/>
        <v>56</v>
      </c>
      <c r="R60" s="32" t="str">
        <f t="array" aca="1" ref="R60" ca="1">+IFERROR(INDEX($C$5:$E$37,MATCH(Q60,OFFSET($K$5:$K$37,0,P60),0),P60),"")</f>
        <v/>
      </c>
      <c r="T60" s="32">
        <f t="shared" ca="1" si="9"/>
        <v>0</v>
      </c>
      <c r="U60" s="32">
        <f ca="1">+IF(T60=0,0,SUM($T$5:T60))</f>
        <v>0</v>
      </c>
      <c r="X60" s="32" t="str">
        <f t="shared" si="15"/>
        <v/>
      </c>
    </row>
    <row r="61" spans="16:24" ht="14.25" customHeight="1" x14ac:dyDescent="0.2">
      <c r="P61" s="33">
        <f t="shared" si="14"/>
        <v>1</v>
      </c>
      <c r="Q61" s="31">
        <f t="shared" si="12"/>
        <v>57</v>
      </c>
      <c r="R61" s="32" t="str">
        <f t="array" aca="1" ref="R61" ca="1">+IFERROR(INDEX($C$5:$E$37,MATCH(Q61,OFFSET($K$5:$K$37,0,P61),0),P61),"")</f>
        <v/>
      </c>
      <c r="T61" s="32">
        <f t="shared" ca="1" si="9"/>
        <v>0</v>
      </c>
      <c r="U61" s="32">
        <f ca="1">+IF(T61=0,0,SUM($T$5:T61))</f>
        <v>0</v>
      </c>
      <c r="X61" s="32" t="str">
        <f t="shared" si="15"/>
        <v/>
      </c>
    </row>
    <row r="62" spans="16:24" ht="14.25" customHeight="1" x14ac:dyDescent="0.2">
      <c r="P62" s="33">
        <f t="shared" si="14"/>
        <v>1</v>
      </c>
      <c r="Q62" s="31">
        <f t="shared" si="12"/>
        <v>58</v>
      </c>
      <c r="R62" s="32" t="str">
        <f t="array" aca="1" ref="R62" ca="1">+IFERROR(INDEX($C$5:$E$37,MATCH(Q62,OFFSET($K$5:$K$37,0,P62),0),P62),"")</f>
        <v/>
      </c>
      <c r="T62" s="32">
        <f t="shared" ca="1" si="9"/>
        <v>0</v>
      </c>
      <c r="U62" s="32">
        <f ca="1">+IF(T62=0,0,SUM($T$5:T62))</f>
        <v>0</v>
      </c>
      <c r="X62" s="32" t="str">
        <f t="shared" si="15"/>
        <v/>
      </c>
    </row>
    <row r="63" spans="16:24" ht="14.25" customHeight="1" x14ac:dyDescent="0.2">
      <c r="P63" s="33">
        <f t="shared" si="14"/>
        <v>1</v>
      </c>
      <c r="Q63" s="31">
        <f t="shared" si="12"/>
        <v>59</v>
      </c>
      <c r="R63" s="32" t="str">
        <f t="array" aca="1" ref="R63" ca="1">+IFERROR(INDEX($C$5:$E$37,MATCH(Q63,OFFSET($K$5:$K$37,0,P63),0),P63),"")</f>
        <v/>
      </c>
      <c r="T63" s="32">
        <f t="shared" ca="1" si="9"/>
        <v>0</v>
      </c>
      <c r="U63" s="32">
        <f ca="1">+IF(T63=0,0,SUM($T$5:T63))</f>
        <v>0</v>
      </c>
      <c r="X63" s="32" t="str">
        <f t="shared" si="15"/>
        <v/>
      </c>
    </row>
    <row r="64" spans="16:24" ht="14.25" customHeight="1" x14ac:dyDescent="0.2">
      <c r="P64" s="33">
        <f t="shared" si="14"/>
        <v>1</v>
      </c>
      <c r="Q64" s="31">
        <f t="shared" si="12"/>
        <v>60</v>
      </c>
      <c r="R64" s="32" t="str">
        <f t="array" aca="1" ref="R64" ca="1">+IFERROR(INDEX($C$5:$E$37,MATCH(Q64,OFFSET($K$5:$K$37,0,P64),0),P64),"")</f>
        <v/>
      </c>
      <c r="T64" s="32">
        <f t="shared" ca="1" si="9"/>
        <v>0</v>
      </c>
      <c r="U64" s="32">
        <f ca="1">+IF(T64=0,0,SUM($T$5:T64))</f>
        <v>0</v>
      </c>
      <c r="X64" s="32" t="str">
        <f t="shared" si="15"/>
        <v/>
      </c>
    </row>
    <row r="65" spans="16:24" ht="14.25" customHeight="1" x14ac:dyDescent="0.2">
      <c r="P65" s="33">
        <f t="shared" si="14"/>
        <v>1</v>
      </c>
      <c r="Q65" s="31">
        <f t="shared" si="12"/>
        <v>61</v>
      </c>
      <c r="R65" s="32" t="str">
        <f t="array" aca="1" ref="R65" ca="1">+IFERROR(INDEX($C$5:$E$37,MATCH(Q65,OFFSET($K$5:$K$37,0,P65),0),P65),"")</f>
        <v/>
      </c>
      <c r="T65" s="32">
        <f t="shared" ca="1" si="9"/>
        <v>0</v>
      </c>
      <c r="U65" s="32">
        <f ca="1">+IF(T65=0,0,SUM($T$5:T65))</f>
        <v>0</v>
      </c>
      <c r="X65" s="32" t="str">
        <f t="shared" si="15"/>
        <v/>
      </c>
    </row>
    <row r="66" spans="16:24" ht="14.25" customHeight="1" x14ac:dyDescent="0.2">
      <c r="P66" s="33">
        <f t="shared" si="14"/>
        <v>1</v>
      </c>
      <c r="Q66" s="31">
        <f t="shared" si="12"/>
        <v>62</v>
      </c>
      <c r="R66" s="32" t="str">
        <f t="array" aca="1" ref="R66" ca="1">+IFERROR(INDEX($C$5:$E$37,MATCH(Q66,OFFSET($K$5:$K$37,0,P66),0),P66),"")</f>
        <v/>
      </c>
      <c r="T66" s="32">
        <f t="shared" ca="1" si="9"/>
        <v>0</v>
      </c>
      <c r="U66" s="32">
        <f ca="1">+IF(T66=0,0,SUM($T$5:T66))</f>
        <v>0</v>
      </c>
      <c r="X66" s="32" t="str">
        <f t="shared" si="15"/>
        <v/>
      </c>
    </row>
    <row r="67" spans="16:24" ht="14.25" customHeight="1" x14ac:dyDescent="0.2">
      <c r="P67" s="33">
        <f t="shared" si="14"/>
        <v>1</v>
      </c>
      <c r="Q67" s="31">
        <f t="shared" si="12"/>
        <v>63</v>
      </c>
      <c r="R67" s="32" t="str">
        <f t="array" aca="1" ref="R67" ca="1">+IFERROR(INDEX($C$5:$E$37,MATCH(Q67,OFFSET($K$5:$K$37,0,P67),0),P67),"")</f>
        <v/>
      </c>
      <c r="T67" s="32">
        <f t="shared" ca="1" si="9"/>
        <v>0</v>
      </c>
      <c r="U67" s="32">
        <f ca="1">+IF(T67=0,0,SUM($T$5:T67))</f>
        <v>0</v>
      </c>
      <c r="X67" s="32" t="str">
        <f t="shared" si="15"/>
        <v/>
      </c>
    </row>
    <row r="68" spans="16:24" ht="14.25" customHeight="1" x14ac:dyDescent="0.2">
      <c r="P68" s="33">
        <f t="shared" si="14"/>
        <v>1</v>
      </c>
      <c r="Q68" s="31">
        <f t="shared" si="12"/>
        <v>64</v>
      </c>
      <c r="R68" s="32" t="str">
        <f t="array" aca="1" ref="R68" ca="1">+IFERROR(INDEX($C$5:$E$37,MATCH(Q68,OFFSET($K$5:$K$37,0,P68),0),P68),"")</f>
        <v/>
      </c>
      <c r="T68" s="32">
        <f t="shared" ca="1" si="9"/>
        <v>0</v>
      </c>
      <c r="U68" s="32">
        <f ca="1">+IF(T68=0,0,SUM($T$5:T68))</f>
        <v>0</v>
      </c>
      <c r="X68" s="32" t="str">
        <f t="shared" si="15"/>
        <v/>
      </c>
    </row>
    <row r="69" spans="16:24" ht="14.25" customHeight="1" x14ac:dyDescent="0.2">
      <c r="P69" s="33">
        <f t="shared" si="14"/>
        <v>1</v>
      </c>
      <c r="Q69" s="31">
        <f t="shared" si="12"/>
        <v>65</v>
      </c>
      <c r="R69" s="32" t="str">
        <f t="array" aca="1" ref="R69" ca="1">+IFERROR(INDEX($C$5:$E$37,MATCH(Q69,OFFSET($K$5:$K$37,0,P69),0),P69),"")</f>
        <v/>
      </c>
      <c r="T69" s="32">
        <f t="shared" ref="T69:T132" ca="1" si="16">+IF(R69="",0,IF(MATCH(R69,$R$5:$R$235,0)=Q69,1,0))</f>
        <v>0</v>
      </c>
      <c r="U69" s="32">
        <f ca="1">+IF(T69=0,0,SUM($T$5:T69))</f>
        <v>0</v>
      </c>
      <c r="X69" s="32" t="str">
        <f t="shared" si="15"/>
        <v/>
      </c>
    </row>
    <row r="70" spans="16:24" ht="14.25" customHeight="1" x14ac:dyDescent="0.2">
      <c r="P70" s="33">
        <f t="shared" si="14"/>
        <v>1</v>
      </c>
      <c r="Q70" s="31">
        <f t="shared" ref="Q70:Q107" si="17">+Q69+1</f>
        <v>66</v>
      </c>
      <c r="R70" s="32" t="str">
        <f t="array" aca="1" ref="R70" ca="1">+IFERROR(INDEX($C$5:$E$37,MATCH(Q70,OFFSET($K$5:$K$37,0,P70),0),P70),"")</f>
        <v/>
      </c>
      <c r="T70" s="32">
        <f t="shared" ca="1" si="16"/>
        <v>0</v>
      </c>
      <c r="U70" s="32">
        <f ca="1">+IF(T70=0,0,SUM($T$5:T70))</f>
        <v>0</v>
      </c>
      <c r="X70" s="32" t="str">
        <f t="shared" si="15"/>
        <v/>
      </c>
    </row>
    <row r="71" spans="16:24" ht="14.25" customHeight="1" x14ac:dyDescent="0.2">
      <c r="P71" s="33">
        <f t="shared" ref="P71:P134" si="18">+IF(ISBLANK(Q71),"",IF(OR(Q71=$L$2,Q71=$M$2,Q71=$N$2),P70+1,P70))</f>
        <v>1</v>
      </c>
      <c r="Q71" s="31">
        <f t="shared" si="17"/>
        <v>67</v>
      </c>
      <c r="R71" s="32" t="str">
        <f t="array" aca="1" ref="R71" ca="1">+IFERROR(INDEX($C$5:$E$37,MATCH(Q71,OFFSET($K$5:$K$37,0,P71),0),P71),"")</f>
        <v/>
      </c>
      <c r="T71" s="32">
        <f t="shared" ca="1" si="16"/>
        <v>0</v>
      </c>
      <c r="U71" s="32">
        <f ca="1">+IF(T71=0,0,SUM($T$5:T71))</f>
        <v>0</v>
      </c>
      <c r="X71" s="32" t="str">
        <f t="shared" si="15"/>
        <v/>
      </c>
    </row>
    <row r="72" spans="16:24" ht="14.25" customHeight="1" x14ac:dyDescent="0.2">
      <c r="P72" s="33">
        <f t="shared" si="18"/>
        <v>1</v>
      </c>
      <c r="Q72" s="31">
        <f t="shared" si="17"/>
        <v>68</v>
      </c>
      <c r="R72" s="32" t="str">
        <f t="array" aca="1" ref="R72" ca="1">+IFERROR(INDEX($C$5:$E$37,MATCH(Q72,OFFSET($K$5:$K$37,0,P72),0),P72),"")</f>
        <v/>
      </c>
      <c r="T72" s="32">
        <f t="shared" ca="1" si="16"/>
        <v>0</v>
      </c>
      <c r="U72" s="32">
        <f ca="1">+IF(T72=0,0,SUM($T$5:T72))</f>
        <v>0</v>
      </c>
      <c r="X72" s="32" t="str">
        <f t="shared" si="15"/>
        <v/>
      </c>
    </row>
    <row r="73" spans="16:24" ht="14.25" customHeight="1" x14ac:dyDescent="0.2">
      <c r="P73" s="33">
        <f t="shared" si="18"/>
        <v>1</v>
      </c>
      <c r="Q73" s="31">
        <f t="shared" si="17"/>
        <v>69</v>
      </c>
      <c r="R73" s="32" t="str">
        <f t="array" aca="1" ref="R73" ca="1">+IFERROR(INDEX($C$5:$E$37,MATCH(Q73,OFFSET($K$5:$K$37,0,P73),0),P73),"")</f>
        <v/>
      </c>
      <c r="T73" s="32">
        <f t="shared" ca="1" si="16"/>
        <v>0</v>
      </c>
      <c r="U73" s="32">
        <f ca="1">+IF(T73=0,0,SUM($T$5:T73))</f>
        <v>0</v>
      </c>
      <c r="X73" s="32" t="str">
        <f t="shared" si="15"/>
        <v/>
      </c>
    </row>
    <row r="74" spans="16:24" ht="14.25" customHeight="1" x14ac:dyDescent="0.2">
      <c r="P74" s="33">
        <f t="shared" si="18"/>
        <v>1</v>
      </c>
      <c r="Q74" s="31">
        <f t="shared" si="17"/>
        <v>70</v>
      </c>
      <c r="R74" s="32" t="str">
        <f t="array" aca="1" ref="R74" ca="1">+IFERROR(INDEX($C$5:$E$37,MATCH(Q74,OFFSET($K$5:$K$37,0,P74),0),P74),"")</f>
        <v/>
      </c>
      <c r="T74" s="32">
        <f t="shared" ca="1" si="16"/>
        <v>0</v>
      </c>
      <c r="U74" s="32">
        <f ca="1">+IF(T74=0,0,SUM($T$5:T74))</f>
        <v>0</v>
      </c>
      <c r="X74" s="32" t="str">
        <f t="shared" si="15"/>
        <v/>
      </c>
    </row>
    <row r="75" spans="16:24" ht="14.25" customHeight="1" x14ac:dyDescent="0.2">
      <c r="P75" s="33">
        <f t="shared" si="18"/>
        <v>1</v>
      </c>
      <c r="Q75" s="31">
        <f t="shared" si="17"/>
        <v>71</v>
      </c>
      <c r="R75" s="32" t="str">
        <f t="array" aca="1" ref="R75" ca="1">+IFERROR(INDEX($C$5:$E$37,MATCH(Q75,OFFSET($K$5:$K$37,0,P75),0),P75),"")</f>
        <v/>
      </c>
      <c r="T75" s="32">
        <f t="shared" ca="1" si="16"/>
        <v>0</v>
      </c>
      <c r="U75" s="32">
        <f ca="1">+IF(T75=0,0,SUM($T$5:T75))</f>
        <v>0</v>
      </c>
      <c r="X75" s="32" t="str">
        <f t="shared" si="15"/>
        <v/>
      </c>
    </row>
    <row r="76" spans="16:24" ht="14.25" customHeight="1" x14ac:dyDescent="0.2">
      <c r="P76" s="33">
        <f t="shared" si="18"/>
        <v>1</v>
      </c>
      <c r="Q76" s="31">
        <f t="shared" si="17"/>
        <v>72</v>
      </c>
      <c r="R76" s="32" t="str">
        <f t="array" aca="1" ref="R76" ca="1">+IFERROR(INDEX($C$5:$E$37,MATCH(Q76,OFFSET($K$5:$K$37,0,P76),0),P76),"")</f>
        <v/>
      </c>
      <c r="T76" s="32">
        <f t="shared" ca="1" si="16"/>
        <v>0</v>
      </c>
      <c r="U76" s="32">
        <f ca="1">+IF(T76=0,0,SUM($T$5:T76))</f>
        <v>0</v>
      </c>
      <c r="X76" s="32" t="str">
        <f t="shared" si="15"/>
        <v/>
      </c>
    </row>
    <row r="77" spans="16:24" ht="14.25" customHeight="1" x14ac:dyDescent="0.2">
      <c r="P77" s="33">
        <f t="shared" si="18"/>
        <v>1</v>
      </c>
      <c r="Q77" s="31">
        <f t="shared" si="17"/>
        <v>73</v>
      </c>
      <c r="R77" s="32" t="str">
        <f t="array" aca="1" ref="R77" ca="1">+IFERROR(INDEX($C$5:$E$37,MATCH(Q77,OFFSET($K$5:$K$37,0,P77),0),P77),"")</f>
        <v/>
      </c>
      <c r="T77" s="32">
        <f t="shared" ca="1" si="16"/>
        <v>0</v>
      </c>
      <c r="U77" s="32">
        <f ca="1">+IF(T77=0,0,SUM($T$5:T77))</f>
        <v>0</v>
      </c>
      <c r="X77" s="32" t="str">
        <f t="shared" si="15"/>
        <v/>
      </c>
    </row>
    <row r="78" spans="16:24" ht="14.25" customHeight="1" x14ac:dyDescent="0.2">
      <c r="P78" s="33">
        <f t="shared" si="18"/>
        <v>1</v>
      </c>
      <c r="Q78" s="31">
        <f t="shared" si="17"/>
        <v>74</v>
      </c>
      <c r="R78" s="32" t="str">
        <f t="array" aca="1" ref="R78" ca="1">+IFERROR(INDEX($C$5:$E$37,MATCH(Q78,OFFSET($K$5:$K$37,0,P78),0),P78),"")</f>
        <v/>
      </c>
      <c r="T78" s="32">
        <f t="shared" ca="1" si="16"/>
        <v>0</v>
      </c>
      <c r="U78" s="32">
        <f ca="1">+IF(T78=0,0,SUM($T$5:T78))</f>
        <v>0</v>
      </c>
      <c r="X78" s="32" t="str">
        <f t="shared" si="15"/>
        <v/>
      </c>
    </row>
    <row r="79" spans="16:24" ht="14.25" customHeight="1" x14ac:dyDescent="0.2">
      <c r="P79" s="33">
        <f t="shared" si="18"/>
        <v>1</v>
      </c>
      <c r="Q79" s="31">
        <f t="shared" si="17"/>
        <v>75</v>
      </c>
      <c r="T79" s="32">
        <f t="shared" si="16"/>
        <v>0</v>
      </c>
      <c r="U79" s="32">
        <f>+IF(T79=0,0,SUM($T$5:T79))</f>
        <v>0</v>
      </c>
      <c r="X79" s="32" t="str">
        <f t="shared" si="15"/>
        <v/>
      </c>
    </row>
    <row r="80" spans="16:24" ht="14.25" customHeight="1" x14ac:dyDescent="0.2">
      <c r="P80" s="33">
        <f t="shared" si="18"/>
        <v>1</v>
      </c>
      <c r="Q80" s="31">
        <f t="shared" si="17"/>
        <v>76</v>
      </c>
      <c r="T80" s="32">
        <f t="shared" si="16"/>
        <v>0</v>
      </c>
      <c r="U80" s="32">
        <f>+IF(T80=0,0,SUM($T$5:T80))</f>
        <v>0</v>
      </c>
      <c r="X80" s="32" t="str">
        <f t="shared" si="15"/>
        <v/>
      </c>
    </row>
    <row r="81" spans="16:24" ht="14.25" customHeight="1" x14ac:dyDescent="0.2">
      <c r="P81" s="33">
        <f t="shared" si="18"/>
        <v>1</v>
      </c>
      <c r="Q81" s="31">
        <f t="shared" si="17"/>
        <v>77</v>
      </c>
      <c r="T81" s="32">
        <f t="shared" si="16"/>
        <v>0</v>
      </c>
      <c r="U81" s="32">
        <f>+IF(T81=0,0,SUM($T$5:T81))</f>
        <v>0</v>
      </c>
      <c r="X81" s="32" t="str">
        <f t="shared" si="15"/>
        <v/>
      </c>
    </row>
    <row r="82" spans="16:24" ht="14.25" customHeight="1" x14ac:dyDescent="0.2">
      <c r="P82" s="33">
        <f t="shared" si="18"/>
        <v>1</v>
      </c>
      <c r="Q82" s="31">
        <f t="shared" si="17"/>
        <v>78</v>
      </c>
      <c r="T82" s="32">
        <f t="shared" si="16"/>
        <v>0</v>
      </c>
      <c r="U82" s="32">
        <f>+IF(T82=0,0,SUM($T$5:T82))</f>
        <v>0</v>
      </c>
      <c r="X82" s="32" t="str">
        <f t="shared" si="15"/>
        <v/>
      </c>
    </row>
    <row r="83" spans="16:24" ht="14.25" customHeight="1" x14ac:dyDescent="0.2">
      <c r="P83" s="33">
        <f t="shared" si="18"/>
        <v>1</v>
      </c>
      <c r="Q83" s="31">
        <f t="shared" si="17"/>
        <v>79</v>
      </c>
      <c r="T83" s="32">
        <f t="shared" si="16"/>
        <v>0</v>
      </c>
      <c r="U83" s="32">
        <f>+IF(T83=0,0,SUM($T$5:T83))</f>
        <v>0</v>
      </c>
      <c r="X83" s="32" t="str">
        <f t="shared" si="15"/>
        <v/>
      </c>
    </row>
    <row r="84" spans="16:24" ht="14.25" customHeight="1" x14ac:dyDescent="0.2">
      <c r="P84" s="33">
        <f t="shared" si="18"/>
        <v>1</v>
      </c>
      <c r="Q84" s="31">
        <f t="shared" si="17"/>
        <v>80</v>
      </c>
      <c r="T84" s="32">
        <f t="shared" si="16"/>
        <v>0</v>
      </c>
      <c r="U84" s="32">
        <f>+IF(T84=0,0,SUM($T$5:T84))</f>
        <v>0</v>
      </c>
      <c r="X84" s="32" t="str">
        <f t="shared" si="15"/>
        <v/>
      </c>
    </row>
    <row r="85" spans="16:24" ht="14.25" customHeight="1" x14ac:dyDescent="0.2">
      <c r="P85" s="33">
        <f t="shared" si="18"/>
        <v>1</v>
      </c>
      <c r="Q85" s="31">
        <f t="shared" si="17"/>
        <v>81</v>
      </c>
      <c r="T85" s="32">
        <f t="shared" si="16"/>
        <v>0</v>
      </c>
      <c r="U85" s="32">
        <f>+IF(T85=0,0,SUM($T$5:T85))</f>
        <v>0</v>
      </c>
      <c r="X85" s="32" t="str">
        <f t="shared" si="15"/>
        <v/>
      </c>
    </row>
    <row r="86" spans="16:24" ht="14.25" customHeight="1" x14ac:dyDescent="0.2">
      <c r="P86" s="33">
        <f t="shared" si="18"/>
        <v>1</v>
      </c>
      <c r="Q86" s="31">
        <f t="shared" si="17"/>
        <v>82</v>
      </c>
      <c r="T86" s="32">
        <f t="shared" si="16"/>
        <v>0</v>
      </c>
      <c r="U86" s="32">
        <f>+IF(T86=0,0,SUM($T$5:T86))</f>
        <v>0</v>
      </c>
      <c r="X86" s="32" t="str">
        <f t="shared" si="15"/>
        <v/>
      </c>
    </row>
    <row r="87" spans="16:24" ht="14.25" customHeight="1" x14ac:dyDescent="0.2">
      <c r="P87" s="33">
        <f t="shared" si="18"/>
        <v>1</v>
      </c>
      <c r="Q87" s="31">
        <f t="shared" si="17"/>
        <v>83</v>
      </c>
      <c r="T87" s="32">
        <f t="shared" si="16"/>
        <v>0</v>
      </c>
      <c r="U87" s="32">
        <f>+IF(T87=0,0,SUM($T$5:T87))</f>
        <v>0</v>
      </c>
      <c r="X87" s="32" t="str">
        <f t="shared" si="15"/>
        <v/>
      </c>
    </row>
    <row r="88" spans="16:24" ht="14.25" customHeight="1" x14ac:dyDescent="0.2">
      <c r="P88" s="33">
        <f t="shared" si="18"/>
        <v>1</v>
      </c>
      <c r="Q88" s="31">
        <f t="shared" si="17"/>
        <v>84</v>
      </c>
      <c r="T88" s="32">
        <f t="shared" si="16"/>
        <v>0</v>
      </c>
      <c r="U88" s="32">
        <f>+IF(T88=0,0,SUM($T$5:T88))</f>
        <v>0</v>
      </c>
      <c r="X88" s="32" t="str">
        <f t="shared" si="15"/>
        <v/>
      </c>
    </row>
    <row r="89" spans="16:24" ht="14.25" customHeight="1" x14ac:dyDescent="0.2">
      <c r="P89" s="33">
        <f t="shared" si="18"/>
        <v>1</v>
      </c>
      <c r="Q89" s="31">
        <f t="shared" si="17"/>
        <v>85</v>
      </c>
      <c r="T89" s="32">
        <f t="shared" si="16"/>
        <v>0</v>
      </c>
      <c r="U89" s="32">
        <f>+IF(T89=0,0,SUM($T$5:T89))</f>
        <v>0</v>
      </c>
      <c r="X89" s="32" t="str">
        <f t="shared" si="15"/>
        <v/>
      </c>
    </row>
    <row r="90" spans="16:24" ht="14.25" customHeight="1" x14ac:dyDescent="0.2">
      <c r="P90" s="33">
        <f t="shared" si="18"/>
        <v>1</v>
      </c>
      <c r="Q90" s="31">
        <f t="shared" si="17"/>
        <v>86</v>
      </c>
      <c r="T90" s="32">
        <f t="shared" si="16"/>
        <v>0</v>
      </c>
      <c r="U90" s="32">
        <f>+IF(T90=0,0,SUM($T$5:T90))</f>
        <v>0</v>
      </c>
      <c r="X90" s="32" t="str">
        <f t="shared" si="15"/>
        <v/>
      </c>
    </row>
    <row r="91" spans="16:24" ht="14.25" customHeight="1" x14ac:dyDescent="0.2">
      <c r="P91" s="33">
        <f t="shared" si="18"/>
        <v>1</v>
      </c>
      <c r="Q91" s="31">
        <f t="shared" si="17"/>
        <v>87</v>
      </c>
      <c r="T91" s="32">
        <f t="shared" si="16"/>
        <v>0</v>
      </c>
      <c r="U91" s="32">
        <f>+IF(T91=0,0,SUM($T$5:T91))</f>
        <v>0</v>
      </c>
      <c r="X91" s="32" t="str">
        <f t="shared" si="15"/>
        <v/>
      </c>
    </row>
    <row r="92" spans="16:24" ht="14.25" customHeight="1" x14ac:dyDescent="0.2">
      <c r="P92" s="33">
        <f t="shared" si="18"/>
        <v>1</v>
      </c>
      <c r="Q92" s="31">
        <f t="shared" si="17"/>
        <v>88</v>
      </c>
      <c r="T92" s="32">
        <f t="shared" si="16"/>
        <v>0</v>
      </c>
      <c r="U92" s="32">
        <f>+IF(T92=0,0,SUM($T$5:T92))</f>
        <v>0</v>
      </c>
      <c r="X92" s="32" t="str">
        <f t="shared" si="15"/>
        <v/>
      </c>
    </row>
    <row r="93" spans="16:24" ht="14.25" customHeight="1" x14ac:dyDescent="0.2">
      <c r="P93" s="33">
        <f t="shared" si="18"/>
        <v>1</v>
      </c>
      <c r="Q93" s="31">
        <f t="shared" si="17"/>
        <v>89</v>
      </c>
      <c r="T93" s="32">
        <f t="shared" si="16"/>
        <v>0</v>
      </c>
      <c r="U93" s="32">
        <f>+IF(T93=0,0,SUM($T$5:T93))</f>
        <v>0</v>
      </c>
      <c r="X93" s="32" t="str">
        <f t="shared" si="15"/>
        <v/>
      </c>
    </row>
    <row r="94" spans="16:24" ht="14.25" customHeight="1" x14ac:dyDescent="0.2">
      <c r="P94" s="33">
        <f t="shared" si="18"/>
        <v>1</v>
      </c>
      <c r="Q94" s="31">
        <f t="shared" si="17"/>
        <v>90</v>
      </c>
      <c r="T94" s="32">
        <f t="shared" si="16"/>
        <v>0</v>
      </c>
      <c r="U94" s="32">
        <f>+IF(T94=0,0,SUM($T$5:T94))</f>
        <v>0</v>
      </c>
      <c r="X94" s="32" t="str">
        <f t="shared" si="15"/>
        <v/>
      </c>
    </row>
    <row r="95" spans="16:24" ht="14.25" customHeight="1" x14ac:dyDescent="0.2">
      <c r="P95" s="33">
        <f t="shared" si="18"/>
        <v>1</v>
      </c>
      <c r="Q95" s="31">
        <f t="shared" si="17"/>
        <v>91</v>
      </c>
      <c r="T95" s="32">
        <f t="shared" si="16"/>
        <v>0</v>
      </c>
      <c r="U95" s="32">
        <f>+IF(T95=0,0,SUM($T$5:T95))</f>
        <v>0</v>
      </c>
      <c r="X95" s="32" t="str">
        <f t="shared" si="15"/>
        <v/>
      </c>
    </row>
    <row r="96" spans="16:24" ht="14.25" customHeight="1" x14ac:dyDescent="0.2">
      <c r="P96" s="33">
        <f t="shared" si="18"/>
        <v>1</v>
      </c>
      <c r="Q96" s="31">
        <f t="shared" si="17"/>
        <v>92</v>
      </c>
      <c r="T96" s="32">
        <f t="shared" si="16"/>
        <v>0</v>
      </c>
      <c r="U96" s="32">
        <f>+IF(T96=0,0,SUM($T$5:T96))</f>
        <v>0</v>
      </c>
      <c r="X96" s="32" t="str">
        <f t="shared" si="15"/>
        <v/>
      </c>
    </row>
    <row r="97" spans="16:24" ht="14.25" customHeight="1" x14ac:dyDescent="0.2">
      <c r="P97" s="33">
        <f t="shared" si="18"/>
        <v>1</v>
      </c>
      <c r="Q97" s="31">
        <f t="shared" si="17"/>
        <v>93</v>
      </c>
      <c r="T97" s="32">
        <f t="shared" si="16"/>
        <v>0</v>
      </c>
      <c r="U97" s="32">
        <f>+IF(T97=0,0,SUM($T$5:T97))</f>
        <v>0</v>
      </c>
      <c r="X97" s="32" t="str">
        <f t="shared" si="15"/>
        <v/>
      </c>
    </row>
    <row r="98" spans="16:24" ht="14.25" customHeight="1" x14ac:dyDescent="0.2">
      <c r="P98" s="33">
        <f t="shared" si="18"/>
        <v>1</v>
      </c>
      <c r="Q98" s="31">
        <f t="shared" si="17"/>
        <v>94</v>
      </c>
      <c r="T98" s="32">
        <f t="shared" si="16"/>
        <v>0</v>
      </c>
      <c r="U98" s="32">
        <f>+IF(T98=0,0,SUM($T$5:T98))</f>
        <v>0</v>
      </c>
      <c r="X98" s="32" t="str">
        <f t="shared" si="15"/>
        <v/>
      </c>
    </row>
    <row r="99" spans="16:24" ht="14.25" customHeight="1" x14ac:dyDescent="0.2">
      <c r="P99" s="33">
        <f t="shared" si="18"/>
        <v>1</v>
      </c>
      <c r="Q99" s="31">
        <f t="shared" si="17"/>
        <v>95</v>
      </c>
      <c r="T99" s="32">
        <f t="shared" si="16"/>
        <v>0</v>
      </c>
      <c r="U99" s="32">
        <f>+IF(T99=0,0,SUM($T$5:T99))</f>
        <v>0</v>
      </c>
      <c r="X99" s="32" t="str">
        <f t="shared" si="15"/>
        <v/>
      </c>
    </row>
    <row r="100" spans="16:24" ht="14.25" customHeight="1" x14ac:dyDescent="0.2">
      <c r="P100" s="33">
        <f t="shared" si="18"/>
        <v>1</v>
      </c>
      <c r="Q100" s="31">
        <f t="shared" si="17"/>
        <v>96</v>
      </c>
      <c r="T100" s="32">
        <f t="shared" si="16"/>
        <v>0</v>
      </c>
      <c r="U100" s="32">
        <f>+IF(T100=0,0,SUM($T$5:T100))</f>
        <v>0</v>
      </c>
      <c r="X100" s="32" t="str">
        <f t="shared" si="15"/>
        <v/>
      </c>
    </row>
    <row r="101" spans="16:24" ht="14.25" customHeight="1" x14ac:dyDescent="0.2">
      <c r="P101" s="33">
        <f t="shared" si="18"/>
        <v>1</v>
      </c>
      <c r="Q101" s="31">
        <f t="shared" si="17"/>
        <v>97</v>
      </c>
      <c r="T101" s="32">
        <f t="shared" si="16"/>
        <v>0</v>
      </c>
      <c r="U101" s="32">
        <f>+IF(T101=0,0,SUM($T$5:T101))</f>
        <v>0</v>
      </c>
      <c r="X101" s="32" t="str">
        <f t="shared" si="15"/>
        <v/>
      </c>
    </row>
    <row r="102" spans="16:24" ht="14.25" customHeight="1" x14ac:dyDescent="0.2">
      <c r="P102" s="33">
        <f t="shared" si="18"/>
        <v>1</v>
      </c>
      <c r="Q102" s="31">
        <f t="shared" si="17"/>
        <v>98</v>
      </c>
      <c r="T102" s="32">
        <f t="shared" si="16"/>
        <v>0</v>
      </c>
      <c r="U102" s="32">
        <f>+IF(T102=0,0,SUM($T$5:T102))</f>
        <v>0</v>
      </c>
      <c r="X102" s="32" t="str">
        <f t="shared" si="15"/>
        <v/>
      </c>
    </row>
    <row r="103" spans="16:24" ht="14.25" customHeight="1" x14ac:dyDescent="0.2">
      <c r="P103" s="33">
        <f t="shared" si="18"/>
        <v>1</v>
      </c>
      <c r="Q103" s="31">
        <f t="shared" si="17"/>
        <v>99</v>
      </c>
      <c r="T103" s="32">
        <f t="shared" si="16"/>
        <v>0</v>
      </c>
      <c r="U103" s="32">
        <f>+IF(T103=0,0,SUM($T$5:T103))</f>
        <v>0</v>
      </c>
      <c r="X103" s="32" t="str">
        <f t="shared" si="15"/>
        <v/>
      </c>
    </row>
    <row r="104" spans="16:24" ht="14.25" customHeight="1" x14ac:dyDescent="0.2">
      <c r="P104" s="33">
        <f t="shared" si="18"/>
        <v>1</v>
      </c>
      <c r="Q104" s="31">
        <f t="shared" si="17"/>
        <v>100</v>
      </c>
      <c r="T104" s="32">
        <f t="shared" si="16"/>
        <v>0</v>
      </c>
      <c r="U104" s="32">
        <f>+IF(T104=0,0,SUM($T$5:T104))</f>
        <v>0</v>
      </c>
      <c r="X104" s="32" t="str">
        <f t="shared" si="15"/>
        <v/>
      </c>
    </row>
    <row r="105" spans="16:24" ht="14.25" customHeight="1" x14ac:dyDescent="0.2">
      <c r="P105" s="33">
        <f t="shared" si="18"/>
        <v>1</v>
      </c>
      <c r="Q105" s="31">
        <f t="shared" si="17"/>
        <v>101</v>
      </c>
      <c r="T105" s="32">
        <f t="shared" si="16"/>
        <v>0</v>
      </c>
      <c r="U105" s="32">
        <f>+IF(T105=0,0,SUM($T$5:T105))</f>
        <v>0</v>
      </c>
      <c r="X105" s="32" t="str">
        <f t="shared" si="15"/>
        <v/>
      </c>
    </row>
    <row r="106" spans="16:24" ht="14.25" customHeight="1" x14ac:dyDescent="0.2">
      <c r="P106" s="33">
        <f t="shared" si="18"/>
        <v>1</v>
      </c>
      <c r="Q106" s="31">
        <f t="shared" si="17"/>
        <v>102</v>
      </c>
      <c r="T106" s="32">
        <f t="shared" si="16"/>
        <v>0</v>
      </c>
      <c r="U106" s="32">
        <f>+IF(T106=0,0,SUM($T$5:T106))</f>
        <v>0</v>
      </c>
      <c r="X106" s="32" t="str">
        <f t="shared" si="15"/>
        <v/>
      </c>
    </row>
    <row r="107" spans="16:24" ht="14.25" customHeight="1" x14ac:dyDescent="0.2">
      <c r="P107" s="33">
        <f t="shared" si="18"/>
        <v>1</v>
      </c>
      <c r="Q107" s="31">
        <f t="shared" si="17"/>
        <v>103</v>
      </c>
      <c r="T107" s="32">
        <f t="shared" si="16"/>
        <v>0</v>
      </c>
      <c r="U107" s="32">
        <f>+IF(T107=0,0,SUM($T$5:T107))</f>
        <v>0</v>
      </c>
      <c r="X107" s="32" t="str">
        <f t="shared" si="15"/>
        <v/>
      </c>
    </row>
    <row r="108" spans="16:24" ht="14.25" customHeight="1" x14ac:dyDescent="0.2">
      <c r="P108" s="33" t="str">
        <f t="shared" si="18"/>
        <v/>
      </c>
      <c r="T108" s="32">
        <f t="shared" si="16"/>
        <v>0</v>
      </c>
      <c r="U108" s="32">
        <f>+IF(T108=0,0,SUM($T$5:T108))</f>
        <v>0</v>
      </c>
      <c r="X108" s="32" t="str">
        <f t="shared" si="15"/>
        <v/>
      </c>
    </row>
    <row r="109" spans="16:24" ht="14.25" customHeight="1" x14ac:dyDescent="0.2">
      <c r="P109" s="33" t="str">
        <f t="shared" si="18"/>
        <v/>
      </c>
      <c r="T109" s="32">
        <f t="shared" si="16"/>
        <v>0</v>
      </c>
      <c r="U109" s="32">
        <f>+IF(T109=0,0,SUM($T$5:T109))</f>
        <v>0</v>
      </c>
      <c r="X109" s="32" t="str">
        <f t="shared" si="15"/>
        <v/>
      </c>
    </row>
    <row r="110" spans="16:24" ht="14.25" customHeight="1" x14ac:dyDescent="0.2">
      <c r="P110" s="33" t="str">
        <f t="shared" si="18"/>
        <v/>
      </c>
      <c r="T110" s="32">
        <f t="shared" si="16"/>
        <v>0</v>
      </c>
      <c r="U110" s="32">
        <f>+IF(T110=0,0,SUM($T$5:T110))</f>
        <v>0</v>
      </c>
      <c r="X110" s="32" t="str">
        <f t="shared" si="15"/>
        <v/>
      </c>
    </row>
    <row r="111" spans="16:24" ht="14.25" customHeight="1" x14ac:dyDescent="0.2">
      <c r="P111" s="33" t="str">
        <f t="shared" si="18"/>
        <v/>
      </c>
      <c r="T111" s="32">
        <f t="shared" si="16"/>
        <v>0</v>
      </c>
      <c r="U111" s="32">
        <f>+IF(T111=0,0,SUM($T$5:T111))</f>
        <v>0</v>
      </c>
      <c r="X111" s="32" t="str">
        <f t="shared" si="15"/>
        <v/>
      </c>
    </row>
    <row r="112" spans="16:24" ht="14.25" customHeight="1" x14ac:dyDescent="0.2">
      <c r="P112" s="33" t="str">
        <f t="shared" si="18"/>
        <v/>
      </c>
      <c r="T112" s="32">
        <f t="shared" si="16"/>
        <v>0</v>
      </c>
      <c r="U112" s="32">
        <f>+IF(T112=0,0,SUM($T$5:T112))</f>
        <v>0</v>
      </c>
      <c r="X112" s="32" t="str">
        <f t="shared" si="15"/>
        <v/>
      </c>
    </row>
    <row r="113" spans="16:24" ht="14.25" customHeight="1" x14ac:dyDescent="0.2">
      <c r="P113" s="33" t="str">
        <f t="shared" si="18"/>
        <v/>
      </c>
      <c r="T113" s="32">
        <f t="shared" si="16"/>
        <v>0</v>
      </c>
      <c r="U113" s="32">
        <f>+IF(T113=0,0,SUM($T$5:T113))</f>
        <v>0</v>
      </c>
      <c r="X113" s="32" t="str">
        <f t="shared" si="15"/>
        <v/>
      </c>
    </row>
    <row r="114" spans="16:24" ht="14.25" customHeight="1" x14ac:dyDescent="0.2">
      <c r="P114" s="33" t="str">
        <f t="shared" si="18"/>
        <v/>
      </c>
      <c r="T114" s="32">
        <f t="shared" si="16"/>
        <v>0</v>
      </c>
      <c r="U114" s="32">
        <f>+IF(T114=0,0,SUM($T$5:T114))</f>
        <v>0</v>
      </c>
      <c r="X114" s="32" t="str">
        <f t="shared" si="15"/>
        <v/>
      </c>
    </row>
    <row r="115" spans="16:24" ht="14.25" customHeight="1" x14ac:dyDescent="0.2">
      <c r="P115" s="33" t="str">
        <f t="shared" si="18"/>
        <v/>
      </c>
      <c r="T115" s="32">
        <f t="shared" si="16"/>
        <v>0</v>
      </c>
      <c r="U115" s="32">
        <f>+IF(T115=0,0,SUM($T$5:T115))</f>
        <v>0</v>
      </c>
      <c r="X115" s="32" t="str">
        <f t="shared" si="15"/>
        <v/>
      </c>
    </row>
    <row r="116" spans="16:24" ht="14.25" customHeight="1" x14ac:dyDescent="0.2">
      <c r="P116" s="33" t="str">
        <f t="shared" si="18"/>
        <v/>
      </c>
      <c r="T116" s="32">
        <f t="shared" si="16"/>
        <v>0</v>
      </c>
      <c r="U116" s="32">
        <f>+IF(T116=0,0,SUM($T$5:T116))</f>
        <v>0</v>
      </c>
      <c r="X116" s="32" t="str">
        <f t="shared" si="15"/>
        <v/>
      </c>
    </row>
    <row r="117" spans="16:24" ht="14.25" customHeight="1" x14ac:dyDescent="0.2">
      <c r="P117" s="33" t="str">
        <f t="shared" si="18"/>
        <v/>
      </c>
      <c r="T117" s="32">
        <f t="shared" si="16"/>
        <v>0</v>
      </c>
      <c r="U117" s="32">
        <f>+IF(T117=0,0,SUM($T$5:T117))</f>
        <v>0</v>
      </c>
      <c r="X117" s="32" t="str">
        <f t="shared" si="15"/>
        <v/>
      </c>
    </row>
    <row r="118" spans="16:24" ht="14.25" customHeight="1" x14ac:dyDescent="0.2">
      <c r="P118" s="33" t="str">
        <f t="shared" si="18"/>
        <v/>
      </c>
      <c r="T118" s="32">
        <f t="shared" si="16"/>
        <v>0</v>
      </c>
      <c r="U118" s="32">
        <f>+IF(T118=0,0,SUM($T$5:T118))</f>
        <v>0</v>
      </c>
      <c r="X118" s="32" t="str">
        <f t="shared" si="15"/>
        <v/>
      </c>
    </row>
    <row r="119" spans="16:24" ht="14.25" customHeight="1" x14ac:dyDescent="0.2">
      <c r="P119" s="33" t="str">
        <f t="shared" si="18"/>
        <v/>
      </c>
      <c r="T119" s="32">
        <f t="shared" si="16"/>
        <v>0</v>
      </c>
      <c r="U119" s="32">
        <f>+IF(T119=0,0,SUM($T$5:T119))</f>
        <v>0</v>
      </c>
      <c r="X119" s="32" t="str">
        <f t="shared" si="15"/>
        <v/>
      </c>
    </row>
    <row r="120" spans="16:24" ht="14.25" customHeight="1" x14ac:dyDescent="0.2">
      <c r="P120" s="33" t="str">
        <f t="shared" si="18"/>
        <v/>
      </c>
      <c r="T120" s="32">
        <f t="shared" si="16"/>
        <v>0</v>
      </c>
      <c r="U120" s="32">
        <f>+IF(T120=0,0,SUM($T$5:T120))</f>
        <v>0</v>
      </c>
      <c r="X120" s="32" t="str">
        <f t="shared" si="15"/>
        <v/>
      </c>
    </row>
    <row r="121" spans="16:24" ht="14.25" customHeight="1" x14ac:dyDescent="0.2">
      <c r="P121" s="33" t="str">
        <f t="shared" si="18"/>
        <v/>
      </c>
      <c r="T121" s="32">
        <f t="shared" si="16"/>
        <v>0</v>
      </c>
      <c r="U121" s="32">
        <f>+IF(T121=0,0,SUM($T$5:T121))</f>
        <v>0</v>
      </c>
      <c r="X121" s="32" t="str">
        <f t="shared" si="15"/>
        <v/>
      </c>
    </row>
    <row r="122" spans="16:24" ht="14.25" customHeight="1" x14ac:dyDescent="0.2">
      <c r="P122" s="33" t="str">
        <f t="shared" si="18"/>
        <v/>
      </c>
      <c r="T122" s="32">
        <f t="shared" si="16"/>
        <v>0</v>
      </c>
      <c r="U122" s="32">
        <f>+IF(T122=0,0,SUM($T$5:T122))</f>
        <v>0</v>
      </c>
      <c r="X122" s="32" t="str">
        <f t="shared" si="15"/>
        <v/>
      </c>
    </row>
    <row r="123" spans="16:24" ht="14.25" customHeight="1" x14ac:dyDescent="0.2">
      <c r="P123" s="33" t="str">
        <f t="shared" si="18"/>
        <v/>
      </c>
      <c r="T123" s="32">
        <f t="shared" si="16"/>
        <v>0</v>
      </c>
      <c r="U123" s="32">
        <f>+IF(T123=0,0,SUM($T$5:T123))</f>
        <v>0</v>
      </c>
      <c r="X123" s="32" t="str">
        <f t="shared" si="15"/>
        <v/>
      </c>
    </row>
    <row r="124" spans="16:24" ht="14.25" customHeight="1" x14ac:dyDescent="0.2">
      <c r="P124" s="33" t="str">
        <f t="shared" si="18"/>
        <v/>
      </c>
      <c r="T124" s="32">
        <f t="shared" si="16"/>
        <v>0</v>
      </c>
      <c r="U124" s="32">
        <f>+IF(T124=0,0,SUM($T$5:T124))</f>
        <v>0</v>
      </c>
      <c r="X124" s="32" t="str">
        <f t="shared" si="15"/>
        <v/>
      </c>
    </row>
    <row r="125" spans="16:24" ht="14.25" customHeight="1" x14ac:dyDescent="0.2">
      <c r="P125" s="33" t="str">
        <f t="shared" si="18"/>
        <v/>
      </c>
      <c r="T125" s="32">
        <f t="shared" si="16"/>
        <v>0</v>
      </c>
      <c r="U125" s="32">
        <f>+IF(T125=0,0,SUM($T$5:T125))</f>
        <v>0</v>
      </c>
      <c r="X125" s="32" t="str">
        <f t="shared" si="15"/>
        <v/>
      </c>
    </row>
    <row r="126" spans="16:24" ht="14.25" customHeight="1" x14ac:dyDescent="0.2">
      <c r="P126" s="33" t="str">
        <f t="shared" si="18"/>
        <v/>
      </c>
      <c r="T126" s="32">
        <f t="shared" si="16"/>
        <v>0</v>
      </c>
      <c r="U126" s="32">
        <f>+IF(T126=0,0,SUM($T$5:T126))</f>
        <v>0</v>
      </c>
      <c r="X126" s="32" t="str">
        <f t="shared" si="15"/>
        <v/>
      </c>
    </row>
    <row r="127" spans="16:24" ht="14.25" customHeight="1" x14ac:dyDescent="0.2">
      <c r="P127" s="33" t="str">
        <f t="shared" si="18"/>
        <v/>
      </c>
      <c r="T127" s="32">
        <f t="shared" si="16"/>
        <v>0</v>
      </c>
      <c r="U127" s="32">
        <f>+IF(T127=0,0,SUM($T$5:T127))</f>
        <v>0</v>
      </c>
      <c r="X127" s="32" t="str">
        <f t="shared" si="15"/>
        <v/>
      </c>
    </row>
    <row r="128" spans="16:24" ht="14.25" customHeight="1" x14ac:dyDescent="0.2">
      <c r="P128" s="33" t="str">
        <f t="shared" si="18"/>
        <v/>
      </c>
      <c r="T128" s="32">
        <f t="shared" si="16"/>
        <v>0</v>
      </c>
      <c r="U128" s="32">
        <f>+IF(T128=0,0,SUM($T$5:T128))</f>
        <v>0</v>
      </c>
      <c r="X128" s="32" t="str">
        <f t="shared" si="15"/>
        <v/>
      </c>
    </row>
    <row r="129" spans="16:24" ht="14.25" customHeight="1" x14ac:dyDescent="0.2">
      <c r="P129" s="33" t="str">
        <f t="shared" si="18"/>
        <v/>
      </c>
      <c r="T129" s="32">
        <f t="shared" si="16"/>
        <v>0</v>
      </c>
      <c r="U129" s="32">
        <f>+IF(T129=0,0,SUM($T$5:T129))</f>
        <v>0</v>
      </c>
      <c r="X129" s="32" t="str">
        <f t="shared" si="15"/>
        <v/>
      </c>
    </row>
    <row r="130" spans="16:24" ht="14.25" customHeight="1" x14ac:dyDescent="0.2">
      <c r="P130" s="33" t="str">
        <f t="shared" si="18"/>
        <v/>
      </c>
      <c r="T130" s="32">
        <f t="shared" si="16"/>
        <v>0</v>
      </c>
      <c r="U130" s="32">
        <f>+IF(T130=0,0,SUM($T$5:T130))</f>
        <v>0</v>
      </c>
      <c r="X130" s="32" t="str">
        <f t="shared" si="15"/>
        <v/>
      </c>
    </row>
    <row r="131" spans="16:24" ht="14.25" customHeight="1" x14ac:dyDescent="0.2">
      <c r="P131" s="33" t="str">
        <f t="shared" si="18"/>
        <v/>
      </c>
      <c r="T131" s="32">
        <f t="shared" si="16"/>
        <v>0</v>
      </c>
      <c r="U131" s="32">
        <f>+IF(T131=0,0,SUM($T$5:T131))</f>
        <v>0</v>
      </c>
      <c r="X131" s="32" t="str">
        <f t="shared" si="15"/>
        <v/>
      </c>
    </row>
    <row r="132" spans="16:24" ht="14.25" customHeight="1" x14ac:dyDescent="0.2">
      <c r="P132" s="33" t="str">
        <f t="shared" si="18"/>
        <v/>
      </c>
      <c r="T132" s="32">
        <f t="shared" si="16"/>
        <v>0</v>
      </c>
      <c r="U132" s="32">
        <f>+IF(T132=0,0,SUM($T$5:T132))</f>
        <v>0</v>
      </c>
      <c r="X132" s="32" t="str">
        <f t="shared" si="15"/>
        <v/>
      </c>
    </row>
    <row r="133" spans="16:24" ht="14.25" customHeight="1" x14ac:dyDescent="0.2">
      <c r="P133" s="33" t="str">
        <f t="shared" si="18"/>
        <v/>
      </c>
      <c r="T133" s="32">
        <f t="shared" ref="T133:T196" si="19">+IF(R133="",0,IF(MATCH(R133,$R$5:$R$235,0)=Q133,1,0))</f>
        <v>0</v>
      </c>
      <c r="U133" s="32">
        <f>+IF(T133=0,0,SUM($T$5:T133))</f>
        <v>0</v>
      </c>
      <c r="X133" s="32" t="str">
        <f t="shared" si="15"/>
        <v/>
      </c>
    </row>
    <row r="134" spans="16:24" ht="14.25" customHeight="1" x14ac:dyDescent="0.2">
      <c r="P134" s="33" t="str">
        <f t="shared" si="18"/>
        <v/>
      </c>
      <c r="T134" s="32">
        <f t="shared" si="19"/>
        <v>0</v>
      </c>
      <c r="U134" s="32">
        <f>+IF(T134=0,0,SUM($T$5:T134))</f>
        <v>0</v>
      </c>
      <c r="X134" s="32" t="str">
        <f t="shared" si="15"/>
        <v/>
      </c>
    </row>
    <row r="135" spans="16:24" ht="14.25" customHeight="1" x14ac:dyDescent="0.2">
      <c r="P135" s="33" t="str">
        <f t="shared" ref="P135:P198" si="20">+IF(ISBLANK(Q135),"",IF(OR(Q135=$L$2,Q135=$M$2,Q135=$N$2),P134+1,P134))</f>
        <v/>
      </c>
      <c r="T135" s="32">
        <f t="shared" si="19"/>
        <v>0</v>
      </c>
      <c r="U135" s="32">
        <f>+IF(T135=0,0,SUM($T$5:T135))</f>
        <v>0</v>
      </c>
      <c r="X135" s="32" t="str">
        <f t="shared" si="15"/>
        <v/>
      </c>
    </row>
    <row r="136" spans="16:24" ht="14.25" customHeight="1" x14ac:dyDescent="0.2">
      <c r="P136" s="33" t="str">
        <f t="shared" si="20"/>
        <v/>
      </c>
      <c r="T136" s="32">
        <f t="shared" si="19"/>
        <v>0</v>
      </c>
      <c r="U136" s="32">
        <f>+IF(T136=0,0,SUM($T$5:T136))</f>
        <v>0</v>
      </c>
      <c r="X136" s="32" t="str">
        <f t="shared" si="15"/>
        <v/>
      </c>
    </row>
    <row r="137" spans="16:24" ht="14.25" customHeight="1" x14ac:dyDescent="0.2">
      <c r="P137" s="33" t="str">
        <f t="shared" si="20"/>
        <v/>
      </c>
      <c r="T137" s="32">
        <f t="shared" si="19"/>
        <v>0</v>
      </c>
      <c r="U137" s="32">
        <f>+IF(T137=0,0,SUM($T$5:T137))</f>
        <v>0</v>
      </c>
      <c r="X137" s="32" t="str">
        <f t="shared" si="15"/>
        <v/>
      </c>
    </row>
    <row r="138" spans="16:24" ht="14.25" customHeight="1" x14ac:dyDescent="0.2">
      <c r="P138" s="33" t="str">
        <f t="shared" si="20"/>
        <v/>
      </c>
      <c r="T138" s="32">
        <f t="shared" si="19"/>
        <v>0</v>
      </c>
      <c r="U138" s="32">
        <f>+IF(T138=0,0,SUM($T$5:T138))</f>
        <v>0</v>
      </c>
      <c r="X138" s="32" t="str">
        <f t="shared" si="15"/>
        <v/>
      </c>
    </row>
    <row r="139" spans="16:24" ht="14.25" customHeight="1" x14ac:dyDescent="0.2">
      <c r="P139" s="33" t="str">
        <f t="shared" si="20"/>
        <v/>
      </c>
      <c r="T139" s="32">
        <f t="shared" si="19"/>
        <v>0</v>
      </c>
      <c r="U139" s="32">
        <f>+IF(T139=0,0,SUM($T$5:T139))</f>
        <v>0</v>
      </c>
      <c r="X139" s="32" t="str">
        <f t="shared" si="15"/>
        <v/>
      </c>
    </row>
    <row r="140" spans="16:24" ht="14.25" customHeight="1" x14ac:dyDescent="0.2">
      <c r="P140" s="33" t="str">
        <f t="shared" si="20"/>
        <v/>
      </c>
      <c r="T140" s="32">
        <f t="shared" si="19"/>
        <v>0</v>
      </c>
      <c r="U140" s="32">
        <f>+IF(T140=0,0,SUM($T$5:T140))</f>
        <v>0</v>
      </c>
      <c r="X140" s="32" t="str">
        <f t="shared" si="15"/>
        <v/>
      </c>
    </row>
    <row r="141" spans="16:24" ht="14.25" customHeight="1" x14ac:dyDescent="0.2">
      <c r="P141" s="33" t="str">
        <f t="shared" si="20"/>
        <v/>
      </c>
      <c r="T141" s="32">
        <f t="shared" si="19"/>
        <v>0</v>
      </c>
      <c r="U141" s="32">
        <f>+IF(T141=0,0,SUM($T$5:T141))</f>
        <v>0</v>
      </c>
      <c r="X141" s="32" t="str">
        <f t="shared" si="15"/>
        <v/>
      </c>
    </row>
    <row r="142" spans="16:24" ht="14.25" customHeight="1" x14ac:dyDescent="0.2">
      <c r="P142" s="33" t="str">
        <f t="shared" si="20"/>
        <v/>
      </c>
      <c r="T142" s="32">
        <f t="shared" si="19"/>
        <v>0</v>
      </c>
      <c r="U142" s="32">
        <f>+IF(T142=0,0,SUM($T$5:T142))</f>
        <v>0</v>
      </c>
      <c r="X142" s="32" t="str">
        <f t="shared" si="15"/>
        <v/>
      </c>
    </row>
    <row r="143" spans="16:24" ht="14.25" customHeight="1" x14ac:dyDescent="0.2">
      <c r="P143" s="33" t="str">
        <f t="shared" si="20"/>
        <v/>
      </c>
      <c r="T143" s="32">
        <f t="shared" si="19"/>
        <v>0</v>
      </c>
      <c r="U143" s="32">
        <f>+IF(T143=0,0,SUM($T$5:T143))</f>
        <v>0</v>
      </c>
      <c r="X143" s="32" t="str">
        <f t="shared" si="15"/>
        <v/>
      </c>
    </row>
    <row r="144" spans="16:24" ht="14.25" customHeight="1" x14ac:dyDescent="0.2">
      <c r="P144" s="33" t="str">
        <f t="shared" si="20"/>
        <v/>
      </c>
      <c r="T144" s="32">
        <f t="shared" si="19"/>
        <v>0</v>
      </c>
      <c r="U144" s="32">
        <f>+IF(T144=0,0,SUM($T$5:T144))</f>
        <v>0</v>
      </c>
      <c r="X144" s="32" t="str">
        <f t="shared" si="15"/>
        <v/>
      </c>
    </row>
    <row r="145" spans="16:24" ht="14.25" customHeight="1" x14ac:dyDescent="0.2">
      <c r="P145" s="33" t="str">
        <f t="shared" si="20"/>
        <v/>
      </c>
      <c r="T145" s="32">
        <f t="shared" si="19"/>
        <v>0</v>
      </c>
      <c r="U145" s="32">
        <f>+IF(T145=0,0,SUM($T$5:T145))</f>
        <v>0</v>
      </c>
      <c r="X145" s="32" t="str">
        <f t="shared" si="15"/>
        <v/>
      </c>
    </row>
    <row r="146" spans="16:24" ht="14.25" customHeight="1" x14ac:dyDescent="0.2">
      <c r="P146" s="33" t="str">
        <f t="shared" si="20"/>
        <v/>
      </c>
      <c r="T146" s="32">
        <f t="shared" si="19"/>
        <v>0</v>
      </c>
      <c r="U146" s="32">
        <f>+IF(T146=0,0,SUM($T$5:T146))</f>
        <v>0</v>
      </c>
      <c r="X146" s="32" t="str">
        <f t="shared" si="15"/>
        <v/>
      </c>
    </row>
    <row r="147" spans="16:24" ht="14.25" customHeight="1" x14ac:dyDescent="0.2">
      <c r="P147" s="33" t="str">
        <f t="shared" si="20"/>
        <v/>
      </c>
      <c r="T147" s="32">
        <f t="shared" si="19"/>
        <v>0</v>
      </c>
      <c r="U147" s="32">
        <f>+IF(T147=0,0,SUM($T$5:T147))</f>
        <v>0</v>
      </c>
      <c r="X147" s="32" t="str">
        <f t="shared" si="15"/>
        <v/>
      </c>
    </row>
    <row r="148" spans="16:24" ht="14.25" customHeight="1" x14ac:dyDescent="0.2">
      <c r="P148" s="33" t="str">
        <f t="shared" si="20"/>
        <v/>
      </c>
      <c r="T148" s="32">
        <f t="shared" si="19"/>
        <v>0</v>
      </c>
      <c r="U148" s="32">
        <f>+IF(T148=0,0,SUM($T$5:T148))</f>
        <v>0</v>
      </c>
      <c r="X148" s="32" t="str">
        <f t="shared" si="15"/>
        <v/>
      </c>
    </row>
    <row r="149" spans="16:24" ht="14.25" customHeight="1" x14ac:dyDescent="0.2">
      <c r="P149" s="33" t="str">
        <f t="shared" si="20"/>
        <v/>
      </c>
      <c r="T149" s="32">
        <f t="shared" si="19"/>
        <v>0</v>
      </c>
      <c r="U149" s="32">
        <f>+IF(T149=0,0,SUM($T$5:T149))</f>
        <v>0</v>
      </c>
      <c r="X149" s="32" t="str">
        <f t="shared" si="15"/>
        <v/>
      </c>
    </row>
    <row r="150" spans="16:24" ht="14.25" customHeight="1" x14ac:dyDescent="0.2">
      <c r="P150" s="33" t="str">
        <f t="shared" si="20"/>
        <v/>
      </c>
      <c r="T150" s="32">
        <f t="shared" si="19"/>
        <v>0</v>
      </c>
      <c r="U150" s="32">
        <f>+IF(T150=0,0,SUM($T$5:T150))</f>
        <v>0</v>
      </c>
      <c r="X150" s="32" t="str">
        <f t="shared" si="15"/>
        <v/>
      </c>
    </row>
    <row r="151" spans="16:24" ht="14.25" customHeight="1" x14ac:dyDescent="0.2">
      <c r="P151" s="33" t="str">
        <f t="shared" si="20"/>
        <v/>
      </c>
      <c r="T151" s="32">
        <f t="shared" si="19"/>
        <v>0</v>
      </c>
      <c r="U151" s="32">
        <f>+IF(T151=0,0,SUM($T$5:T151))</f>
        <v>0</v>
      </c>
      <c r="X151" s="32" t="str">
        <f t="shared" si="15"/>
        <v/>
      </c>
    </row>
    <row r="152" spans="16:24" ht="14.25" customHeight="1" x14ac:dyDescent="0.2">
      <c r="P152" s="33" t="str">
        <f t="shared" si="20"/>
        <v/>
      </c>
      <c r="T152" s="32">
        <f t="shared" si="19"/>
        <v>0</v>
      </c>
      <c r="U152" s="32">
        <f>+IF(T152=0,0,SUM($T$5:T152))</f>
        <v>0</v>
      </c>
      <c r="X152" s="32" t="str">
        <f t="shared" si="15"/>
        <v/>
      </c>
    </row>
    <row r="153" spans="16:24" ht="14.25" customHeight="1" x14ac:dyDescent="0.2">
      <c r="P153" s="33" t="str">
        <f t="shared" si="20"/>
        <v/>
      </c>
      <c r="T153" s="32">
        <f t="shared" si="19"/>
        <v>0</v>
      </c>
      <c r="U153" s="32">
        <f>+IF(T153=0,0,SUM($T$5:T153))</f>
        <v>0</v>
      </c>
      <c r="X153" s="32" t="str">
        <f t="shared" si="15"/>
        <v/>
      </c>
    </row>
    <row r="154" spans="16:24" ht="14.25" customHeight="1" x14ac:dyDescent="0.2">
      <c r="P154" s="33" t="str">
        <f t="shared" si="20"/>
        <v/>
      </c>
      <c r="T154" s="32">
        <f t="shared" si="19"/>
        <v>0</v>
      </c>
      <c r="U154" s="32">
        <f>+IF(T154=0,0,SUM($T$5:T154))</f>
        <v>0</v>
      </c>
      <c r="X154" s="32" t="str">
        <f t="shared" si="15"/>
        <v/>
      </c>
    </row>
    <row r="155" spans="16:24" ht="14.25" customHeight="1" x14ac:dyDescent="0.2">
      <c r="P155" s="33" t="str">
        <f t="shared" si="20"/>
        <v/>
      </c>
      <c r="T155" s="32">
        <f t="shared" si="19"/>
        <v>0</v>
      </c>
      <c r="U155" s="32">
        <f>+IF(T155=0,0,SUM($T$5:T155))</f>
        <v>0</v>
      </c>
      <c r="X155" s="32" t="str">
        <f t="shared" si="15"/>
        <v/>
      </c>
    </row>
    <row r="156" spans="16:24" ht="14.25" customHeight="1" x14ac:dyDescent="0.2">
      <c r="P156" s="33" t="str">
        <f t="shared" si="20"/>
        <v/>
      </c>
      <c r="T156" s="32">
        <f t="shared" si="19"/>
        <v>0</v>
      </c>
      <c r="U156" s="32">
        <f>+IF(T156=0,0,SUM($T$5:T156))</f>
        <v>0</v>
      </c>
      <c r="X156" s="32" t="str">
        <f t="shared" si="15"/>
        <v/>
      </c>
    </row>
    <row r="157" spans="16:24" ht="14.25" customHeight="1" x14ac:dyDescent="0.2">
      <c r="P157" s="33" t="str">
        <f t="shared" si="20"/>
        <v/>
      </c>
      <c r="T157" s="32">
        <f t="shared" si="19"/>
        <v>0</v>
      </c>
      <c r="U157" s="32">
        <f>+IF(T157=0,0,SUM($T$5:T157))</f>
        <v>0</v>
      </c>
      <c r="X157" s="32" t="str">
        <f t="shared" si="15"/>
        <v/>
      </c>
    </row>
    <row r="158" spans="16:24" ht="14.25" customHeight="1" x14ac:dyDescent="0.2">
      <c r="P158" s="33" t="str">
        <f t="shared" si="20"/>
        <v/>
      </c>
      <c r="T158" s="32">
        <f t="shared" si="19"/>
        <v>0</v>
      </c>
      <c r="U158" s="32">
        <f>+IF(T158=0,0,SUM($T$5:T158))</f>
        <v>0</v>
      </c>
      <c r="X158" s="32" t="str">
        <f t="shared" si="15"/>
        <v/>
      </c>
    </row>
    <row r="159" spans="16:24" ht="14.25" customHeight="1" x14ac:dyDescent="0.2">
      <c r="P159" s="33" t="str">
        <f t="shared" si="20"/>
        <v/>
      </c>
      <c r="T159" s="32">
        <f t="shared" si="19"/>
        <v>0</v>
      </c>
      <c r="U159" s="32">
        <f>+IF(T159=0,0,SUM($T$5:T159))</f>
        <v>0</v>
      </c>
      <c r="X159" s="32" t="str">
        <f t="shared" si="15"/>
        <v/>
      </c>
    </row>
    <row r="160" spans="16:24" ht="14.25" customHeight="1" x14ac:dyDescent="0.2">
      <c r="P160" s="33" t="str">
        <f t="shared" si="20"/>
        <v/>
      </c>
      <c r="T160" s="32">
        <f t="shared" si="19"/>
        <v>0</v>
      </c>
      <c r="U160" s="32">
        <f>+IF(T160=0,0,SUM($T$5:T160))</f>
        <v>0</v>
      </c>
      <c r="X160" s="32" t="str">
        <f t="shared" si="15"/>
        <v/>
      </c>
    </row>
    <row r="161" spans="16:24" ht="14.25" customHeight="1" x14ac:dyDescent="0.2">
      <c r="P161" s="33" t="str">
        <f t="shared" si="20"/>
        <v/>
      </c>
      <c r="T161" s="32">
        <f t="shared" si="19"/>
        <v>0</v>
      </c>
      <c r="U161" s="32">
        <f>+IF(T161=0,0,SUM($T$5:T161))</f>
        <v>0</v>
      </c>
      <c r="X161" s="32" t="str">
        <f t="shared" si="15"/>
        <v/>
      </c>
    </row>
    <row r="162" spans="16:24" ht="14.25" customHeight="1" x14ac:dyDescent="0.2">
      <c r="P162" s="33" t="str">
        <f t="shared" si="20"/>
        <v/>
      </c>
      <c r="T162" s="32">
        <f t="shared" si="19"/>
        <v>0</v>
      </c>
      <c r="U162" s="32">
        <f>+IF(T162=0,0,SUM($T$5:T162))</f>
        <v>0</v>
      </c>
      <c r="X162" s="32" t="str">
        <f t="shared" si="15"/>
        <v/>
      </c>
    </row>
    <row r="163" spans="16:24" ht="14.25" customHeight="1" x14ac:dyDescent="0.2">
      <c r="P163" s="33" t="str">
        <f t="shared" si="20"/>
        <v/>
      </c>
      <c r="T163" s="32">
        <f t="shared" si="19"/>
        <v>0</v>
      </c>
      <c r="U163" s="32">
        <f>+IF(T163=0,0,SUM($T$5:T163))</f>
        <v>0</v>
      </c>
      <c r="X163" s="32" t="str">
        <f t="shared" si="15"/>
        <v/>
      </c>
    </row>
    <row r="164" spans="16:24" ht="14.25" customHeight="1" x14ac:dyDescent="0.2">
      <c r="P164" s="33" t="str">
        <f t="shared" si="20"/>
        <v/>
      </c>
      <c r="T164" s="32">
        <f t="shared" si="19"/>
        <v>0</v>
      </c>
      <c r="U164" s="32">
        <f>+IF(T164=0,0,SUM($T$5:T164))</f>
        <v>0</v>
      </c>
      <c r="X164" s="32" t="str">
        <f t="shared" si="15"/>
        <v/>
      </c>
    </row>
    <row r="165" spans="16:24" ht="14.25" customHeight="1" x14ac:dyDescent="0.2">
      <c r="P165" s="33" t="str">
        <f t="shared" si="20"/>
        <v/>
      </c>
      <c r="T165" s="32">
        <f t="shared" si="19"/>
        <v>0</v>
      </c>
      <c r="U165" s="32">
        <f>+IF(T165=0,0,SUM($T$5:T165))</f>
        <v>0</v>
      </c>
      <c r="X165" s="32" t="str">
        <f t="shared" si="15"/>
        <v/>
      </c>
    </row>
    <row r="166" spans="16:24" ht="14.25" customHeight="1" x14ac:dyDescent="0.2">
      <c r="P166" s="33" t="str">
        <f t="shared" si="20"/>
        <v/>
      </c>
      <c r="T166" s="32">
        <f t="shared" si="19"/>
        <v>0</v>
      </c>
      <c r="U166" s="32">
        <f>+IF(T166=0,0,SUM($T$5:T166))</f>
        <v>0</v>
      </c>
      <c r="X166" s="32" t="str">
        <f t="shared" si="15"/>
        <v/>
      </c>
    </row>
    <row r="167" spans="16:24" ht="14.25" customHeight="1" x14ac:dyDescent="0.2">
      <c r="P167" s="33" t="str">
        <f t="shared" si="20"/>
        <v/>
      </c>
      <c r="T167" s="32">
        <f t="shared" si="19"/>
        <v>0</v>
      </c>
      <c r="U167" s="32">
        <f>+IF(T167=0,0,SUM($T$5:T167))</f>
        <v>0</v>
      </c>
      <c r="X167" s="32" t="str">
        <f t="shared" si="15"/>
        <v/>
      </c>
    </row>
    <row r="168" spans="16:24" ht="14.25" customHeight="1" x14ac:dyDescent="0.2">
      <c r="P168" s="33" t="str">
        <f t="shared" si="20"/>
        <v/>
      </c>
      <c r="T168" s="32">
        <f t="shared" si="19"/>
        <v>0</v>
      </c>
      <c r="U168" s="32">
        <f>+IF(T168=0,0,SUM($T$5:T168))</f>
        <v>0</v>
      </c>
      <c r="X168" s="32" t="str">
        <f t="shared" si="15"/>
        <v/>
      </c>
    </row>
    <row r="169" spans="16:24" ht="14.25" customHeight="1" x14ac:dyDescent="0.2">
      <c r="P169" s="33" t="str">
        <f t="shared" si="20"/>
        <v/>
      </c>
      <c r="T169" s="32">
        <f t="shared" si="19"/>
        <v>0</v>
      </c>
      <c r="U169" s="32">
        <f>+IF(T169=0,0,SUM($T$5:T169))</f>
        <v>0</v>
      </c>
      <c r="X169" s="32" t="str">
        <f t="shared" si="15"/>
        <v/>
      </c>
    </row>
    <row r="170" spans="16:24" ht="14.25" customHeight="1" x14ac:dyDescent="0.2">
      <c r="P170" s="33" t="str">
        <f t="shared" si="20"/>
        <v/>
      </c>
      <c r="T170" s="32">
        <f t="shared" si="19"/>
        <v>0</v>
      </c>
      <c r="U170" s="32">
        <f>+IF(T170=0,0,SUM($T$5:T170))</f>
        <v>0</v>
      </c>
      <c r="X170" s="32" t="str">
        <f t="shared" si="15"/>
        <v/>
      </c>
    </row>
    <row r="171" spans="16:24" ht="14.25" customHeight="1" x14ac:dyDescent="0.2">
      <c r="P171" s="33" t="str">
        <f t="shared" si="20"/>
        <v/>
      </c>
      <c r="T171" s="32">
        <f t="shared" si="19"/>
        <v>0</v>
      </c>
      <c r="U171" s="32">
        <f>+IF(T171=0,0,SUM($T$5:T171))</f>
        <v>0</v>
      </c>
      <c r="X171" s="32" t="str">
        <f t="shared" si="15"/>
        <v/>
      </c>
    </row>
    <row r="172" spans="16:24" ht="14.25" customHeight="1" x14ac:dyDescent="0.2">
      <c r="P172" s="33" t="str">
        <f t="shared" si="20"/>
        <v/>
      </c>
      <c r="T172" s="32">
        <f t="shared" si="19"/>
        <v>0</v>
      </c>
      <c r="U172" s="32">
        <f>+IF(T172=0,0,SUM($T$5:T172))</f>
        <v>0</v>
      </c>
      <c r="X172" s="32" t="str">
        <f t="shared" si="15"/>
        <v/>
      </c>
    </row>
    <row r="173" spans="16:24" ht="14.25" customHeight="1" x14ac:dyDescent="0.2">
      <c r="P173" s="33" t="str">
        <f t="shared" si="20"/>
        <v/>
      </c>
      <c r="T173" s="32">
        <f t="shared" si="19"/>
        <v>0</v>
      </c>
      <c r="U173" s="32">
        <f>+IF(T173=0,0,SUM($T$5:T173))</f>
        <v>0</v>
      </c>
      <c r="X173" s="32" t="str">
        <f t="shared" si="15"/>
        <v/>
      </c>
    </row>
    <row r="174" spans="16:24" ht="14.25" customHeight="1" x14ac:dyDescent="0.2">
      <c r="P174" s="33" t="str">
        <f t="shared" si="20"/>
        <v/>
      </c>
      <c r="T174" s="32">
        <f t="shared" si="19"/>
        <v>0</v>
      </c>
      <c r="U174" s="32">
        <f>+IF(T174=0,0,SUM($T$5:T174))</f>
        <v>0</v>
      </c>
      <c r="X174" s="32" t="str">
        <f t="shared" si="15"/>
        <v/>
      </c>
    </row>
    <row r="175" spans="16:24" ht="14.25" customHeight="1" x14ac:dyDescent="0.2">
      <c r="P175" s="33" t="str">
        <f t="shared" si="20"/>
        <v/>
      </c>
      <c r="T175" s="32">
        <f t="shared" si="19"/>
        <v>0</v>
      </c>
      <c r="U175" s="32">
        <f>+IF(T175=0,0,SUM($T$5:T175))</f>
        <v>0</v>
      </c>
      <c r="X175" s="32" t="str">
        <f t="shared" si="15"/>
        <v/>
      </c>
    </row>
    <row r="176" spans="16:24" ht="14.25" customHeight="1" x14ac:dyDescent="0.2">
      <c r="P176" s="33" t="str">
        <f t="shared" si="20"/>
        <v/>
      </c>
      <c r="T176" s="32">
        <f t="shared" si="19"/>
        <v>0</v>
      </c>
      <c r="U176" s="32">
        <f>+IF(T176=0,0,SUM($T$5:T176))</f>
        <v>0</v>
      </c>
      <c r="X176" s="32" t="str">
        <f t="shared" si="15"/>
        <v/>
      </c>
    </row>
    <row r="177" spans="16:24" ht="14.25" customHeight="1" x14ac:dyDescent="0.2">
      <c r="P177" s="33" t="str">
        <f t="shared" si="20"/>
        <v/>
      </c>
      <c r="T177" s="32">
        <f t="shared" si="19"/>
        <v>0</v>
      </c>
      <c r="U177" s="32">
        <f>+IF(T177=0,0,SUM($T$5:T177))</f>
        <v>0</v>
      </c>
      <c r="X177" s="32" t="str">
        <f t="shared" si="15"/>
        <v/>
      </c>
    </row>
    <row r="178" spans="16:24" ht="14.25" customHeight="1" x14ac:dyDescent="0.2">
      <c r="P178" s="33" t="str">
        <f t="shared" si="20"/>
        <v/>
      </c>
      <c r="T178" s="32">
        <f t="shared" si="19"/>
        <v>0</v>
      </c>
      <c r="U178" s="32">
        <f>+IF(T178=0,0,SUM($T$5:T178))</f>
        <v>0</v>
      </c>
      <c r="X178" s="32" t="str">
        <f t="shared" si="15"/>
        <v/>
      </c>
    </row>
    <row r="179" spans="16:24" ht="14.25" customHeight="1" x14ac:dyDescent="0.2">
      <c r="P179" s="33" t="str">
        <f t="shared" si="20"/>
        <v/>
      </c>
      <c r="T179" s="32">
        <f t="shared" si="19"/>
        <v>0</v>
      </c>
      <c r="U179" s="32">
        <f>+IF(T179=0,0,SUM($T$5:T179))</f>
        <v>0</v>
      </c>
      <c r="X179" s="32" t="str">
        <f t="shared" si="15"/>
        <v/>
      </c>
    </row>
    <row r="180" spans="16:24" ht="14.25" customHeight="1" x14ac:dyDescent="0.2">
      <c r="P180" s="33" t="str">
        <f t="shared" si="20"/>
        <v/>
      </c>
      <c r="T180" s="32">
        <f t="shared" si="19"/>
        <v>0</v>
      </c>
      <c r="U180" s="32">
        <f>+IF(T180=0,0,SUM($T$5:T180))</f>
        <v>0</v>
      </c>
      <c r="X180" s="32" t="str">
        <f t="shared" si="15"/>
        <v/>
      </c>
    </row>
    <row r="181" spans="16:24" ht="14.25" customHeight="1" x14ac:dyDescent="0.2">
      <c r="P181" s="33" t="str">
        <f t="shared" si="20"/>
        <v/>
      </c>
      <c r="T181" s="32">
        <f t="shared" si="19"/>
        <v>0</v>
      </c>
      <c r="U181" s="32">
        <f>+IF(T181=0,0,SUM($T$5:T181))</f>
        <v>0</v>
      </c>
      <c r="X181" s="32" t="str">
        <f t="shared" si="15"/>
        <v/>
      </c>
    </row>
    <row r="182" spans="16:24" ht="14.25" customHeight="1" x14ac:dyDescent="0.2">
      <c r="P182" s="33" t="str">
        <f t="shared" si="20"/>
        <v/>
      </c>
      <c r="T182" s="32">
        <f t="shared" si="19"/>
        <v>0</v>
      </c>
      <c r="U182" s="32">
        <f>+IF(T182=0,0,SUM($T$5:T182))</f>
        <v>0</v>
      </c>
      <c r="X182" s="32" t="str">
        <f t="shared" si="15"/>
        <v/>
      </c>
    </row>
    <row r="183" spans="16:24" ht="14.25" customHeight="1" x14ac:dyDescent="0.2">
      <c r="P183" s="33" t="str">
        <f t="shared" si="20"/>
        <v/>
      </c>
      <c r="T183" s="32">
        <f t="shared" si="19"/>
        <v>0</v>
      </c>
      <c r="U183" s="32">
        <f>+IF(T183=0,0,SUM($T$5:T183))</f>
        <v>0</v>
      </c>
      <c r="X183" s="32" t="str">
        <f t="shared" si="15"/>
        <v/>
      </c>
    </row>
    <row r="184" spans="16:24" ht="14.25" customHeight="1" x14ac:dyDescent="0.2">
      <c r="P184" s="33" t="str">
        <f t="shared" si="20"/>
        <v/>
      </c>
      <c r="T184" s="32">
        <f t="shared" si="19"/>
        <v>0</v>
      </c>
      <c r="U184" s="32">
        <f>+IF(T184=0,0,SUM($T$5:T184))</f>
        <v>0</v>
      </c>
      <c r="X184" s="32" t="str">
        <f t="shared" si="15"/>
        <v/>
      </c>
    </row>
    <row r="185" spans="16:24" ht="14.25" customHeight="1" x14ac:dyDescent="0.2">
      <c r="P185" s="33" t="str">
        <f t="shared" si="20"/>
        <v/>
      </c>
      <c r="T185" s="32">
        <f t="shared" si="19"/>
        <v>0</v>
      </c>
      <c r="U185" s="32">
        <f>+IF(T185=0,0,SUM($T$5:T185))</f>
        <v>0</v>
      </c>
      <c r="X185" s="32" t="str">
        <f t="shared" si="15"/>
        <v/>
      </c>
    </row>
    <row r="186" spans="16:24" ht="14.25" customHeight="1" x14ac:dyDescent="0.2">
      <c r="P186" s="33" t="str">
        <f t="shared" si="20"/>
        <v/>
      </c>
      <c r="T186" s="32">
        <f t="shared" si="19"/>
        <v>0</v>
      </c>
      <c r="U186" s="32">
        <f>+IF(T186=0,0,SUM($T$5:T186))</f>
        <v>0</v>
      </c>
      <c r="X186" s="32" t="str">
        <f t="shared" si="15"/>
        <v/>
      </c>
    </row>
    <row r="187" spans="16:24" ht="14.25" customHeight="1" x14ac:dyDescent="0.2">
      <c r="P187" s="33" t="str">
        <f t="shared" si="20"/>
        <v/>
      </c>
      <c r="T187" s="32">
        <f t="shared" si="19"/>
        <v>0</v>
      </c>
      <c r="U187" s="32">
        <f>+IF(T187=0,0,SUM($T$5:T187))</f>
        <v>0</v>
      </c>
      <c r="X187" s="32" t="str">
        <f t="shared" si="15"/>
        <v/>
      </c>
    </row>
    <row r="188" spans="16:24" ht="14.25" customHeight="1" x14ac:dyDescent="0.2">
      <c r="P188" s="33" t="str">
        <f t="shared" si="20"/>
        <v/>
      </c>
      <c r="T188" s="32">
        <f t="shared" si="19"/>
        <v>0</v>
      </c>
      <c r="U188" s="32">
        <f>+IF(T188=0,0,SUM($T$5:T188))</f>
        <v>0</v>
      </c>
      <c r="X188" s="32" t="str">
        <f t="shared" si="15"/>
        <v/>
      </c>
    </row>
    <row r="189" spans="16:24" ht="14.25" customHeight="1" x14ac:dyDescent="0.2">
      <c r="P189" s="33" t="str">
        <f t="shared" si="20"/>
        <v/>
      </c>
      <c r="T189" s="32">
        <f t="shared" si="19"/>
        <v>0</v>
      </c>
      <c r="U189" s="32">
        <f>+IF(T189=0,0,SUM($T$5:T189))</f>
        <v>0</v>
      </c>
      <c r="X189" s="32" t="str">
        <f t="shared" si="15"/>
        <v/>
      </c>
    </row>
    <row r="190" spans="16:24" ht="14.25" customHeight="1" x14ac:dyDescent="0.2">
      <c r="P190" s="33" t="str">
        <f t="shared" si="20"/>
        <v/>
      </c>
      <c r="T190" s="32">
        <f t="shared" si="19"/>
        <v>0</v>
      </c>
      <c r="U190" s="32">
        <f>+IF(T190=0,0,SUM($T$5:T190))</f>
        <v>0</v>
      </c>
      <c r="X190" s="32" t="str">
        <f t="shared" si="15"/>
        <v/>
      </c>
    </row>
    <row r="191" spans="16:24" ht="14.25" customHeight="1" x14ac:dyDescent="0.2">
      <c r="P191" s="33" t="str">
        <f t="shared" si="20"/>
        <v/>
      </c>
      <c r="T191" s="32">
        <f t="shared" si="19"/>
        <v>0</v>
      </c>
      <c r="U191" s="32">
        <f>+IF(T191=0,0,SUM($T$5:T191))</f>
        <v>0</v>
      </c>
      <c r="X191" s="32" t="str">
        <f t="shared" si="15"/>
        <v/>
      </c>
    </row>
    <row r="192" spans="16:24" ht="14.25" customHeight="1" x14ac:dyDescent="0.2">
      <c r="P192" s="33" t="str">
        <f t="shared" si="20"/>
        <v/>
      </c>
      <c r="T192" s="32">
        <f t="shared" si="19"/>
        <v>0</v>
      </c>
      <c r="U192" s="32">
        <f>+IF(T192=0,0,SUM($T$5:T192))</f>
        <v>0</v>
      </c>
      <c r="X192" s="32" t="str">
        <f t="shared" si="15"/>
        <v/>
      </c>
    </row>
    <row r="193" spans="16:24" ht="14.25" customHeight="1" x14ac:dyDescent="0.2">
      <c r="P193" s="33" t="str">
        <f t="shared" si="20"/>
        <v/>
      </c>
      <c r="T193" s="32">
        <f t="shared" si="19"/>
        <v>0</v>
      </c>
      <c r="U193" s="32">
        <f>+IF(T193=0,0,SUM($T$5:T193))</f>
        <v>0</v>
      </c>
      <c r="X193" s="32" t="str">
        <f t="shared" si="15"/>
        <v/>
      </c>
    </row>
    <row r="194" spans="16:24" ht="14.25" customHeight="1" x14ac:dyDescent="0.2">
      <c r="P194" s="33" t="str">
        <f t="shared" si="20"/>
        <v/>
      </c>
      <c r="T194" s="32">
        <f t="shared" si="19"/>
        <v>0</v>
      </c>
      <c r="U194" s="32">
        <f>+IF(T194=0,0,SUM($T$5:T194))</f>
        <v>0</v>
      </c>
      <c r="X194" s="32" t="str">
        <f t="shared" si="15"/>
        <v/>
      </c>
    </row>
    <row r="195" spans="16:24" ht="14.25" customHeight="1" x14ac:dyDescent="0.2">
      <c r="P195" s="33" t="str">
        <f t="shared" si="20"/>
        <v/>
      </c>
      <c r="T195" s="32">
        <f t="shared" si="19"/>
        <v>0</v>
      </c>
      <c r="U195" s="32">
        <f>+IF(T195=0,0,SUM($T$5:T195))</f>
        <v>0</v>
      </c>
      <c r="X195" s="32" t="str">
        <f t="shared" si="15"/>
        <v/>
      </c>
    </row>
    <row r="196" spans="16:24" ht="14.25" customHeight="1" x14ac:dyDescent="0.2">
      <c r="P196" s="33" t="str">
        <f t="shared" si="20"/>
        <v/>
      </c>
      <c r="T196" s="32">
        <f t="shared" si="19"/>
        <v>0</v>
      </c>
      <c r="U196" s="32">
        <f>+IF(T196=0,0,SUM($T$5:T196))</f>
        <v>0</v>
      </c>
      <c r="X196" s="32" t="str">
        <f t="shared" si="15"/>
        <v/>
      </c>
    </row>
    <row r="197" spans="16:24" ht="14.25" customHeight="1" x14ac:dyDescent="0.2">
      <c r="P197" s="33" t="str">
        <f t="shared" si="20"/>
        <v/>
      </c>
      <c r="T197" s="32">
        <f t="shared" ref="T197:T235" si="21">+IF(R197="",0,IF(MATCH(R197,$R$5:$R$235,0)=Q197,1,0))</f>
        <v>0</v>
      </c>
      <c r="U197" s="32">
        <f>+IF(T197=0,0,SUM($T$5:T197))</f>
        <v>0</v>
      </c>
      <c r="X197" s="32" t="str">
        <f t="shared" si="15"/>
        <v/>
      </c>
    </row>
    <row r="198" spans="16:24" ht="14.25" customHeight="1" x14ac:dyDescent="0.2">
      <c r="P198" s="33" t="str">
        <f t="shared" si="20"/>
        <v/>
      </c>
      <c r="T198" s="32">
        <f t="shared" si="21"/>
        <v>0</v>
      </c>
      <c r="U198" s="32">
        <f>+IF(T198=0,0,SUM($T$5:T198))</f>
        <v>0</v>
      </c>
      <c r="X198" s="32" t="str">
        <f t="shared" si="15"/>
        <v/>
      </c>
    </row>
    <row r="199" spans="16:24" ht="14.25" customHeight="1" x14ac:dyDescent="0.2">
      <c r="P199" s="33" t="str">
        <f t="shared" ref="P199:P235" si="22">+IF(ISBLANK(Q199),"",IF(OR(Q199=$L$2,Q199=$M$2,Q199=$N$2),P198+1,P198))</f>
        <v/>
      </c>
      <c r="T199" s="32">
        <f t="shared" si="21"/>
        <v>0</v>
      </c>
      <c r="U199" s="32">
        <f>+IF(T199=0,0,SUM($T$5:T199))</f>
        <v>0</v>
      </c>
      <c r="X199" s="32" t="str">
        <f t="shared" si="15"/>
        <v/>
      </c>
    </row>
    <row r="200" spans="16:24" ht="14.25" customHeight="1" x14ac:dyDescent="0.2">
      <c r="P200" s="33" t="str">
        <f t="shared" si="22"/>
        <v/>
      </c>
      <c r="T200" s="32">
        <f t="shared" si="21"/>
        <v>0</v>
      </c>
      <c r="U200" s="32">
        <f>+IF(T200=0,0,SUM($T$5:T200))</f>
        <v>0</v>
      </c>
      <c r="X200" s="32" t="str">
        <f t="shared" si="15"/>
        <v/>
      </c>
    </row>
    <row r="201" spans="16:24" ht="14.25" customHeight="1" x14ac:dyDescent="0.2">
      <c r="P201" s="33" t="str">
        <f t="shared" si="22"/>
        <v/>
      </c>
      <c r="T201" s="32">
        <f t="shared" si="21"/>
        <v>0</v>
      </c>
      <c r="U201" s="32">
        <f>+IF(T201=0,0,SUM($T$5:T201))</f>
        <v>0</v>
      </c>
      <c r="X201" s="32" t="str">
        <f t="shared" si="15"/>
        <v/>
      </c>
    </row>
    <row r="202" spans="16:24" ht="14.25" customHeight="1" x14ac:dyDescent="0.2">
      <c r="P202" s="33" t="str">
        <f t="shared" si="22"/>
        <v/>
      </c>
      <c r="T202" s="32">
        <f t="shared" si="21"/>
        <v>0</v>
      </c>
      <c r="U202" s="32">
        <f>+IF(T202=0,0,SUM($T$5:T202))</f>
        <v>0</v>
      </c>
      <c r="X202" s="32" t="str">
        <f t="shared" si="15"/>
        <v/>
      </c>
    </row>
    <row r="203" spans="16:24" ht="14.25" customHeight="1" x14ac:dyDescent="0.2">
      <c r="P203" s="33" t="str">
        <f t="shared" si="22"/>
        <v/>
      </c>
      <c r="T203" s="32">
        <f t="shared" si="21"/>
        <v>0</v>
      </c>
      <c r="U203" s="32">
        <f>+IF(T203=0,0,SUM($T$5:T203))</f>
        <v>0</v>
      </c>
      <c r="X203" s="32" t="str">
        <f t="shared" si="15"/>
        <v/>
      </c>
    </row>
    <row r="204" spans="16:24" ht="14.25" customHeight="1" x14ac:dyDescent="0.2">
      <c r="P204" s="33" t="str">
        <f t="shared" si="22"/>
        <v/>
      </c>
      <c r="T204" s="32">
        <f t="shared" si="21"/>
        <v>0</v>
      </c>
      <c r="U204" s="32">
        <f>+IF(T204=0,0,SUM($T$5:T204))</f>
        <v>0</v>
      </c>
      <c r="X204" s="32" t="str">
        <f t="shared" si="15"/>
        <v/>
      </c>
    </row>
    <row r="205" spans="16:24" ht="14.25" customHeight="1" x14ac:dyDescent="0.2">
      <c r="P205" s="33" t="str">
        <f t="shared" si="22"/>
        <v/>
      </c>
      <c r="T205" s="32">
        <f t="shared" si="21"/>
        <v>0</v>
      </c>
      <c r="U205" s="32">
        <f>+IF(T205=0,0,SUM($T$5:T205))</f>
        <v>0</v>
      </c>
      <c r="X205" s="32" t="str">
        <f t="shared" si="15"/>
        <v/>
      </c>
    </row>
    <row r="206" spans="16:24" ht="14.25" customHeight="1" x14ac:dyDescent="0.2">
      <c r="P206" s="33" t="str">
        <f t="shared" si="22"/>
        <v/>
      </c>
      <c r="T206" s="32">
        <f t="shared" si="21"/>
        <v>0</v>
      </c>
      <c r="U206" s="32">
        <f>+IF(T206=0,0,SUM($T$5:T206))</f>
        <v>0</v>
      </c>
      <c r="X206" s="32" t="str">
        <f t="shared" si="15"/>
        <v/>
      </c>
    </row>
    <row r="207" spans="16:24" ht="14.25" customHeight="1" x14ac:dyDescent="0.2">
      <c r="P207" s="33" t="str">
        <f t="shared" si="22"/>
        <v/>
      </c>
      <c r="T207" s="32">
        <f t="shared" si="21"/>
        <v>0</v>
      </c>
      <c r="U207" s="32">
        <f>+IF(T207=0,0,SUM($T$5:T207))</f>
        <v>0</v>
      </c>
      <c r="X207" s="32" t="str">
        <f t="shared" si="15"/>
        <v/>
      </c>
    </row>
    <row r="208" spans="16:24" ht="14.25" customHeight="1" x14ac:dyDescent="0.2">
      <c r="P208" s="33" t="str">
        <f t="shared" si="22"/>
        <v/>
      </c>
      <c r="T208" s="32">
        <f t="shared" si="21"/>
        <v>0</v>
      </c>
      <c r="U208" s="32">
        <f>+IF(T208=0,0,SUM($T$5:T208))</f>
        <v>0</v>
      </c>
      <c r="X208" s="32" t="str">
        <f t="shared" si="15"/>
        <v/>
      </c>
    </row>
    <row r="209" spans="16:24" ht="14.25" customHeight="1" x14ac:dyDescent="0.2">
      <c r="P209" s="33" t="str">
        <f t="shared" si="22"/>
        <v/>
      </c>
      <c r="T209" s="32">
        <f t="shared" si="21"/>
        <v>0</v>
      </c>
      <c r="U209" s="32">
        <f>+IF(T209=0,0,SUM($T$5:T209))</f>
        <v>0</v>
      </c>
      <c r="X209" s="32" t="str">
        <f t="shared" si="15"/>
        <v/>
      </c>
    </row>
    <row r="210" spans="16:24" ht="14.25" customHeight="1" x14ac:dyDescent="0.2">
      <c r="P210" s="33" t="str">
        <f t="shared" si="22"/>
        <v/>
      </c>
      <c r="T210" s="32">
        <f t="shared" si="21"/>
        <v>0</v>
      </c>
      <c r="U210" s="32">
        <f>+IF(T210=0,0,SUM($T$5:T210))</f>
        <v>0</v>
      </c>
      <c r="X210" s="32" t="str">
        <f t="shared" si="15"/>
        <v/>
      </c>
    </row>
    <row r="211" spans="16:24" ht="14.25" customHeight="1" x14ac:dyDescent="0.2">
      <c r="P211" s="33" t="str">
        <f t="shared" si="22"/>
        <v/>
      </c>
      <c r="T211" s="32">
        <f t="shared" si="21"/>
        <v>0</v>
      </c>
      <c r="U211" s="32">
        <f>+IF(T211=0,0,SUM($T$5:T211))</f>
        <v>0</v>
      </c>
      <c r="X211" s="32" t="str">
        <f t="shared" si="15"/>
        <v/>
      </c>
    </row>
    <row r="212" spans="16:24" ht="14.25" customHeight="1" x14ac:dyDescent="0.2">
      <c r="P212" s="33" t="str">
        <f t="shared" si="22"/>
        <v/>
      </c>
      <c r="T212" s="32">
        <f t="shared" si="21"/>
        <v>0</v>
      </c>
      <c r="U212" s="32">
        <f>+IF(T212=0,0,SUM($T$5:T212))</f>
        <v>0</v>
      </c>
      <c r="X212" s="32" t="str">
        <f t="shared" si="15"/>
        <v/>
      </c>
    </row>
    <row r="213" spans="16:24" ht="14.25" customHeight="1" x14ac:dyDescent="0.2">
      <c r="P213" s="33" t="str">
        <f t="shared" si="22"/>
        <v/>
      </c>
      <c r="T213" s="32">
        <f t="shared" si="21"/>
        <v>0</v>
      </c>
      <c r="U213" s="32">
        <f>+IF(T213=0,0,SUM($T$5:T213))</f>
        <v>0</v>
      </c>
      <c r="X213" s="32" t="str">
        <f t="shared" si="15"/>
        <v/>
      </c>
    </row>
    <row r="214" spans="16:24" ht="14.25" customHeight="1" x14ac:dyDescent="0.2">
      <c r="P214" s="33" t="str">
        <f t="shared" si="22"/>
        <v/>
      </c>
      <c r="T214" s="32">
        <f t="shared" si="21"/>
        <v>0</v>
      </c>
      <c r="U214" s="32">
        <f>+IF(T214=0,0,SUM($T$5:T214))</f>
        <v>0</v>
      </c>
      <c r="X214" s="32" t="str">
        <f t="shared" si="15"/>
        <v/>
      </c>
    </row>
    <row r="215" spans="16:24" ht="14.25" customHeight="1" x14ac:dyDescent="0.2">
      <c r="P215" s="33" t="str">
        <f t="shared" si="22"/>
        <v/>
      </c>
      <c r="T215" s="32">
        <f t="shared" si="21"/>
        <v>0</v>
      </c>
      <c r="U215" s="32">
        <f>+IF(T215=0,0,SUM($T$5:T215))</f>
        <v>0</v>
      </c>
      <c r="X215" s="32" t="str">
        <f t="shared" si="15"/>
        <v/>
      </c>
    </row>
    <row r="216" spans="16:24" ht="14.25" customHeight="1" x14ac:dyDescent="0.2">
      <c r="P216" s="33" t="str">
        <f t="shared" si="22"/>
        <v/>
      </c>
      <c r="T216" s="32">
        <f t="shared" si="21"/>
        <v>0</v>
      </c>
      <c r="U216" s="32">
        <f>+IF(T216=0,0,SUM($T$5:T216))</f>
        <v>0</v>
      </c>
      <c r="X216" s="32" t="str">
        <f t="shared" si="15"/>
        <v/>
      </c>
    </row>
    <row r="217" spans="16:24" ht="14.25" customHeight="1" x14ac:dyDescent="0.2">
      <c r="P217" s="33" t="str">
        <f t="shared" si="22"/>
        <v/>
      </c>
      <c r="T217" s="32">
        <f t="shared" si="21"/>
        <v>0</v>
      </c>
      <c r="U217" s="32">
        <f>+IF(T217=0,0,SUM($T$5:T217))</f>
        <v>0</v>
      </c>
      <c r="X217" s="32" t="str">
        <f t="shared" si="15"/>
        <v/>
      </c>
    </row>
    <row r="218" spans="16:24" ht="14.25" customHeight="1" x14ac:dyDescent="0.2">
      <c r="P218" s="33" t="str">
        <f t="shared" si="22"/>
        <v/>
      </c>
      <c r="T218" s="32">
        <f t="shared" si="21"/>
        <v>0</v>
      </c>
      <c r="U218" s="32">
        <f>+IF(T218=0,0,SUM($T$5:T218))</f>
        <v>0</v>
      </c>
      <c r="X218" s="32" t="str">
        <f t="shared" si="15"/>
        <v/>
      </c>
    </row>
    <row r="219" spans="16:24" ht="14.25" customHeight="1" x14ac:dyDescent="0.2">
      <c r="P219" s="33" t="str">
        <f t="shared" si="22"/>
        <v/>
      </c>
      <c r="T219" s="32">
        <f t="shared" si="21"/>
        <v>0</v>
      </c>
      <c r="U219" s="32">
        <f>+IF(T219=0,0,SUM($T$5:T219))</f>
        <v>0</v>
      </c>
      <c r="X219" s="32" t="str">
        <f t="shared" si="15"/>
        <v/>
      </c>
    </row>
    <row r="220" spans="16:24" ht="14.25" customHeight="1" x14ac:dyDescent="0.2">
      <c r="P220" s="33" t="str">
        <f t="shared" si="22"/>
        <v/>
      </c>
      <c r="T220" s="32">
        <f t="shared" si="21"/>
        <v>0</v>
      </c>
      <c r="U220" s="32">
        <f>+IF(T220=0,0,SUM($T$5:T220))</f>
        <v>0</v>
      </c>
      <c r="X220" s="32" t="str">
        <f t="shared" si="15"/>
        <v/>
      </c>
    </row>
    <row r="221" spans="16:24" ht="14.25" customHeight="1" x14ac:dyDescent="0.2">
      <c r="P221" s="33" t="str">
        <f t="shared" si="22"/>
        <v/>
      </c>
      <c r="T221" s="32">
        <f t="shared" si="21"/>
        <v>0</v>
      </c>
      <c r="U221" s="32">
        <f>+IF(T221=0,0,SUM($T$5:T221))</f>
        <v>0</v>
      </c>
      <c r="X221" s="32" t="str">
        <f t="shared" si="15"/>
        <v/>
      </c>
    </row>
    <row r="222" spans="16:24" ht="14.25" customHeight="1" x14ac:dyDescent="0.2">
      <c r="P222" s="33" t="str">
        <f t="shared" si="22"/>
        <v/>
      </c>
      <c r="T222" s="32">
        <f t="shared" si="21"/>
        <v>0</v>
      </c>
      <c r="U222" s="32">
        <f>+IF(T222=0,0,SUM($T$5:T222))</f>
        <v>0</v>
      </c>
      <c r="X222" s="32" t="str">
        <f t="shared" si="15"/>
        <v/>
      </c>
    </row>
    <row r="223" spans="16:24" ht="14.25" customHeight="1" x14ac:dyDescent="0.2">
      <c r="P223" s="33" t="str">
        <f t="shared" si="22"/>
        <v/>
      </c>
      <c r="T223" s="32">
        <f t="shared" si="21"/>
        <v>0</v>
      </c>
      <c r="U223" s="32">
        <f>+IF(T223=0,0,SUM($T$5:T223))</f>
        <v>0</v>
      </c>
      <c r="X223" s="32" t="str">
        <f t="shared" si="15"/>
        <v/>
      </c>
    </row>
    <row r="224" spans="16:24" ht="14.25" customHeight="1" x14ac:dyDescent="0.2">
      <c r="P224" s="33" t="str">
        <f t="shared" si="22"/>
        <v/>
      </c>
      <c r="T224" s="32">
        <f t="shared" si="21"/>
        <v>0</v>
      </c>
      <c r="U224" s="32">
        <f>+IF(T224=0,0,SUM($T$5:T224))</f>
        <v>0</v>
      </c>
      <c r="X224" s="32" t="str">
        <f t="shared" si="15"/>
        <v/>
      </c>
    </row>
    <row r="225" spans="16:24" ht="14.25" customHeight="1" x14ac:dyDescent="0.2">
      <c r="P225" s="33" t="str">
        <f t="shared" si="22"/>
        <v/>
      </c>
      <c r="T225" s="32">
        <f t="shared" si="21"/>
        <v>0</v>
      </c>
      <c r="U225" s="32">
        <f>+IF(T225=0,0,SUM($T$5:T225))</f>
        <v>0</v>
      </c>
      <c r="X225" s="32" t="str">
        <f t="shared" si="15"/>
        <v/>
      </c>
    </row>
    <row r="226" spans="16:24" ht="14.25" customHeight="1" x14ac:dyDescent="0.2">
      <c r="P226" s="33" t="str">
        <f t="shared" si="22"/>
        <v/>
      </c>
      <c r="T226" s="32">
        <f t="shared" si="21"/>
        <v>0</v>
      </c>
      <c r="U226" s="32">
        <f>+IF(T226=0,0,SUM($T$5:T226))</f>
        <v>0</v>
      </c>
      <c r="X226" s="32" t="str">
        <f t="shared" si="15"/>
        <v/>
      </c>
    </row>
    <row r="227" spans="16:24" ht="14.25" customHeight="1" x14ac:dyDescent="0.2">
      <c r="P227" s="33" t="str">
        <f t="shared" si="22"/>
        <v/>
      </c>
      <c r="T227" s="32">
        <f t="shared" si="21"/>
        <v>0</v>
      </c>
      <c r="U227" s="32">
        <f>+IF(T227=0,0,SUM($T$5:T227))</f>
        <v>0</v>
      </c>
      <c r="X227" s="32" t="str">
        <f t="shared" si="15"/>
        <v/>
      </c>
    </row>
    <row r="228" spans="16:24" ht="14.25" customHeight="1" x14ac:dyDescent="0.2">
      <c r="P228" s="33" t="str">
        <f t="shared" si="22"/>
        <v/>
      </c>
      <c r="T228" s="32">
        <f t="shared" si="21"/>
        <v>0</v>
      </c>
      <c r="U228" s="32">
        <f>+IF(T228=0,0,SUM($T$5:T228))</f>
        <v>0</v>
      </c>
      <c r="X228" s="32" t="str">
        <f t="shared" si="15"/>
        <v/>
      </c>
    </row>
    <row r="229" spans="16:24" ht="14.25" customHeight="1" x14ac:dyDescent="0.2">
      <c r="P229" s="33" t="str">
        <f t="shared" si="22"/>
        <v/>
      </c>
      <c r="T229" s="32">
        <f t="shared" si="21"/>
        <v>0</v>
      </c>
      <c r="U229" s="32">
        <f>+IF(T229=0,0,SUM($T$5:T229))</f>
        <v>0</v>
      </c>
      <c r="X229" s="32" t="str">
        <f t="shared" si="15"/>
        <v/>
      </c>
    </row>
    <row r="230" spans="16:24" ht="14.25" customHeight="1" x14ac:dyDescent="0.2">
      <c r="P230" s="33" t="str">
        <f t="shared" si="22"/>
        <v/>
      </c>
      <c r="T230" s="32">
        <f t="shared" si="21"/>
        <v>0</v>
      </c>
      <c r="U230" s="32">
        <f>+IF(T230=0,0,SUM($T$5:T230))</f>
        <v>0</v>
      </c>
      <c r="X230" s="32" t="str">
        <f t="shared" si="15"/>
        <v/>
      </c>
    </row>
    <row r="231" spans="16:24" ht="14.25" customHeight="1" x14ac:dyDescent="0.2">
      <c r="P231" s="33" t="str">
        <f t="shared" si="22"/>
        <v/>
      </c>
      <c r="T231" s="32">
        <f t="shared" si="21"/>
        <v>0</v>
      </c>
      <c r="U231" s="32">
        <f>+IF(T231=0,0,SUM($T$5:T231))</f>
        <v>0</v>
      </c>
      <c r="X231" s="32" t="str">
        <f t="shared" si="15"/>
        <v/>
      </c>
    </row>
    <row r="232" spans="16:24" ht="14.25" customHeight="1" x14ac:dyDescent="0.2">
      <c r="P232" s="33" t="str">
        <f t="shared" si="22"/>
        <v/>
      </c>
      <c r="T232" s="32">
        <f t="shared" si="21"/>
        <v>0</v>
      </c>
      <c r="U232" s="32">
        <f>+IF(T232=0,0,SUM($T$5:T232))</f>
        <v>0</v>
      </c>
      <c r="X232" s="32" t="str">
        <f t="shared" si="15"/>
        <v/>
      </c>
    </row>
    <row r="233" spans="16:24" ht="14.25" customHeight="1" x14ac:dyDescent="0.2">
      <c r="P233" s="33" t="str">
        <f t="shared" si="22"/>
        <v/>
      </c>
      <c r="T233" s="32">
        <f t="shared" si="21"/>
        <v>0</v>
      </c>
      <c r="U233" s="32">
        <f>+IF(T233=0,0,SUM($T$5:T233))</f>
        <v>0</v>
      </c>
      <c r="X233" s="32" t="str">
        <f t="shared" si="15"/>
        <v/>
      </c>
    </row>
    <row r="234" spans="16:24" ht="14.25" customHeight="1" x14ac:dyDescent="0.2">
      <c r="P234" s="33" t="str">
        <f t="shared" si="22"/>
        <v/>
      </c>
      <c r="T234" s="32">
        <f t="shared" si="21"/>
        <v>0</v>
      </c>
      <c r="U234" s="32">
        <f>+IF(T234=0,0,SUM($T$5:T234))</f>
        <v>0</v>
      </c>
      <c r="X234" s="32" t="str">
        <f t="shared" si="15"/>
        <v/>
      </c>
    </row>
    <row r="235" spans="16:24" ht="14.25" customHeight="1" x14ac:dyDescent="0.2">
      <c r="P235" s="280" t="str">
        <f t="shared" si="22"/>
        <v/>
      </c>
      <c r="T235" s="32">
        <f t="shared" si="21"/>
        <v>0</v>
      </c>
      <c r="U235" s="32">
        <f>+IF(T235=0,0,SUM($T$5:T235))</f>
        <v>0</v>
      </c>
      <c r="X235" s="32" t="str">
        <f t="shared" si="15"/>
        <v/>
      </c>
    </row>
    <row r="236" spans="16:24" ht="14.25" customHeight="1" x14ac:dyDescent="0.2"/>
    <row r="237" spans="16:24" ht="14.25" customHeight="1" x14ac:dyDescent="0.2"/>
    <row r="238" spans="16:24" ht="14.25" customHeight="1" x14ac:dyDescent="0.2"/>
    <row r="239" spans="16:24" ht="14.25" customHeight="1" x14ac:dyDescent="0.2"/>
    <row r="240" spans="16:24"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
    <mergeCell ref="T4:U4"/>
    <mergeCell ref="AU3:AV3"/>
    <mergeCell ref="AX3:AY3"/>
    <mergeCell ref="AB4:AC4"/>
    <mergeCell ref="AE4:AF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FFEC1-8021-4B83-B036-B8D55309313A}">
  <sheetPr>
    <tabColor theme="4"/>
  </sheetPr>
  <dimension ref="A1:AJ1000"/>
  <sheetViews>
    <sheetView showGridLines="0" topLeftCell="D1" zoomScale="65" zoomScaleNormal="65" workbookViewId="0">
      <selection activeCell="K11" sqref="K11"/>
    </sheetView>
  </sheetViews>
  <sheetFormatPr baseColWidth="10" defaultColWidth="14.5" defaultRowHeight="15" customHeight="1" outlineLevelCol="2" x14ac:dyDescent="0.2"/>
  <cols>
    <col min="1" max="2" width="2.5" hidden="1" customWidth="1"/>
    <col min="3" max="3" width="3.1640625" hidden="1" customWidth="1"/>
    <col min="4" max="4" width="30.5" customWidth="1"/>
    <col min="5" max="5" width="47" customWidth="1"/>
    <col min="6" max="7" width="40.5" customWidth="1"/>
    <col min="8" max="8" width="99.5" hidden="1" customWidth="1" outlineLevel="2"/>
    <col min="9" max="9" width="42.5" customWidth="1" collapsed="1"/>
    <col min="10" max="10" width="29.5" customWidth="1"/>
    <col min="11" max="16" width="19.5" customWidth="1"/>
    <col min="17" max="17" width="15.5" customWidth="1"/>
    <col min="18" max="18" width="2.5" customWidth="1"/>
    <col min="19" max="19" width="46.5" hidden="1" customWidth="1"/>
    <col min="20" max="20" width="12" customWidth="1" outlineLevel="1"/>
    <col min="21" max="26" width="15.5" customWidth="1" outlineLevel="1"/>
    <col min="27" max="27" width="2.5" customWidth="1" outlineLevel="1"/>
    <col min="28" max="32" width="8.83203125" customWidth="1"/>
    <col min="33" max="34" width="20.5" hidden="1" customWidth="1"/>
    <col min="35" max="35" width="8.83203125" hidden="1" customWidth="1"/>
    <col min="36" max="36" width="20.5" hidden="1" customWidth="1"/>
  </cols>
  <sheetData>
    <row r="1" spans="1:36" ht="20.25" customHeight="1" x14ac:dyDescent="0.2">
      <c r="A1" s="2"/>
      <c r="B1" s="34"/>
      <c r="C1" s="34"/>
      <c r="D1" s="2"/>
      <c r="E1" s="2"/>
      <c r="F1" s="3"/>
      <c r="G1" s="2"/>
      <c r="H1" s="2"/>
      <c r="I1" s="2"/>
      <c r="J1" s="2"/>
      <c r="K1" s="2"/>
      <c r="L1" s="2"/>
      <c r="M1" s="2"/>
      <c r="N1" s="2"/>
      <c r="O1" s="2"/>
      <c r="P1" s="2"/>
      <c r="Q1" s="2"/>
      <c r="R1" s="2"/>
      <c r="S1" s="10"/>
      <c r="T1" s="2"/>
      <c r="U1" s="2"/>
      <c r="V1" s="2"/>
      <c r="W1" s="2"/>
      <c r="X1" s="2"/>
      <c r="Y1" s="2"/>
      <c r="Z1" s="2"/>
      <c r="AA1" s="2"/>
      <c r="AB1" s="2"/>
      <c r="AC1" s="2"/>
      <c r="AD1" s="2"/>
      <c r="AE1" s="2"/>
      <c r="AF1" s="2"/>
      <c r="AG1" s="2"/>
      <c r="AH1" s="2"/>
      <c r="AI1" s="2"/>
      <c r="AJ1" s="2"/>
    </row>
    <row r="2" spans="1:36" ht="33" customHeight="1" thickBot="1" x14ac:dyDescent="0.35">
      <c r="A2" s="2"/>
      <c r="B2" s="34"/>
      <c r="C2" s="34"/>
      <c r="D2" s="331" t="s">
        <v>1167</v>
      </c>
      <c r="E2" s="6"/>
      <c r="F2" s="311"/>
      <c r="G2" s="311"/>
      <c r="H2" s="6"/>
      <c r="I2" s="6"/>
      <c r="J2" s="6"/>
      <c r="K2" s="6"/>
      <c r="L2" s="6"/>
      <c r="M2" s="6"/>
      <c r="N2" s="6"/>
      <c r="O2" s="6"/>
      <c r="P2" s="6"/>
      <c r="Q2" s="6"/>
      <c r="R2" s="6"/>
      <c r="S2" s="36"/>
      <c r="T2" s="6"/>
      <c r="U2" s="6"/>
      <c r="V2" s="6"/>
      <c r="W2" s="6"/>
      <c r="X2" s="6"/>
      <c r="Y2" s="6"/>
      <c r="Z2" s="6"/>
      <c r="AA2" s="7"/>
      <c r="AB2" s="2"/>
      <c r="AC2" s="2"/>
      <c r="AD2" s="2"/>
      <c r="AE2" s="2"/>
      <c r="AF2" s="2"/>
      <c r="AG2" s="2"/>
      <c r="AH2" s="2"/>
      <c r="AI2" s="2"/>
      <c r="AJ2" s="2"/>
    </row>
    <row r="3" spans="1:36" ht="30" customHeight="1" thickBot="1" x14ac:dyDescent="0.35">
      <c r="A3" s="2"/>
      <c r="B3" s="34"/>
      <c r="C3" s="34"/>
      <c r="D3" s="37" t="s">
        <v>1137</v>
      </c>
      <c r="E3" s="310"/>
      <c r="F3" s="484" t="s">
        <v>1147</v>
      </c>
      <c r="G3" s="485"/>
      <c r="H3" s="485"/>
      <c r="I3" s="486"/>
      <c r="J3" s="2"/>
      <c r="K3" s="2"/>
      <c r="L3" s="2"/>
      <c r="M3" s="2"/>
      <c r="N3" s="2"/>
      <c r="O3" s="2"/>
      <c r="P3" s="2"/>
      <c r="Q3" s="2"/>
      <c r="R3" s="2"/>
      <c r="S3" s="10"/>
      <c r="T3" s="2"/>
      <c r="U3" s="2"/>
      <c r="V3" s="2"/>
      <c r="W3" s="2"/>
      <c r="X3" s="2"/>
      <c r="Y3" s="2"/>
      <c r="Z3" s="2"/>
      <c r="AA3" s="2"/>
      <c r="AB3" s="2"/>
      <c r="AC3" s="2"/>
      <c r="AD3" s="2"/>
      <c r="AE3" s="2"/>
      <c r="AF3" s="2"/>
      <c r="AG3" s="2"/>
      <c r="AH3" s="2"/>
      <c r="AI3" s="2"/>
      <c r="AJ3" s="2"/>
    </row>
    <row r="4" spans="1:36" ht="14.25" customHeight="1" thickBot="1" x14ac:dyDescent="0.25">
      <c r="A4" s="2"/>
      <c r="B4" s="34"/>
      <c r="C4" s="34"/>
      <c r="D4" s="2"/>
      <c r="E4" s="2"/>
      <c r="F4" s="2"/>
      <c r="G4" s="2"/>
      <c r="H4" s="2"/>
      <c r="I4" s="2"/>
      <c r="J4" s="2"/>
      <c r="K4" s="2"/>
      <c r="L4" s="2"/>
      <c r="M4" s="2"/>
      <c r="N4" s="2"/>
      <c r="O4" s="2"/>
      <c r="P4" s="2"/>
      <c r="Q4" s="2"/>
      <c r="R4" s="2"/>
      <c r="S4" s="10"/>
      <c r="T4" s="2"/>
      <c r="U4" s="2"/>
      <c r="V4" s="2"/>
      <c r="W4" s="2"/>
      <c r="X4" s="2"/>
      <c r="Y4" s="2"/>
      <c r="Z4" s="2"/>
      <c r="AA4" s="2"/>
      <c r="AB4" s="2"/>
      <c r="AC4" s="2"/>
      <c r="AD4" s="2"/>
      <c r="AE4" s="2"/>
      <c r="AF4" s="2"/>
      <c r="AG4" s="2"/>
      <c r="AH4" s="2"/>
      <c r="AI4" s="2"/>
      <c r="AJ4" s="2"/>
    </row>
    <row r="5" spans="1:36" ht="42" customHeight="1" thickBot="1" x14ac:dyDescent="0.3">
      <c r="A5" s="2"/>
      <c r="B5" s="34"/>
      <c r="C5" s="34"/>
      <c r="D5" s="316" t="s">
        <v>47</v>
      </c>
      <c r="E5" s="317" t="s">
        <v>1139</v>
      </c>
      <c r="F5" s="2"/>
      <c r="G5" s="2"/>
      <c r="H5" s="2"/>
      <c r="I5" s="314" t="s">
        <v>48</v>
      </c>
      <c r="J5" s="313"/>
      <c r="K5" s="305"/>
      <c r="L5" s="305"/>
      <c r="M5" s="305"/>
      <c r="N5" s="305"/>
      <c r="O5" s="305"/>
      <c r="P5" s="305"/>
      <c r="Q5" s="6"/>
      <c r="R5" s="6"/>
      <c r="S5" s="309"/>
      <c r="T5" s="2"/>
      <c r="U5" s="482" t="s">
        <v>1211</v>
      </c>
      <c r="V5" s="483"/>
      <c r="W5" s="483"/>
      <c r="X5" s="483"/>
      <c r="Y5" s="483"/>
      <c r="Z5" s="483"/>
      <c r="AA5" s="483"/>
      <c r="AB5" s="483"/>
      <c r="AC5" s="2"/>
      <c r="AD5" s="2"/>
      <c r="AE5" s="2"/>
      <c r="AF5" s="2"/>
      <c r="AG5" s="2"/>
      <c r="AH5" s="2"/>
      <c r="AI5" s="2"/>
      <c r="AJ5" s="2"/>
    </row>
    <row r="6" spans="1:36" ht="41.25" customHeight="1" thickBot="1" x14ac:dyDescent="0.35">
      <c r="A6" s="2"/>
      <c r="B6" s="34"/>
      <c r="C6" s="34"/>
      <c r="D6" s="39" t="s">
        <v>49</v>
      </c>
      <c r="E6" s="352"/>
      <c r="F6" s="350"/>
      <c r="G6" s="42" t="s">
        <v>52</v>
      </c>
      <c r="H6" s="277"/>
      <c r="I6" s="492" t="s">
        <v>1136</v>
      </c>
      <c r="J6" s="492"/>
      <c r="K6" s="487" t="s">
        <v>1135</v>
      </c>
      <c r="L6" s="488"/>
      <c r="M6" s="488"/>
      <c r="N6" s="488"/>
      <c r="O6" s="488"/>
      <c r="P6" s="489"/>
      <c r="Q6" s="2"/>
      <c r="R6" s="2"/>
      <c r="S6" s="490" t="s">
        <v>1199</v>
      </c>
      <c r="T6" s="2"/>
      <c r="U6" s="2"/>
      <c r="V6" s="2"/>
      <c r="W6" s="2"/>
      <c r="X6" s="2"/>
      <c r="Y6" s="2"/>
      <c r="Z6" s="2"/>
      <c r="AA6" s="2"/>
      <c r="AB6" s="2"/>
      <c r="AC6" s="2"/>
      <c r="AD6" s="2"/>
      <c r="AE6" s="2"/>
      <c r="AF6" s="2"/>
      <c r="AG6" s="2"/>
      <c r="AH6" s="2"/>
      <c r="AI6" s="2"/>
      <c r="AJ6" s="2"/>
    </row>
    <row r="7" spans="1:36" ht="56.25" customHeight="1" thickBot="1" x14ac:dyDescent="0.25">
      <c r="A7" s="2"/>
      <c r="B7" s="34"/>
      <c r="C7" s="34"/>
      <c r="D7" s="318" t="s">
        <v>53</v>
      </c>
      <c r="E7" s="351" t="s">
        <v>54</v>
      </c>
      <c r="F7" s="318" t="s">
        <v>55</v>
      </c>
      <c r="G7" s="318" t="s">
        <v>56</v>
      </c>
      <c r="H7" s="312" t="s">
        <v>57</v>
      </c>
      <c r="I7" s="492"/>
      <c r="J7" s="492"/>
      <c r="K7" s="306" t="s">
        <v>60</v>
      </c>
      <c r="L7" s="307" t="s">
        <v>61</v>
      </c>
      <c r="M7" s="307" t="s">
        <v>62</v>
      </c>
      <c r="N7" s="307" t="s">
        <v>63</v>
      </c>
      <c r="O7" s="307" t="s">
        <v>64</v>
      </c>
      <c r="P7" s="308" t="s">
        <v>65</v>
      </c>
      <c r="Q7" s="109" t="s">
        <v>66</v>
      </c>
      <c r="R7" s="2"/>
      <c r="S7" s="491"/>
      <c r="T7" s="2"/>
      <c r="U7" s="47" t="s">
        <v>60</v>
      </c>
      <c r="V7" s="45" t="s">
        <v>61</v>
      </c>
      <c r="W7" s="45" t="s">
        <v>62</v>
      </c>
      <c r="X7" s="45" t="s">
        <v>63</v>
      </c>
      <c r="Y7" s="45" t="s">
        <v>64</v>
      </c>
      <c r="Z7" s="47" t="s">
        <v>65</v>
      </c>
      <c r="AA7" s="2"/>
      <c r="AB7" s="2"/>
      <c r="AC7" s="2"/>
      <c r="AD7" s="2"/>
      <c r="AE7" s="2"/>
      <c r="AF7" s="2"/>
      <c r="AG7" s="48" t="s">
        <v>67</v>
      </c>
      <c r="AH7" s="48" t="s">
        <v>67</v>
      </c>
      <c r="AI7" s="2"/>
      <c r="AJ7" s="2"/>
    </row>
    <row r="8" spans="1:36" ht="73" customHeight="1" thickBot="1" x14ac:dyDescent="0.3">
      <c r="A8" s="2"/>
      <c r="B8" s="34"/>
      <c r="C8" s="34"/>
      <c r="D8" s="474" t="s">
        <v>1138</v>
      </c>
      <c r="E8" s="475"/>
      <c r="F8" s="475"/>
      <c r="G8" s="476"/>
      <c r="H8" s="292"/>
      <c r="I8" s="480"/>
      <c r="J8" s="481"/>
      <c r="K8" s="477" t="s">
        <v>1144</v>
      </c>
      <c r="L8" s="478"/>
      <c r="M8" s="478"/>
      <c r="N8" s="478"/>
      <c r="O8" s="478"/>
      <c r="P8" s="479"/>
      <c r="Q8" s="292"/>
      <c r="R8" s="2"/>
      <c r="S8" s="349" t="s">
        <v>1200</v>
      </c>
      <c r="T8" s="2"/>
      <c r="U8" s="471" t="s">
        <v>1210</v>
      </c>
      <c r="V8" s="472"/>
      <c r="W8" s="472"/>
      <c r="X8" s="472"/>
      <c r="Y8" s="472"/>
      <c r="Z8" s="473"/>
      <c r="AA8" s="2"/>
      <c r="AB8" s="2"/>
      <c r="AC8" s="2"/>
      <c r="AD8" s="2"/>
      <c r="AE8" s="2"/>
      <c r="AF8" s="2"/>
      <c r="AG8" s="52" t="s">
        <v>69</v>
      </c>
      <c r="AH8" s="52" t="s">
        <v>70</v>
      </c>
      <c r="AI8" s="2"/>
      <c r="AJ8" s="52" t="s">
        <v>71</v>
      </c>
    </row>
    <row r="9" spans="1:36" ht="205" customHeight="1" x14ac:dyDescent="0.2">
      <c r="A9" s="403" t="str">
        <f t="shared" ref="A9:A39" ca="1" si="0">+D9&amp;E9</f>
        <v/>
      </c>
      <c r="B9" s="34"/>
      <c r="C9" s="404">
        <v>1</v>
      </c>
      <c r="D9" s="319" t="str">
        <f ca="1">VLOOKUP(C9,'CalcSheet (hide this)'!$W$5:$Y$37,2,FALSE)</f>
        <v/>
      </c>
      <c r="E9" s="319" t="str">
        <f t="array" aca="1" ref="E9" ca="1">+IFERROR(IF(INDEX('SASB DB'!$F:$F,MATCH('DD Assessment'!$D9,'SASB DB'!$C:$C,0))=0,"",INDEX('SASB DB'!$F:$F,MATCH('DD Assessment'!$D9,'SASB DB'!$C:$C,0))),"")</f>
        <v/>
      </c>
      <c r="F9" s="320" t="str">
        <f ca="1">+IFERROR(INDEX('Strategy &amp; KPI DB'!E:E,MATCH('DD Assessment'!$E9,'Strategy &amp; KPI DB'!$D:$D,0)),"")</f>
        <v/>
      </c>
      <c r="G9" s="320" t="str">
        <f ca="1">+IFERROR(INDEX('Strategy &amp; KPI DB'!F:F,MATCH('DD Assessment'!$E9,'Strategy &amp; KPI DB'!$D:$D,0)),"")</f>
        <v/>
      </c>
      <c r="H9" s="55" t="str">
        <f t="array" aca="1" ref="H9" ca="1">+IFERROR(INDEX('SASB DB'!$D:$D,MATCH('DD Assessment'!$D9,'SASB DB'!$C:$C,0)),"")</f>
        <v/>
      </c>
      <c r="I9" s="493"/>
      <c r="J9" s="494"/>
      <c r="K9" s="293"/>
      <c r="L9" s="293"/>
      <c r="M9" s="293"/>
      <c r="N9" s="293"/>
      <c r="O9" s="293"/>
      <c r="P9" s="293"/>
      <c r="Q9" s="57">
        <f ca="1">'Ranked Table'!AF6</f>
        <v>0</v>
      </c>
      <c r="R9" s="2"/>
      <c r="S9" s="58" t="s">
        <v>72</v>
      </c>
      <c r="T9" s="2"/>
      <c r="U9" s="59" t="str">
        <f t="array" aca="1" ref="U9" ca="1">+IFERROR(INDEX(Weightings!C:C,MATCH('DD Assessment'!$D9,Weightings!$B:$B,0)),"")</f>
        <v/>
      </c>
      <c r="V9" s="59" t="str">
        <f t="array" aca="1" ref="V9" ca="1">+IFERROR(INDEX(Weightings!D:D,MATCH('DD Assessment'!$D9,Weightings!$B:$B,0)),"")</f>
        <v/>
      </c>
      <c r="W9" s="59" t="str">
        <f t="array" aca="1" ref="W9" ca="1">+IFERROR(INDEX(Weightings!E:E,MATCH('DD Assessment'!$D9,Weightings!$B:$B,0)),"")</f>
        <v/>
      </c>
      <c r="X9" s="59" t="str">
        <f t="array" aca="1" ref="X9" ca="1">+IFERROR(INDEX(Weightings!F:F,MATCH('DD Assessment'!$D9,Weightings!$B:$B,0)),"")</f>
        <v/>
      </c>
      <c r="Y9" s="59" t="str">
        <f t="array" aca="1" ref="Y9" ca="1">+IFERROR(INDEX(Weightings!G:G,MATCH('DD Assessment'!$D9,Weightings!$B:$B,0)),"")</f>
        <v/>
      </c>
      <c r="Z9" s="59" t="str">
        <f t="array" aca="1" ref="Z9" ca="1">+IFERROR(INDEX(Weightings!H:H,MATCH('DD Assessment'!$D9,Weightings!$B:$B,0)),"")</f>
        <v/>
      </c>
      <c r="AA9" s="2"/>
      <c r="AB9" s="2"/>
      <c r="AC9" s="2"/>
      <c r="AD9" s="2"/>
      <c r="AE9" s="2"/>
      <c r="AF9" s="2"/>
      <c r="AG9" s="60">
        <f>IF(S9="Remove",$C9-1,$C9)</f>
        <v>1</v>
      </c>
      <c r="AH9" s="60">
        <f t="shared" ref="AH9:AH38" si="1">IF(S9="Remove","N/A",AG9)</f>
        <v>1</v>
      </c>
      <c r="AI9" s="2"/>
      <c r="AJ9" s="60" t="s">
        <v>72</v>
      </c>
    </row>
    <row r="10" spans="1:36" ht="215.25" customHeight="1" x14ac:dyDescent="0.2">
      <c r="A10" s="403" t="str">
        <f t="shared" ca="1" si="0"/>
        <v/>
      </c>
      <c r="B10" s="34"/>
      <c r="C10" s="404">
        <f t="shared" ref="C10:C39" si="2">+C9+1</f>
        <v>2</v>
      </c>
      <c r="D10" s="54" t="str">
        <f ca="1">VLOOKUP(C10,'CalcSheet (hide this)'!$W$5:$Y$37,2,FALSE)</f>
        <v/>
      </c>
      <c r="E10" s="54" t="str">
        <f t="array" aca="1" ref="E10" ca="1">+IFERROR(IF(INDEX('SASB DB'!$F:$F,MATCH('DD Assessment'!$D10,'SASB DB'!$C:$C,0))=0,"",INDEX('SASB DB'!$F:$F,MATCH('DD Assessment'!$D10,'SASB DB'!$C:$C,0))),"")</f>
        <v/>
      </c>
      <c r="F10" s="55" t="str">
        <f ca="1">+IFERROR(INDEX('Strategy &amp; KPI DB'!E:E,MATCH('DD Assessment'!$E10,'Strategy &amp; KPI DB'!$D:$D,0)),"")</f>
        <v/>
      </c>
      <c r="G10" s="55" t="str">
        <f ca="1">+IFERROR(INDEX('Strategy &amp; KPI DB'!F:F,MATCH('DD Assessment'!$E10,'Strategy &amp; KPI DB'!$D:$D,0)),"")</f>
        <v/>
      </c>
      <c r="H10" s="55" t="str">
        <f t="array" aca="1" ref="H10" ca="1">+IFERROR(INDEX('SASB DB'!$D:$D,MATCH('DD Assessment'!$D10,'SASB DB'!$C:$C,0)),"")</f>
        <v/>
      </c>
      <c r="I10" s="493"/>
      <c r="J10" s="494"/>
      <c r="K10" s="293"/>
      <c r="L10" s="293"/>
      <c r="M10" s="293"/>
      <c r="N10" s="293"/>
      <c r="O10" s="293"/>
      <c r="P10" s="293"/>
      <c r="Q10" s="57">
        <f ca="1">'Ranked Table'!AF7</f>
        <v>0</v>
      </c>
      <c r="R10" s="2"/>
      <c r="S10" s="58" t="s">
        <v>72</v>
      </c>
      <c r="T10" s="2"/>
      <c r="U10" s="59" t="str">
        <f t="array" aca="1" ref="U10" ca="1">+IFERROR(INDEX(Weightings!C:C,MATCH('DD Assessment'!$D10,Weightings!$B:$B,0)),"")</f>
        <v/>
      </c>
      <c r="V10" s="59" t="str">
        <f t="array" aca="1" ref="V10" ca="1">+IFERROR(INDEX(Weightings!D:D,MATCH('DD Assessment'!$D10,Weightings!$B:$B,0)),"")</f>
        <v/>
      </c>
      <c r="W10" s="59" t="str">
        <f t="array" aca="1" ref="W10" ca="1">+IFERROR(INDEX(Weightings!E:E,MATCH('DD Assessment'!$D10,Weightings!$B:$B,0)),"")</f>
        <v/>
      </c>
      <c r="X10" s="59" t="str">
        <f t="array" aca="1" ref="X10" ca="1">+IFERROR(INDEX(Weightings!F:F,MATCH('DD Assessment'!$D10,Weightings!$B:$B,0)),"")</f>
        <v/>
      </c>
      <c r="Y10" s="59" t="str">
        <f t="array" aca="1" ref="Y10" ca="1">+IFERROR(INDEX(Weightings!G:G,MATCH('DD Assessment'!$D10,Weightings!$B:$B,0)),"")</f>
        <v/>
      </c>
      <c r="Z10" s="59" t="str">
        <f t="array" aca="1" ref="Z10" ca="1">+IFERROR(INDEX(Weightings!H:H,MATCH('DD Assessment'!$D10,Weightings!$B:$B,0)),"")</f>
        <v/>
      </c>
      <c r="AA10" s="2"/>
      <c r="AB10" s="2"/>
      <c r="AC10" s="2"/>
      <c r="AD10" s="2"/>
      <c r="AE10" s="2"/>
      <c r="AF10" s="2"/>
      <c r="AG10" s="60">
        <f t="shared" ref="AG10:AG38" si="3">IF(S10="Remove",AG9,AG9+1)</f>
        <v>2</v>
      </c>
      <c r="AH10" s="60">
        <f t="shared" si="1"/>
        <v>2</v>
      </c>
      <c r="AI10" s="2"/>
      <c r="AJ10" s="60" t="s">
        <v>73</v>
      </c>
    </row>
    <row r="11" spans="1:36" ht="199" customHeight="1" x14ac:dyDescent="0.2">
      <c r="A11" s="403" t="str">
        <f t="shared" ca="1" si="0"/>
        <v/>
      </c>
      <c r="B11" s="34"/>
      <c r="C11" s="404">
        <f t="shared" si="2"/>
        <v>3</v>
      </c>
      <c r="D11" s="54" t="str">
        <f ca="1">VLOOKUP(C11,'CalcSheet (hide this)'!$W$5:$Y$37,2,FALSE)</f>
        <v/>
      </c>
      <c r="E11" s="54" t="str">
        <f t="array" aca="1" ref="E11" ca="1">+IFERROR(IF(INDEX('SASB DB'!$F:$F,MATCH('DD Assessment'!$D11,'SASB DB'!$C:$C,0))=0,"",INDEX('SASB DB'!$F:$F,MATCH('DD Assessment'!$D11,'SASB DB'!$C:$C,0))),"")</f>
        <v/>
      </c>
      <c r="F11" s="55" t="str">
        <f ca="1">+IFERROR(INDEX('Strategy &amp; KPI DB'!E:E,MATCH('DD Assessment'!$E11,'Strategy &amp; KPI DB'!$D:$D,0)),"")</f>
        <v/>
      </c>
      <c r="G11" s="55" t="str">
        <f ca="1">+IFERROR(INDEX('Strategy &amp; KPI DB'!F:F,MATCH('DD Assessment'!$E11,'Strategy &amp; KPI DB'!$D:$D,0)),"")</f>
        <v/>
      </c>
      <c r="H11" s="55" t="str">
        <f t="array" aca="1" ref="H11" ca="1">+IFERROR(INDEX('SASB DB'!$D:$D,MATCH('DD Assessment'!$D11,'SASB DB'!$C:$C,0)),"")</f>
        <v/>
      </c>
      <c r="I11" s="493"/>
      <c r="J11" s="494"/>
      <c r="K11" s="293"/>
      <c r="L11" s="293"/>
      <c r="M11" s="293"/>
      <c r="N11" s="293"/>
      <c r="O11" s="293"/>
      <c r="P11" s="293"/>
      <c r="Q11" s="57">
        <f ca="1">'Ranked Table'!AF8</f>
        <v>0</v>
      </c>
      <c r="R11" s="2"/>
      <c r="S11" s="58" t="s">
        <v>72</v>
      </c>
      <c r="T11" s="2"/>
      <c r="U11" s="59" t="str">
        <f t="array" aca="1" ref="U11" ca="1">+IFERROR(INDEX(Weightings!C:C,MATCH('DD Assessment'!$D11,Weightings!$B:$B,0)),"")</f>
        <v/>
      </c>
      <c r="V11" s="59" t="str">
        <f t="array" aca="1" ref="V11" ca="1">+IFERROR(INDEX(Weightings!D:D,MATCH('DD Assessment'!$D11,Weightings!$B:$B,0)),"")</f>
        <v/>
      </c>
      <c r="W11" s="59" t="str">
        <f t="array" aca="1" ref="W11" ca="1">+IFERROR(INDEX(Weightings!E:E,MATCH('DD Assessment'!$D11,Weightings!$B:$B,0)),"")</f>
        <v/>
      </c>
      <c r="X11" s="59" t="str">
        <f t="array" aca="1" ref="X11" ca="1">+IFERROR(INDEX(Weightings!F:F,MATCH('DD Assessment'!$D11,Weightings!$B:$B,0)),"")</f>
        <v/>
      </c>
      <c r="Y11" s="59" t="str">
        <f t="array" aca="1" ref="Y11" ca="1">+IFERROR(INDEX(Weightings!G:G,MATCH('DD Assessment'!$D11,Weightings!$B:$B,0)),"")</f>
        <v/>
      </c>
      <c r="Z11" s="59" t="str">
        <f t="array" aca="1" ref="Z11" ca="1">+IFERROR(INDEX(Weightings!H:H,MATCH('DD Assessment'!$D11,Weightings!$B:$B,0)),"")</f>
        <v/>
      </c>
      <c r="AA11" s="2"/>
      <c r="AB11" s="2"/>
      <c r="AC11" s="2"/>
      <c r="AD11" s="2"/>
      <c r="AE11" s="2"/>
      <c r="AF11" s="2"/>
      <c r="AG11" s="60">
        <f t="shared" si="3"/>
        <v>3</v>
      </c>
      <c r="AH11" s="60">
        <f t="shared" si="1"/>
        <v>3</v>
      </c>
      <c r="AI11" s="2"/>
      <c r="AJ11" s="2"/>
    </row>
    <row r="12" spans="1:36" ht="209.25" customHeight="1" x14ac:dyDescent="0.2">
      <c r="A12" s="403" t="str">
        <f t="shared" ca="1" si="0"/>
        <v/>
      </c>
      <c r="B12" s="34"/>
      <c r="C12" s="404">
        <f t="shared" si="2"/>
        <v>4</v>
      </c>
      <c r="D12" s="54" t="str">
        <f ca="1">VLOOKUP(C12,'CalcSheet (hide this)'!$W$5:$Y$37,2,FALSE)</f>
        <v/>
      </c>
      <c r="E12" s="54" t="str">
        <f t="array" aca="1" ref="E12" ca="1">+IFERROR(IF(INDEX('SASB DB'!$F:$F,MATCH('DD Assessment'!$D12,'SASB DB'!$C:$C,0))=0,"",INDEX('SASB DB'!$F:$F,MATCH('DD Assessment'!$D12,'SASB DB'!$C:$C,0))),"")</f>
        <v/>
      </c>
      <c r="F12" s="55" t="str">
        <f ca="1">+IFERROR(INDEX('Strategy &amp; KPI DB'!E:E,MATCH('DD Assessment'!$E12,'Strategy &amp; KPI DB'!$D:$D,0)),"")</f>
        <v/>
      </c>
      <c r="G12" s="55" t="str">
        <f ca="1">+IFERROR(INDEX('Strategy &amp; KPI DB'!F:F,MATCH('DD Assessment'!$E12,'Strategy &amp; KPI DB'!$D:$D,0)),"")</f>
        <v/>
      </c>
      <c r="H12" s="55" t="str">
        <f t="array" aca="1" ref="H12" ca="1">+IFERROR(INDEX('SASB DB'!$D:$D,MATCH('DD Assessment'!$D12,'SASB DB'!$C:$C,0)),"")</f>
        <v/>
      </c>
      <c r="I12" s="493"/>
      <c r="J12" s="494"/>
      <c r="K12" s="293"/>
      <c r="L12" s="293"/>
      <c r="M12" s="293"/>
      <c r="N12" s="293"/>
      <c r="O12" s="293"/>
      <c r="P12" s="293"/>
      <c r="Q12" s="57">
        <f ca="1">'Ranked Table'!AF9</f>
        <v>0</v>
      </c>
      <c r="R12" s="2"/>
      <c r="S12" s="58" t="s">
        <v>72</v>
      </c>
      <c r="T12" s="2"/>
      <c r="U12" s="59" t="str">
        <f t="array" aca="1" ref="U12" ca="1">+IFERROR(INDEX(Weightings!C:C,MATCH('DD Assessment'!$D12,Weightings!$B:$B,0)),"")</f>
        <v/>
      </c>
      <c r="V12" s="59" t="str">
        <f t="array" aca="1" ref="V12" ca="1">+IFERROR(INDEX(Weightings!D:D,MATCH('DD Assessment'!$D12,Weightings!$B:$B,0)),"")</f>
        <v/>
      </c>
      <c r="W12" s="59" t="str">
        <f t="array" aca="1" ref="W12" ca="1">+IFERROR(INDEX(Weightings!E:E,MATCH('DD Assessment'!$D12,Weightings!$B:$B,0)),"")</f>
        <v/>
      </c>
      <c r="X12" s="59" t="str">
        <f t="array" aca="1" ref="X12" ca="1">+IFERROR(INDEX(Weightings!F:F,MATCH('DD Assessment'!$D12,Weightings!$B:$B,0)),"")</f>
        <v/>
      </c>
      <c r="Y12" s="59" t="str">
        <f t="array" aca="1" ref="Y12" ca="1">+IFERROR(INDEX(Weightings!G:G,MATCH('DD Assessment'!$D12,Weightings!$B:$B,0)),"")</f>
        <v/>
      </c>
      <c r="Z12" s="59" t="str">
        <f t="array" aca="1" ref="Z12" ca="1">+IFERROR(INDEX(Weightings!H:H,MATCH('DD Assessment'!$D12,Weightings!$B:$B,0)),"")</f>
        <v/>
      </c>
      <c r="AA12" s="2"/>
      <c r="AB12" s="2"/>
      <c r="AC12" s="2"/>
      <c r="AD12" s="2"/>
      <c r="AE12" s="2"/>
      <c r="AF12" s="2"/>
      <c r="AG12" s="60">
        <f t="shared" si="3"/>
        <v>4</v>
      </c>
      <c r="AH12" s="60">
        <f t="shared" si="1"/>
        <v>4</v>
      </c>
      <c r="AI12" s="2"/>
      <c r="AJ12" s="2"/>
    </row>
    <row r="13" spans="1:36" ht="201" customHeight="1" x14ac:dyDescent="0.2">
      <c r="A13" s="403" t="str">
        <f t="shared" ca="1" si="0"/>
        <v/>
      </c>
      <c r="B13" s="34"/>
      <c r="C13" s="404">
        <f t="shared" si="2"/>
        <v>5</v>
      </c>
      <c r="D13" s="54" t="str">
        <f ca="1">VLOOKUP(C13,'CalcSheet (hide this)'!$W$5:$Y$37,2,FALSE)</f>
        <v/>
      </c>
      <c r="E13" s="54" t="str">
        <f t="array" aca="1" ref="E13" ca="1">+IFERROR(IF(INDEX('SASB DB'!$F:$F,MATCH('DD Assessment'!$D13,'SASB DB'!$C:$C,0))=0,"",INDEX('SASB DB'!$F:$F,MATCH('DD Assessment'!$D13,'SASB DB'!$C:$C,0))),"")</f>
        <v/>
      </c>
      <c r="F13" s="55" t="str">
        <f ca="1">+IFERROR(INDEX('Strategy &amp; KPI DB'!E:E,MATCH('DD Assessment'!$E13,'Strategy &amp; KPI DB'!$D:$D,0)),"")</f>
        <v/>
      </c>
      <c r="G13" s="55" t="str">
        <f ca="1">+IFERROR(INDEX('Strategy &amp; KPI DB'!F:F,MATCH('DD Assessment'!$E13,'Strategy &amp; KPI DB'!$D:$D,0)),"")</f>
        <v/>
      </c>
      <c r="H13" s="55" t="str">
        <f t="array" aca="1" ref="H13" ca="1">+IFERROR(INDEX('SASB DB'!$D:$D,MATCH('DD Assessment'!$D13,'SASB DB'!$C:$C,0)),"")</f>
        <v/>
      </c>
      <c r="I13" s="493"/>
      <c r="J13" s="494"/>
      <c r="K13" s="293"/>
      <c r="L13" s="293"/>
      <c r="M13" s="293"/>
      <c r="N13" s="293"/>
      <c r="O13" s="293"/>
      <c r="P13" s="293"/>
      <c r="Q13" s="57">
        <f ca="1">'Ranked Table'!AF10</f>
        <v>0</v>
      </c>
      <c r="R13" s="2"/>
      <c r="S13" s="58" t="s">
        <v>72</v>
      </c>
      <c r="T13" s="2"/>
      <c r="U13" s="59" t="str">
        <f t="array" aca="1" ref="U13" ca="1">+IFERROR(INDEX(Weightings!C:C,MATCH('DD Assessment'!$D13,Weightings!$B:$B,0)),"")</f>
        <v/>
      </c>
      <c r="V13" s="59" t="str">
        <f t="array" aca="1" ref="V13" ca="1">+IFERROR(INDEX(Weightings!D:D,MATCH('DD Assessment'!$D13,Weightings!$B:$B,0)),"")</f>
        <v/>
      </c>
      <c r="W13" s="59" t="str">
        <f t="array" aca="1" ref="W13" ca="1">+IFERROR(INDEX(Weightings!E:E,MATCH('DD Assessment'!$D13,Weightings!$B:$B,0)),"")</f>
        <v/>
      </c>
      <c r="X13" s="59" t="str">
        <f t="array" aca="1" ref="X13" ca="1">+IFERROR(INDEX(Weightings!F:F,MATCH('DD Assessment'!$D13,Weightings!$B:$B,0)),"")</f>
        <v/>
      </c>
      <c r="Y13" s="59" t="str">
        <f t="array" aca="1" ref="Y13" ca="1">+IFERROR(INDEX(Weightings!G:G,MATCH('DD Assessment'!$D13,Weightings!$B:$B,0)),"")</f>
        <v/>
      </c>
      <c r="Z13" s="59" t="str">
        <f t="array" aca="1" ref="Z13" ca="1">+IFERROR(INDEX(Weightings!H:H,MATCH('DD Assessment'!$D13,Weightings!$B:$B,0)),"")</f>
        <v/>
      </c>
      <c r="AA13" s="2"/>
      <c r="AB13" s="2"/>
      <c r="AC13" s="2"/>
      <c r="AD13" s="2"/>
      <c r="AE13" s="2"/>
      <c r="AF13" s="2"/>
      <c r="AG13" s="60">
        <f t="shared" si="3"/>
        <v>5</v>
      </c>
      <c r="AH13" s="60">
        <f t="shared" si="1"/>
        <v>5</v>
      </c>
      <c r="AI13" s="2"/>
      <c r="AJ13" s="2"/>
    </row>
    <row r="14" spans="1:36" ht="187" customHeight="1" x14ac:dyDescent="0.2">
      <c r="A14" s="403" t="str">
        <f t="shared" ca="1" si="0"/>
        <v/>
      </c>
      <c r="B14" s="34"/>
      <c r="C14" s="404">
        <f t="shared" si="2"/>
        <v>6</v>
      </c>
      <c r="D14" s="54" t="str">
        <f ca="1">VLOOKUP(C14,'CalcSheet (hide this)'!$W$5:$Y$37,2,FALSE)</f>
        <v/>
      </c>
      <c r="E14" s="54" t="str">
        <f t="array" aca="1" ref="E14" ca="1">+IFERROR(IF(INDEX('SASB DB'!$F:$F,MATCH('DD Assessment'!$D14,'SASB DB'!$C:$C,0))=0,"",INDEX('SASB DB'!$F:$F,MATCH('DD Assessment'!$D14,'SASB DB'!$C:$C,0))),"")</f>
        <v/>
      </c>
      <c r="F14" s="55" t="str">
        <f ca="1">+IFERROR(INDEX('Strategy &amp; KPI DB'!E:E,MATCH('DD Assessment'!$E14,'Strategy &amp; KPI DB'!$D:$D,0)),"")</f>
        <v/>
      </c>
      <c r="G14" s="55" t="str">
        <f ca="1">+IFERROR(INDEX('Strategy &amp; KPI DB'!F:F,MATCH('DD Assessment'!$E14,'Strategy &amp; KPI DB'!$D:$D,0)),"")</f>
        <v/>
      </c>
      <c r="H14" s="55" t="str">
        <f t="array" aca="1" ref="H14" ca="1">+IFERROR(INDEX('SASB DB'!$D:$D,MATCH('DD Assessment'!$D14,'SASB DB'!$C:$C,0)),"")</f>
        <v/>
      </c>
      <c r="I14" s="493"/>
      <c r="J14" s="494"/>
      <c r="K14" s="293"/>
      <c r="L14" s="293"/>
      <c r="M14" s="293"/>
      <c r="N14" s="293"/>
      <c r="O14" s="293"/>
      <c r="P14" s="293"/>
      <c r="Q14" s="57">
        <f ca="1">'Ranked Table'!AF11</f>
        <v>0</v>
      </c>
      <c r="R14" s="2"/>
      <c r="S14" s="58" t="s">
        <v>72</v>
      </c>
      <c r="T14" s="2"/>
      <c r="U14" s="59" t="str">
        <f t="array" aca="1" ref="U14" ca="1">+IFERROR(INDEX(Weightings!C:C,MATCH('DD Assessment'!$D14,Weightings!$B:$B,0)),"")</f>
        <v/>
      </c>
      <c r="V14" s="59" t="str">
        <f t="array" aca="1" ref="V14" ca="1">+IFERROR(INDEX(Weightings!D:D,MATCH('DD Assessment'!$D14,Weightings!$B:$B,0)),"")</f>
        <v/>
      </c>
      <c r="W14" s="59" t="str">
        <f t="array" aca="1" ref="W14" ca="1">+IFERROR(INDEX(Weightings!E:E,MATCH('DD Assessment'!$D14,Weightings!$B:$B,0)),"")</f>
        <v/>
      </c>
      <c r="X14" s="59" t="str">
        <f t="array" aca="1" ref="X14" ca="1">+IFERROR(INDEX(Weightings!F:F,MATCH('DD Assessment'!$D14,Weightings!$B:$B,0)),"")</f>
        <v/>
      </c>
      <c r="Y14" s="59" t="str">
        <f t="array" aca="1" ref="Y14" ca="1">+IFERROR(INDEX(Weightings!G:G,MATCH('DD Assessment'!$D14,Weightings!$B:$B,0)),"")</f>
        <v/>
      </c>
      <c r="Z14" s="59" t="str">
        <f t="array" aca="1" ref="Z14" ca="1">+IFERROR(INDEX(Weightings!H:H,MATCH('DD Assessment'!$D14,Weightings!$B:$B,0)),"")</f>
        <v/>
      </c>
      <c r="AA14" s="2"/>
      <c r="AB14" s="2"/>
      <c r="AC14" s="2"/>
      <c r="AD14" s="2"/>
      <c r="AE14" s="2"/>
      <c r="AF14" s="2"/>
      <c r="AG14" s="60">
        <f t="shared" si="3"/>
        <v>6</v>
      </c>
      <c r="AH14" s="60">
        <f t="shared" si="1"/>
        <v>6</v>
      </c>
      <c r="AI14" s="2"/>
      <c r="AJ14" s="2"/>
    </row>
    <row r="15" spans="1:36" ht="197.25" customHeight="1" x14ac:dyDescent="0.2">
      <c r="A15" s="403" t="str">
        <f t="shared" ca="1" si="0"/>
        <v/>
      </c>
      <c r="B15" s="34"/>
      <c r="C15" s="404">
        <f t="shared" si="2"/>
        <v>7</v>
      </c>
      <c r="D15" s="54" t="str">
        <f ca="1">VLOOKUP(C15,'CalcSheet (hide this)'!$W$5:$Y$37,2,FALSE)</f>
        <v/>
      </c>
      <c r="E15" s="54" t="str">
        <f t="array" aca="1" ref="E15" ca="1">+IFERROR(IF(INDEX('SASB DB'!$F:$F,MATCH('DD Assessment'!$D15,'SASB DB'!$C:$C,0))=0,"",INDEX('SASB DB'!$F:$F,MATCH('DD Assessment'!$D15,'SASB DB'!$C:$C,0))),"")</f>
        <v/>
      </c>
      <c r="F15" s="55" t="str">
        <f ca="1">+IFERROR(INDEX('Strategy &amp; KPI DB'!E:E,MATCH('DD Assessment'!$E15,'Strategy &amp; KPI DB'!$D:$D,0)),"")</f>
        <v/>
      </c>
      <c r="G15" s="55" t="str">
        <f ca="1">+IFERROR(INDEX('Strategy &amp; KPI DB'!F:F,MATCH('DD Assessment'!$E15,'Strategy &amp; KPI DB'!$D:$D,0)),"")</f>
        <v/>
      </c>
      <c r="H15" s="55" t="str">
        <f t="array" aca="1" ref="H15" ca="1">+IFERROR(INDEX('SASB DB'!$D:$D,MATCH('DD Assessment'!$D15,'SASB DB'!$C:$C,0)),"")</f>
        <v/>
      </c>
      <c r="I15" s="493"/>
      <c r="J15" s="494"/>
      <c r="K15" s="293"/>
      <c r="L15" s="293"/>
      <c r="M15" s="293"/>
      <c r="N15" s="293"/>
      <c r="O15" s="293"/>
      <c r="P15" s="293"/>
      <c r="Q15" s="57">
        <f ca="1">'Ranked Table'!AF12</f>
        <v>0</v>
      </c>
      <c r="R15" s="2"/>
      <c r="S15" s="58" t="s">
        <v>72</v>
      </c>
      <c r="T15" s="2"/>
      <c r="U15" s="59" t="str">
        <f t="array" aca="1" ref="U15" ca="1">+IFERROR(INDEX(Weightings!C:C,MATCH('DD Assessment'!$D15,Weightings!$B:$B,0)),"")</f>
        <v/>
      </c>
      <c r="V15" s="59" t="str">
        <f t="array" aca="1" ref="V15" ca="1">+IFERROR(INDEX(Weightings!D:D,MATCH('DD Assessment'!$D15,Weightings!$B:$B,0)),"")</f>
        <v/>
      </c>
      <c r="W15" s="59" t="str">
        <f t="array" aca="1" ref="W15" ca="1">+IFERROR(INDEX(Weightings!E:E,MATCH('DD Assessment'!$D15,Weightings!$B:$B,0)),"")</f>
        <v/>
      </c>
      <c r="X15" s="59" t="str">
        <f t="array" aca="1" ref="X15" ca="1">+IFERROR(INDEX(Weightings!F:F,MATCH('DD Assessment'!$D15,Weightings!$B:$B,0)),"")</f>
        <v/>
      </c>
      <c r="Y15" s="59" t="str">
        <f t="array" aca="1" ref="Y15" ca="1">+IFERROR(INDEX(Weightings!G:G,MATCH('DD Assessment'!$D15,Weightings!$B:$B,0)),"")</f>
        <v/>
      </c>
      <c r="Z15" s="59" t="str">
        <f t="array" aca="1" ref="Z15" ca="1">+IFERROR(INDEX(Weightings!H:H,MATCH('DD Assessment'!$D15,Weightings!$B:$B,0)),"")</f>
        <v/>
      </c>
      <c r="AA15" s="2"/>
      <c r="AB15" s="2"/>
      <c r="AC15" s="2"/>
      <c r="AD15" s="2"/>
      <c r="AE15" s="2"/>
      <c r="AF15" s="2"/>
      <c r="AG15" s="60">
        <f t="shared" si="3"/>
        <v>7</v>
      </c>
      <c r="AH15" s="60">
        <f t="shared" si="1"/>
        <v>7</v>
      </c>
      <c r="AI15" s="2"/>
      <c r="AJ15" s="2"/>
    </row>
    <row r="16" spans="1:36" ht="199" customHeight="1" x14ac:dyDescent="0.2">
      <c r="A16" s="403" t="str">
        <f t="shared" ca="1" si="0"/>
        <v/>
      </c>
      <c r="B16" s="34"/>
      <c r="C16" s="404">
        <f t="shared" si="2"/>
        <v>8</v>
      </c>
      <c r="D16" s="54" t="str">
        <f ca="1">VLOOKUP(C16,'CalcSheet (hide this)'!$W$5:$Y$37,2,FALSE)</f>
        <v/>
      </c>
      <c r="E16" s="54" t="str">
        <f t="array" aca="1" ref="E16" ca="1">+IFERROR(IF(INDEX('SASB DB'!$F:$F,MATCH('DD Assessment'!$D16,'SASB DB'!$C:$C,0))=0,"",INDEX('SASB DB'!$F:$F,MATCH('DD Assessment'!$D16,'SASB DB'!$C:$C,0))),"")</f>
        <v/>
      </c>
      <c r="F16" s="55" t="str">
        <f ca="1">+IFERROR(INDEX('Strategy &amp; KPI DB'!E:E,MATCH('DD Assessment'!$E16,'Strategy &amp; KPI DB'!$D:$D,0)),"")</f>
        <v/>
      </c>
      <c r="G16" s="55" t="str">
        <f ca="1">+IFERROR(INDEX('Strategy &amp; KPI DB'!F:F,MATCH('DD Assessment'!$E16,'Strategy &amp; KPI DB'!$D:$D,0)),"")</f>
        <v/>
      </c>
      <c r="H16" s="55" t="str">
        <f t="array" aca="1" ref="H16" ca="1">+IFERROR(INDEX('SASB DB'!$D:$D,MATCH('DD Assessment'!$D16,'SASB DB'!$C:$C,0)),"")</f>
        <v/>
      </c>
      <c r="I16" s="493"/>
      <c r="J16" s="494"/>
      <c r="K16" s="293"/>
      <c r="L16" s="293"/>
      <c r="M16" s="293"/>
      <c r="N16" s="293"/>
      <c r="O16" s="293"/>
      <c r="P16" s="293"/>
      <c r="Q16" s="57">
        <f ca="1">'Ranked Table'!AF13</f>
        <v>0</v>
      </c>
      <c r="R16" s="2"/>
      <c r="S16" s="58" t="s">
        <v>72</v>
      </c>
      <c r="T16" s="2"/>
      <c r="U16" s="59" t="str">
        <f t="array" aca="1" ref="U16" ca="1">+IFERROR(INDEX(Weightings!C:C,MATCH('DD Assessment'!$D16,Weightings!$B:$B,0)),"")</f>
        <v/>
      </c>
      <c r="V16" s="59" t="str">
        <f t="array" aca="1" ref="V16" ca="1">+IFERROR(INDEX(Weightings!D:D,MATCH('DD Assessment'!$D16,Weightings!$B:$B,0)),"")</f>
        <v/>
      </c>
      <c r="W16" s="59" t="str">
        <f t="array" aca="1" ref="W16" ca="1">+IFERROR(INDEX(Weightings!E:E,MATCH('DD Assessment'!$D16,Weightings!$B:$B,0)),"")</f>
        <v/>
      </c>
      <c r="X16" s="59" t="str">
        <f t="array" aca="1" ref="X16" ca="1">+IFERROR(INDEX(Weightings!F:F,MATCH('DD Assessment'!$D16,Weightings!$B:$B,0)),"")</f>
        <v/>
      </c>
      <c r="Y16" s="59" t="str">
        <f t="array" aca="1" ref="Y16" ca="1">+IFERROR(INDEX(Weightings!G:G,MATCH('DD Assessment'!$D16,Weightings!$B:$B,0)),"")</f>
        <v/>
      </c>
      <c r="Z16" s="59" t="str">
        <f t="array" aca="1" ref="Z16" ca="1">+IFERROR(INDEX(Weightings!H:H,MATCH('DD Assessment'!$D16,Weightings!$B:$B,0)),"")</f>
        <v/>
      </c>
      <c r="AA16" s="2"/>
      <c r="AB16" s="2"/>
      <c r="AC16" s="2"/>
      <c r="AD16" s="2"/>
      <c r="AE16" s="2"/>
      <c r="AF16" s="2"/>
      <c r="AG16" s="60">
        <f t="shared" si="3"/>
        <v>8</v>
      </c>
      <c r="AH16" s="60">
        <f t="shared" si="1"/>
        <v>8</v>
      </c>
      <c r="AI16" s="2"/>
      <c r="AJ16" s="2"/>
    </row>
    <row r="17" spans="1:36" ht="198" customHeight="1" x14ac:dyDescent="0.2">
      <c r="A17" s="403" t="str">
        <f t="shared" ca="1" si="0"/>
        <v/>
      </c>
      <c r="B17" s="34"/>
      <c r="C17" s="404">
        <f t="shared" si="2"/>
        <v>9</v>
      </c>
      <c r="D17" s="54" t="str">
        <f ca="1">VLOOKUP(C17,'CalcSheet (hide this)'!$W$5:$Y$37,2,FALSE)</f>
        <v/>
      </c>
      <c r="E17" s="54" t="str">
        <f t="array" aca="1" ref="E17" ca="1">+IFERROR(IF(INDEX('SASB DB'!$F:$F,MATCH('DD Assessment'!$D17,'SASB DB'!$C:$C,0))=0,"",INDEX('SASB DB'!$F:$F,MATCH('DD Assessment'!$D17,'SASB DB'!$C:$C,0))),"")</f>
        <v/>
      </c>
      <c r="F17" s="55" t="str">
        <f ca="1">+IFERROR(INDEX('Strategy &amp; KPI DB'!E:E,MATCH('DD Assessment'!$E17,'Strategy &amp; KPI DB'!$D:$D,0)),"")</f>
        <v/>
      </c>
      <c r="G17" s="55" t="str">
        <f ca="1">+IFERROR(INDEX('Strategy &amp; KPI DB'!F:F,MATCH('DD Assessment'!$E17,'Strategy &amp; KPI DB'!$D:$D,0)),"")</f>
        <v/>
      </c>
      <c r="H17" s="55" t="str">
        <f t="array" aca="1" ref="H17" ca="1">+IFERROR(INDEX('SASB DB'!$D:$D,MATCH('DD Assessment'!$D17,'SASB DB'!$C:$C,0)),"")</f>
        <v/>
      </c>
      <c r="I17" s="493"/>
      <c r="J17" s="494"/>
      <c r="K17" s="293"/>
      <c r="L17" s="293"/>
      <c r="M17" s="293"/>
      <c r="N17" s="293"/>
      <c r="O17" s="293"/>
      <c r="P17" s="293"/>
      <c r="Q17" s="57">
        <f ca="1">'Ranked Table'!AF14</f>
        <v>0</v>
      </c>
      <c r="R17" s="2"/>
      <c r="S17" s="58" t="s">
        <v>72</v>
      </c>
      <c r="T17" s="2"/>
      <c r="U17" s="59" t="str">
        <f t="array" aca="1" ref="U17" ca="1">+IFERROR(INDEX(Weightings!C:C,MATCH('DD Assessment'!$D17,Weightings!$B:$B,0)),"")</f>
        <v/>
      </c>
      <c r="V17" s="59" t="str">
        <f t="array" aca="1" ref="V17" ca="1">+IFERROR(INDEX(Weightings!D:D,MATCH('DD Assessment'!$D17,Weightings!$B:$B,0)),"")</f>
        <v/>
      </c>
      <c r="W17" s="59" t="str">
        <f t="array" aca="1" ref="W17" ca="1">+IFERROR(INDEX(Weightings!E:E,MATCH('DD Assessment'!$D17,Weightings!$B:$B,0)),"")</f>
        <v/>
      </c>
      <c r="X17" s="59" t="str">
        <f t="array" aca="1" ref="X17" ca="1">+IFERROR(INDEX(Weightings!F:F,MATCH('DD Assessment'!$D17,Weightings!$B:$B,0)),"")</f>
        <v/>
      </c>
      <c r="Y17" s="59" t="str">
        <f t="array" aca="1" ref="Y17" ca="1">+IFERROR(INDEX(Weightings!G:G,MATCH('DD Assessment'!$D17,Weightings!$B:$B,0)),"")</f>
        <v/>
      </c>
      <c r="Z17" s="59" t="str">
        <f t="array" aca="1" ref="Z17" ca="1">+IFERROR(INDEX(Weightings!H:H,MATCH('DD Assessment'!$D17,Weightings!$B:$B,0)),"")</f>
        <v/>
      </c>
      <c r="AA17" s="2"/>
      <c r="AB17" s="2"/>
      <c r="AC17" s="2"/>
      <c r="AD17" s="2"/>
      <c r="AE17" s="2"/>
      <c r="AF17" s="2"/>
      <c r="AG17" s="60">
        <f t="shared" si="3"/>
        <v>9</v>
      </c>
      <c r="AH17" s="60">
        <f t="shared" si="1"/>
        <v>9</v>
      </c>
      <c r="AI17" s="2"/>
      <c r="AJ17" s="2"/>
    </row>
    <row r="18" spans="1:36" ht="191.25" customHeight="1" x14ac:dyDescent="0.2">
      <c r="A18" s="403" t="str">
        <f t="shared" ca="1" si="0"/>
        <v/>
      </c>
      <c r="B18" s="34"/>
      <c r="C18" s="404">
        <f t="shared" si="2"/>
        <v>10</v>
      </c>
      <c r="D18" s="54" t="str">
        <f ca="1">VLOOKUP(C18,'CalcSheet (hide this)'!$W$5:$Y$37,2,FALSE)</f>
        <v/>
      </c>
      <c r="E18" s="54" t="str">
        <f t="array" aca="1" ref="E18" ca="1">+IFERROR(IF(INDEX('SASB DB'!$F:$F,MATCH('DD Assessment'!$D18,'SASB DB'!$C:$C,0))=0,"",INDEX('SASB DB'!$F:$F,MATCH('DD Assessment'!$D18,'SASB DB'!$C:$C,0))),"")</f>
        <v/>
      </c>
      <c r="F18" s="55" t="str">
        <f ca="1">+IFERROR(INDEX('Strategy &amp; KPI DB'!E:E,MATCH('DD Assessment'!$E18,'Strategy &amp; KPI DB'!$D:$D,0)),"")</f>
        <v/>
      </c>
      <c r="G18" s="55" t="str">
        <f ca="1">+IFERROR(INDEX('Strategy &amp; KPI DB'!F:F,MATCH('DD Assessment'!$E18,'Strategy &amp; KPI DB'!$D:$D,0)),"")</f>
        <v/>
      </c>
      <c r="H18" s="55" t="str">
        <f t="array" aca="1" ref="H18" ca="1">+IFERROR(INDEX('SASB DB'!$D:$D,MATCH('DD Assessment'!$D18,'SASB DB'!$C:$C,0)),"")</f>
        <v/>
      </c>
      <c r="I18" s="493"/>
      <c r="J18" s="494"/>
      <c r="K18" s="293"/>
      <c r="L18" s="293"/>
      <c r="M18" s="293"/>
      <c r="N18" s="293"/>
      <c r="O18" s="293"/>
      <c r="P18" s="293"/>
      <c r="Q18" s="57">
        <f ca="1">'Ranked Table'!AF15</f>
        <v>0</v>
      </c>
      <c r="R18" s="2"/>
      <c r="S18" s="58" t="s">
        <v>72</v>
      </c>
      <c r="T18" s="2"/>
      <c r="U18" s="59" t="str">
        <f t="array" aca="1" ref="U18" ca="1">+IFERROR(INDEX(Weightings!C:C,MATCH('DD Assessment'!$D18,Weightings!$B:$B,0)),"")</f>
        <v/>
      </c>
      <c r="V18" s="59" t="str">
        <f t="array" aca="1" ref="V18" ca="1">+IFERROR(INDEX(Weightings!D:D,MATCH('DD Assessment'!$D18,Weightings!$B:$B,0)),"")</f>
        <v/>
      </c>
      <c r="W18" s="59" t="str">
        <f t="array" aca="1" ref="W18" ca="1">+IFERROR(INDEX(Weightings!E:E,MATCH('DD Assessment'!$D18,Weightings!$B:$B,0)),"")</f>
        <v/>
      </c>
      <c r="X18" s="59" t="str">
        <f t="array" aca="1" ref="X18" ca="1">+IFERROR(INDEX(Weightings!F:F,MATCH('DD Assessment'!$D18,Weightings!$B:$B,0)),"")</f>
        <v/>
      </c>
      <c r="Y18" s="59" t="str">
        <f t="array" aca="1" ref="Y18" ca="1">+IFERROR(INDEX(Weightings!G:G,MATCH('DD Assessment'!$D18,Weightings!$B:$B,0)),"")</f>
        <v/>
      </c>
      <c r="Z18" s="59" t="str">
        <f t="array" aca="1" ref="Z18" ca="1">+IFERROR(INDEX(Weightings!H:H,MATCH('DD Assessment'!$D18,Weightings!$B:$B,0)),"")</f>
        <v/>
      </c>
      <c r="AA18" s="2"/>
      <c r="AB18" s="2"/>
      <c r="AC18" s="2"/>
      <c r="AD18" s="2"/>
      <c r="AE18" s="2"/>
      <c r="AF18" s="2"/>
      <c r="AG18" s="60">
        <f t="shared" si="3"/>
        <v>10</v>
      </c>
      <c r="AH18" s="60">
        <f t="shared" si="1"/>
        <v>10</v>
      </c>
      <c r="AI18" s="2"/>
      <c r="AJ18" s="2"/>
    </row>
    <row r="19" spans="1:36" ht="193" customHeight="1" x14ac:dyDescent="0.2">
      <c r="A19" s="403" t="str">
        <f t="shared" ca="1" si="0"/>
        <v/>
      </c>
      <c r="B19" s="34"/>
      <c r="C19" s="404">
        <f t="shared" si="2"/>
        <v>11</v>
      </c>
      <c r="D19" s="54" t="str">
        <f ca="1">VLOOKUP(C19,'CalcSheet (hide this)'!$W$5:$Y$37,2,FALSE)</f>
        <v/>
      </c>
      <c r="E19" s="54" t="str">
        <f t="array" aca="1" ref="E19" ca="1">+IFERROR(IF(INDEX('SASB DB'!$F:$F,MATCH('DD Assessment'!$D19,'SASB DB'!$C:$C,0))=0,"",INDEX('SASB DB'!$F:$F,MATCH('DD Assessment'!$D19,'SASB DB'!$C:$C,0))),"")</f>
        <v/>
      </c>
      <c r="F19" s="55" t="str">
        <f ca="1">+IFERROR(INDEX('Strategy &amp; KPI DB'!E:E,MATCH('DD Assessment'!$E19,'Strategy &amp; KPI DB'!$D:$D,0)),"")</f>
        <v/>
      </c>
      <c r="G19" s="55" t="str">
        <f ca="1">+IFERROR(INDEX('Strategy &amp; KPI DB'!F:F,MATCH('DD Assessment'!$E19,'Strategy &amp; KPI DB'!$D:$D,0)),"")</f>
        <v/>
      </c>
      <c r="H19" s="55" t="str">
        <f t="array" aca="1" ref="H19" ca="1">+IFERROR(INDEX('SASB DB'!$D:$D,MATCH('DD Assessment'!$D19,'SASB DB'!$C:$C,0)),"")</f>
        <v/>
      </c>
      <c r="I19" s="493"/>
      <c r="J19" s="494"/>
      <c r="K19" s="293"/>
      <c r="L19" s="293"/>
      <c r="M19" s="293"/>
      <c r="N19" s="293"/>
      <c r="O19" s="293"/>
      <c r="P19" s="293"/>
      <c r="Q19" s="57">
        <f ca="1">'Ranked Table'!AF16</f>
        <v>0</v>
      </c>
      <c r="R19" s="2"/>
      <c r="S19" s="58" t="s">
        <v>72</v>
      </c>
      <c r="T19" s="2"/>
      <c r="U19" s="59" t="str">
        <f t="array" aca="1" ref="U19" ca="1">+IFERROR(INDEX(Weightings!C:C,MATCH('DD Assessment'!$D19,Weightings!$B:$B,0)),"")</f>
        <v/>
      </c>
      <c r="V19" s="59" t="str">
        <f t="array" aca="1" ref="V19" ca="1">+IFERROR(INDEX(Weightings!D:D,MATCH('DD Assessment'!$D19,Weightings!$B:$B,0)),"")</f>
        <v/>
      </c>
      <c r="W19" s="59" t="str">
        <f t="array" aca="1" ref="W19" ca="1">+IFERROR(INDEX(Weightings!E:E,MATCH('DD Assessment'!$D19,Weightings!$B:$B,0)),"")</f>
        <v/>
      </c>
      <c r="X19" s="59" t="str">
        <f t="array" aca="1" ref="X19" ca="1">+IFERROR(INDEX(Weightings!F:F,MATCH('DD Assessment'!$D19,Weightings!$B:$B,0)),"")</f>
        <v/>
      </c>
      <c r="Y19" s="59" t="str">
        <f t="array" aca="1" ref="Y19" ca="1">+IFERROR(INDEX(Weightings!G:G,MATCH('DD Assessment'!$D19,Weightings!$B:$B,0)),"")</f>
        <v/>
      </c>
      <c r="Z19" s="59" t="str">
        <f t="array" aca="1" ref="Z19" ca="1">+IFERROR(INDEX(Weightings!H:H,MATCH('DD Assessment'!$D19,Weightings!$B:$B,0)),"")</f>
        <v/>
      </c>
      <c r="AA19" s="2"/>
      <c r="AB19" s="2"/>
      <c r="AC19" s="2"/>
      <c r="AD19" s="2"/>
      <c r="AE19" s="2"/>
      <c r="AF19" s="2"/>
      <c r="AG19" s="60">
        <f t="shared" si="3"/>
        <v>11</v>
      </c>
      <c r="AH19" s="60">
        <f t="shared" si="1"/>
        <v>11</v>
      </c>
      <c r="AI19" s="2"/>
      <c r="AJ19" s="2"/>
    </row>
    <row r="20" spans="1:36" ht="201" customHeight="1" x14ac:dyDescent="0.2">
      <c r="A20" s="403" t="str">
        <f t="shared" ca="1" si="0"/>
        <v/>
      </c>
      <c r="B20" s="34"/>
      <c r="C20" s="404">
        <f t="shared" si="2"/>
        <v>12</v>
      </c>
      <c r="D20" s="54" t="str">
        <f ca="1">VLOOKUP(C20,'CalcSheet (hide this)'!$W$5:$Y$37,2,FALSE)</f>
        <v/>
      </c>
      <c r="E20" s="54" t="str">
        <f t="array" aca="1" ref="E20" ca="1">+IFERROR(IF(INDEX('SASB DB'!$F:$F,MATCH('DD Assessment'!$D20,'SASB DB'!$C:$C,0))=0,"",INDEX('SASB DB'!$F:$F,MATCH('DD Assessment'!$D20,'SASB DB'!$C:$C,0))),"")</f>
        <v/>
      </c>
      <c r="F20" s="55" t="str">
        <f ca="1">+IFERROR(INDEX('Strategy &amp; KPI DB'!E:E,MATCH('DD Assessment'!$E20,'Strategy &amp; KPI DB'!$D:$D,0)),"")</f>
        <v/>
      </c>
      <c r="G20" s="55" t="str">
        <f ca="1">+IFERROR(INDEX('Strategy &amp; KPI DB'!F:F,MATCH('DD Assessment'!$E20,'Strategy &amp; KPI DB'!$D:$D,0)),"")</f>
        <v/>
      </c>
      <c r="H20" s="55" t="str">
        <f t="array" aca="1" ref="H20" ca="1">+IFERROR(INDEX('SASB DB'!$D:$D,MATCH('DD Assessment'!$D20,'SASB DB'!$C:$C,0)),"")</f>
        <v/>
      </c>
      <c r="I20" s="493"/>
      <c r="J20" s="494"/>
      <c r="K20" s="293"/>
      <c r="L20" s="293"/>
      <c r="M20" s="293"/>
      <c r="N20" s="293"/>
      <c r="O20" s="293"/>
      <c r="P20" s="293"/>
      <c r="Q20" s="57">
        <f ca="1">'Ranked Table'!AF17</f>
        <v>0</v>
      </c>
      <c r="R20" s="2"/>
      <c r="S20" s="58" t="s">
        <v>72</v>
      </c>
      <c r="T20" s="2"/>
      <c r="U20" s="59" t="str">
        <f t="array" aca="1" ref="U20" ca="1">+IFERROR(INDEX(Weightings!C:C,MATCH('DD Assessment'!$D20,Weightings!$B:$B,0)),"")</f>
        <v/>
      </c>
      <c r="V20" s="59" t="str">
        <f t="array" aca="1" ref="V20" ca="1">+IFERROR(INDEX(Weightings!D:D,MATCH('DD Assessment'!$D20,Weightings!$B:$B,0)),"")</f>
        <v/>
      </c>
      <c r="W20" s="59" t="str">
        <f t="array" aca="1" ref="W20" ca="1">+IFERROR(INDEX(Weightings!E:E,MATCH('DD Assessment'!$D20,Weightings!$B:$B,0)),"")</f>
        <v/>
      </c>
      <c r="X20" s="59" t="str">
        <f t="array" aca="1" ref="X20" ca="1">+IFERROR(INDEX(Weightings!F:F,MATCH('DD Assessment'!$D20,Weightings!$B:$B,0)),"")</f>
        <v/>
      </c>
      <c r="Y20" s="59" t="str">
        <f t="array" aca="1" ref="Y20" ca="1">+IFERROR(INDEX(Weightings!G:G,MATCH('DD Assessment'!$D20,Weightings!$B:$B,0)),"")</f>
        <v/>
      </c>
      <c r="Z20" s="59" t="str">
        <f t="array" aca="1" ref="Z20" ca="1">+IFERROR(INDEX(Weightings!H:H,MATCH('DD Assessment'!$D20,Weightings!$B:$B,0)),"")</f>
        <v/>
      </c>
      <c r="AA20" s="2"/>
      <c r="AB20" s="2"/>
      <c r="AC20" s="2"/>
      <c r="AD20" s="2"/>
      <c r="AE20" s="2"/>
      <c r="AF20" s="2"/>
      <c r="AG20" s="60">
        <f t="shared" si="3"/>
        <v>12</v>
      </c>
      <c r="AH20" s="60">
        <f t="shared" si="1"/>
        <v>12</v>
      </c>
      <c r="AI20" s="2"/>
      <c r="AJ20" s="2"/>
    </row>
    <row r="21" spans="1:36" ht="193" customHeight="1" x14ac:dyDescent="0.2">
      <c r="A21" s="403" t="str">
        <f t="shared" ca="1" si="0"/>
        <v/>
      </c>
      <c r="B21" s="34"/>
      <c r="C21" s="404">
        <f t="shared" si="2"/>
        <v>13</v>
      </c>
      <c r="D21" s="54" t="str">
        <f ca="1">VLOOKUP(C21,'CalcSheet (hide this)'!$W$5:$Y$37,2,FALSE)</f>
        <v/>
      </c>
      <c r="E21" s="54" t="str">
        <f t="array" aca="1" ref="E21" ca="1">+IFERROR(IF(INDEX('SASB DB'!$F:$F,MATCH('DD Assessment'!$D21,'SASB DB'!$C:$C,0))=0,"",INDEX('SASB DB'!$F:$F,MATCH('DD Assessment'!$D21,'SASB DB'!$C:$C,0))),"")</f>
        <v/>
      </c>
      <c r="F21" s="55" t="str">
        <f ca="1">+IFERROR(INDEX('Strategy &amp; KPI DB'!E:E,MATCH('DD Assessment'!$E21,'Strategy &amp; KPI DB'!$D:$D,0)),"")</f>
        <v/>
      </c>
      <c r="G21" s="55" t="str">
        <f ca="1">+IFERROR(INDEX('Strategy &amp; KPI DB'!F:F,MATCH('DD Assessment'!$E21,'Strategy &amp; KPI DB'!$D:$D,0)),"")</f>
        <v/>
      </c>
      <c r="H21" s="55" t="str">
        <f t="array" aca="1" ref="H21" ca="1">+IFERROR(INDEX('SASB DB'!$D:$D,MATCH('DD Assessment'!$D21,'SASB DB'!$C:$C,0)),"")</f>
        <v/>
      </c>
      <c r="I21" s="493"/>
      <c r="J21" s="494"/>
      <c r="K21" s="293"/>
      <c r="L21" s="293"/>
      <c r="M21" s="293"/>
      <c r="N21" s="293"/>
      <c r="O21" s="293"/>
      <c r="P21" s="293"/>
      <c r="Q21" s="57">
        <f ca="1">'Ranked Table'!AF18</f>
        <v>0</v>
      </c>
      <c r="R21" s="2"/>
      <c r="S21" s="58" t="s">
        <v>72</v>
      </c>
      <c r="T21" s="2"/>
      <c r="U21" s="59" t="str">
        <f t="array" aca="1" ref="U21" ca="1">+IFERROR(INDEX(Weightings!C:C,MATCH('DD Assessment'!$D21,Weightings!$B:$B,0)),"")</f>
        <v/>
      </c>
      <c r="V21" s="59" t="str">
        <f t="array" aca="1" ref="V21" ca="1">+IFERROR(INDEX(Weightings!D:D,MATCH('DD Assessment'!$D21,Weightings!$B:$B,0)),"")</f>
        <v/>
      </c>
      <c r="W21" s="59" t="str">
        <f t="array" aca="1" ref="W21" ca="1">+IFERROR(INDEX(Weightings!E:E,MATCH('DD Assessment'!$D21,Weightings!$B:$B,0)),"")</f>
        <v/>
      </c>
      <c r="X21" s="59" t="str">
        <f t="array" aca="1" ref="X21" ca="1">+IFERROR(INDEX(Weightings!F:F,MATCH('DD Assessment'!$D21,Weightings!$B:$B,0)),"")</f>
        <v/>
      </c>
      <c r="Y21" s="59" t="str">
        <f t="array" aca="1" ref="Y21" ca="1">+IFERROR(INDEX(Weightings!G:G,MATCH('DD Assessment'!$D21,Weightings!$B:$B,0)),"")</f>
        <v/>
      </c>
      <c r="Z21" s="59" t="str">
        <f t="array" aca="1" ref="Z21" ca="1">+IFERROR(INDEX(Weightings!H:H,MATCH('DD Assessment'!$D21,Weightings!$B:$B,0)),"")</f>
        <v/>
      </c>
      <c r="AA21" s="2"/>
      <c r="AB21" s="2"/>
      <c r="AC21" s="2"/>
      <c r="AD21" s="2"/>
      <c r="AE21" s="2"/>
      <c r="AF21" s="2"/>
      <c r="AG21" s="60">
        <f t="shared" si="3"/>
        <v>13</v>
      </c>
      <c r="AH21" s="60">
        <f t="shared" si="1"/>
        <v>13</v>
      </c>
      <c r="AI21" s="2"/>
      <c r="AJ21" s="2"/>
    </row>
    <row r="22" spans="1:36" ht="205" customHeight="1" x14ac:dyDescent="0.2">
      <c r="A22" s="403" t="str">
        <f t="shared" ca="1" si="0"/>
        <v/>
      </c>
      <c r="B22" s="34"/>
      <c r="C22" s="404">
        <f t="shared" si="2"/>
        <v>14</v>
      </c>
      <c r="D22" s="54" t="str">
        <f ca="1">VLOOKUP(C22,'CalcSheet (hide this)'!$W$5:$Y$37,2,FALSE)</f>
        <v/>
      </c>
      <c r="E22" s="54" t="str">
        <f t="array" aca="1" ref="E22" ca="1">+IFERROR(IF(INDEX('SASB DB'!$F:$F,MATCH('DD Assessment'!$D22,'SASB DB'!$C:$C,0))=0,"",INDEX('SASB DB'!$F:$F,MATCH('DD Assessment'!$D22,'SASB DB'!$C:$C,0))),"")</f>
        <v/>
      </c>
      <c r="F22" s="55" t="str">
        <f ca="1">+IFERROR(INDEX('Strategy &amp; KPI DB'!E:E,MATCH('DD Assessment'!$E22,'Strategy &amp; KPI DB'!$D:$D,0)),"")</f>
        <v/>
      </c>
      <c r="G22" s="55" t="str">
        <f ca="1">+IFERROR(INDEX('Strategy &amp; KPI DB'!F:F,MATCH('DD Assessment'!$E22,'Strategy &amp; KPI DB'!$D:$D,0)),"")</f>
        <v/>
      </c>
      <c r="H22" s="55" t="str">
        <f t="array" aca="1" ref="H22" ca="1">+IFERROR(INDEX('SASB DB'!$D:$D,MATCH('DD Assessment'!$D22,'SASB DB'!$C:$C,0)),"")</f>
        <v/>
      </c>
      <c r="I22" s="493"/>
      <c r="J22" s="494"/>
      <c r="K22" s="293"/>
      <c r="L22" s="293"/>
      <c r="M22" s="293"/>
      <c r="N22" s="293"/>
      <c r="O22" s="293"/>
      <c r="P22" s="293"/>
      <c r="Q22" s="57">
        <f ca="1">'Ranked Table'!AF19</f>
        <v>0</v>
      </c>
      <c r="R22" s="2"/>
      <c r="S22" s="58" t="s">
        <v>72</v>
      </c>
      <c r="T22" s="2"/>
      <c r="U22" s="59" t="str">
        <f t="array" aca="1" ref="U22" ca="1">+IFERROR(INDEX(Weightings!C:C,MATCH('DD Assessment'!$D22,Weightings!$B:$B,0)),"")</f>
        <v/>
      </c>
      <c r="V22" s="59" t="str">
        <f t="array" aca="1" ref="V22" ca="1">+IFERROR(INDEX(Weightings!D:D,MATCH('DD Assessment'!$D22,Weightings!$B:$B,0)),"")</f>
        <v/>
      </c>
      <c r="W22" s="59" t="str">
        <f t="array" aca="1" ref="W22" ca="1">+IFERROR(INDEX(Weightings!E:E,MATCH('DD Assessment'!$D22,Weightings!$B:$B,0)),"")</f>
        <v/>
      </c>
      <c r="X22" s="59" t="str">
        <f t="array" aca="1" ref="X22" ca="1">+IFERROR(INDEX(Weightings!F:F,MATCH('DD Assessment'!$D22,Weightings!$B:$B,0)),"")</f>
        <v/>
      </c>
      <c r="Y22" s="59" t="str">
        <f t="array" aca="1" ref="Y22" ca="1">+IFERROR(INDEX(Weightings!G:G,MATCH('DD Assessment'!$D22,Weightings!$B:$B,0)),"")</f>
        <v/>
      </c>
      <c r="Z22" s="59" t="str">
        <f t="array" aca="1" ref="Z22" ca="1">+IFERROR(INDEX(Weightings!H:H,MATCH('DD Assessment'!$D22,Weightings!$B:$B,0)),"")</f>
        <v/>
      </c>
      <c r="AA22" s="2"/>
      <c r="AB22" s="2"/>
      <c r="AC22" s="2"/>
      <c r="AD22" s="2"/>
      <c r="AE22" s="2"/>
      <c r="AF22" s="2"/>
      <c r="AG22" s="60">
        <f t="shared" si="3"/>
        <v>14</v>
      </c>
      <c r="AH22" s="60">
        <f t="shared" si="1"/>
        <v>14</v>
      </c>
      <c r="AI22" s="2"/>
      <c r="AJ22" s="2"/>
    </row>
    <row r="23" spans="1:36" ht="194.25" customHeight="1" x14ac:dyDescent="0.2">
      <c r="A23" s="403" t="str">
        <f t="shared" ca="1" si="0"/>
        <v/>
      </c>
      <c r="B23" s="34"/>
      <c r="C23" s="404">
        <f t="shared" si="2"/>
        <v>15</v>
      </c>
      <c r="D23" s="54" t="str">
        <f ca="1">VLOOKUP(C23,'CalcSheet (hide this)'!$W$5:$Y$37,2,FALSE)</f>
        <v/>
      </c>
      <c r="E23" s="54" t="str">
        <f t="array" aca="1" ref="E23" ca="1">+IFERROR(IF(INDEX('SASB DB'!$F:$F,MATCH('DD Assessment'!$D23,'SASB DB'!$C:$C,0))=0,"",INDEX('SASB DB'!$F:$F,MATCH('DD Assessment'!$D23,'SASB DB'!$C:$C,0))),"")</f>
        <v/>
      </c>
      <c r="F23" s="55" t="str">
        <f ca="1">+IFERROR(INDEX('Strategy &amp; KPI DB'!E:E,MATCH('DD Assessment'!$E23,'Strategy &amp; KPI DB'!$D:$D,0)),"")</f>
        <v/>
      </c>
      <c r="G23" s="55" t="str">
        <f ca="1">+IFERROR(INDEX('Strategy &amp; KPI DB'!F:F,MATCH('DD Assessment'!$E23,'Strategy &amp; KPI DB'!$D:$D,0)),"")</f>
        <v/>
      </c>
      <c r="H23" s="55" t="str">
        <f t="array" aca="1" ref="H23" ca="1">+IFERROR(INDEX('SASB DB'!$D:$D,MATCH('DD Assessment'!$D23,'SASB DB'!$C:$C,0)),"")</f>
        <v/>
      </c>
      <c r="I23" s="493"/>
      <c r="J23" s="494"/>
      <c r="K23" s="293"/>
      <c r="L23" s="293"/>
      <c r="M23" s="293"/>
      <c r="N23" s="293"/>
      <c r="O23" s="293"/>
      <c r="P23" s="293"/>
      <c r="Q23" s="57">
        <f ca="1">'Ranked Table'!AF20</f>
        <v>0</v>
      </c>
      <c r="R23" s="2"/>
      <c r="S23" s="58" t="s">
        <v>72</v>
      </c>
      <c r="T23" s="2"/>
      <c r="U23" s="59" t="str">
        <f t="array" aca="1" ref="U23" ca="1">+IFERROR(INDEX(Weightings!C:C,MATCH('DD Assessment'!$D23,Weightings!$B:$B,0)),"")</f>
        <v/>
      </c>
      <c r="V23" s="59" t="str">
        <f t="array" aca="1" ref="V23" ca="1">+IFERROR(INDEX(Weightings!D:D,MATCH('DD Assessment'!$D23,Weightings!$B:$B,0)),"")</f>
        <v/>
      </c>
      <c r="W23" s="59" t="str">
        <f t="array" aca="1" ref="W23" ca="1">+IFERROR(INDEX(Weightings!E:E,MATCH('DD Assessment'!$D23,Weightings!$B:$B,0)),"")</f>
        <v/>
      </c>
      <c r="X23" s="59" t="str">
        <f t="array" aca="1" ref="X23" ca="1">+IFERROR(INDEX(Weightings!F:F,MATCH('DD Assessment'!$D23,Weightings!$B:$B,0)),"")</f>
        <v/>
      </c>
      <c r="Y23" s="59" t="str">
        <f t="array" aca="1" ref="Y23" ca="1">+IFERROR(INDEX(Weightings!G:G,MATCH('DD Assessment'!$D23,Weightings!$B:$B,0)),"")</f>
        <v/>
      </c>
      <c r="Z23" s="59" t="str">
        <f t="array" aca="1" ref="Z23" ca="1">+IFERROR(INDEX(Weightings!H:H,MATCH('DD Assessment'!$D23,Weightings!$B:$B,0)),"")</f>
        <v/>
      </c>
      <c r="AA23" s="2"/>
      <c r="AB23" s="2"/>
      <c r="AC23" s="2"/>
      <c r="AD23" s="2"/>
      <c r="AE23" s="2"/>
      <c r="AF23" s="2"/>
      <c r="AG23" s="60">
        <f t="shared" si="3"/>
        <v>15</v>
      </c>
      <c r="AH23" s="60">
        <f t="shared" si="1"/>
        <v>15</v>
      </c>
      <c r="AI23" s="2"/>
      <c r="AJ23" s="2"/>
    </row>
    <row r="24" spans="1:36" ht="201" customHeight="1" x14ac:dyDescent="0.2">
      <c r="A24" s="403" t="str">
        <f t="shared" ca="1" si="0"/>
        <v/>
      </c>
      <c r="B24" s="34"/>
      <c r="C24" s="404">
        <f t="shared" si="2"/>
        <v>16</v>
      </c>
      <c r="D24" s="54" t="str">
        <f ca="1">VLOOKUP(C24,'CalcSheet (hide this)'!$W$5:$Y$37,2,FALSE)</f>
        <v/>
      </c>
      <c r="E24" s="54" t="str">
        <f t="array" aca="1" ref="E24" ca="1">+IFERROR(IF(INDEX('SASB DB'!$F:$F,MATCH('DD Assessment'!$D24,'SASB DB'!$C:$C,0))=0,"",INDEX('SASB DB'!$F:$F,MATCH('DD Assessment'!$D24,'SASB DB'!$C:$C,0))),"")</f>
        <v/>
      </c>
      <c r="F24" s="55" t="str">
        <f ca="1">+IFERROR(INDEX('Strategy &amp; KPI DB'!E:E,MATCH('DD Assessment'!$E24,'Strategy &amp; KPI DB'!$D:$D,0)),"")</f>
        <v/>
      </c>
      <c r="G24" s="55" t="str">
        <f ca="1">+IFERROR(INDEX('Strategy &amp; KPI DB'!F:F,MATCH('DD Assessment'!$E24,'Strategy &amp; KPI DB'!$D:$D,0)),"")</f>
        <v/>
      </c>
      <c r="H24" s="55" t="str">
        <f t="array" aca="1" ref="H24" ca="1">+IFERROR(INDEX('SASB DB'!$D:$D,MATCH('DD Assessment'!$D24,'SASB DB'!$C:$C,0)),"")</f>
        <v/>
      </c>
      <c r="I24" s="493"/>
      <c r="J24" s="494"/>
      <c r="K24" s="293"/>
      <c r="L24" s="293"/>
      <c r="M24" s="293"/>
      <c r="N24" s="293"/>
      <c r="O24" s="293"/>
      <c r="P24" s="293"/>
      <c r="Q24" s="57">
        <f ca="1">'Ranked Table'!AF21</f>
        <v>0</v>
      </c>
      <c r="R24" s="2"/>
      <c r="S24" s="58" t="s">
        <v>72</v>
      </c>
      <c r="T24" s="2"/>
      <c r="U24" s="59" t="str">
        <f t="array" aca="1" ref="U24" ca="1">+IFERROR(INDEX(Weightings!C:C,MATCH('DD Assessment'!$D24,Weightings!$B:$B,0)),"")</f>
        <v/>
      </c>
      <c r="V24" s="59" t="str">
        <f t="array" aca="1" ref="V24" ca="1">+IFERROR(INDEX(Weightings!D:D,MATCH('DD Assessment'!$D24,Weightings!$B:$B,0)),"")</f>
        <v/>
      </c>
      <c r="W24" s="59" t="str">
        <f t="array" aca="1" ref="W24" ca="1">+IFERROR(INDEX(Weightings!E:E,MATCH('DD Assessment'!$D24,Weightings!$B:$B,0)),"")</f>
        <v/>
      </c>
      <c r="X24" s="59" t="str">
        <f t="array" aca="1" ref="X24" ca="1">+IFERROR(INDEX(Weightings!F:F,MATCH('DD Assessment'!$D24,Weightings!$B:$B,0)),"")</f>
        <v/>
      </c>
      <c r="Y24" s="59" t="str">
        <f t="array" aca="1" ref="Y24" ca="1">+IFERROR(INDEX(Weightings!G:G,MATCH('DD Assessment'!$D24,Weightings!$B:$B,0)),"")</f>
        <v/>
      </c>
      <c r="Z24" s="59" t="str">
        <f t="array" aca="1" ref="Z24" ca="1">+IFERROR(INDEX(Weightings!H:H,MATCH('DD Assessment'!$D24,Weightings!$B:$B,0)),"")</f>
        <v/>
      </c>
      <c r="AA24" s="2"/>
      <c r="AB24" s="2"/>
      <c r="AC24" s="2"/>
      <c r="AD24" s="2"/>
      <c r="AE24" s="2"/>
      <c r="AF24" s="2"/>
      <c r="AG24" s="60">
        <f t="shared" si="3"/>
        <v>16</v>
      </c>
      <c r="AH24" s="60">
        <f t="shared" si="1"/>
        <v>16</v>
      </c>
      <c r="AI24" s="2"/>
      <c r="AJ24" s="2"/>
    </row>
    <row r="25" spans="1:36" ht="195" customHeight="1" x14ac:dyDescent="0.2">
      <c r="A25" s="403" t="str">
        <f t="shared" ca="1" si="0"/>
        <v/>
      </c>
      <c r="B25" s="34"/>
      <c r="C25" s="404">
        <f t="shared" si="2"/>
        <v>17</v>
      </c>
      <c r="D25" s="54" t="str">
        <f ca="1">VLOOKUP(C25,'CalcSheet (hide this)'!$W$5:$Y$37,2,FALSE)</f>
        <v/>
      </c>
      <c r="E25" s="54" t="str">
        <f t="array" aca="1" ref="E25" ca="1">+IFERROR(IF(INDEX('SASB DB'!$F:$F,MATCH('DD Assessment'!$D25,'SASB DB'!$C:$C,0))=0,"",INDEX('SASB DB'!$F:$F,MATCH('DD Assessment'!$D25,'SASB DB'!$C:$C,0))),"")</f>
        <v/>
      </c>
      <c r="F25" s="55" t="str">
        <f ca="1">+IFERROR(INDEX('Strategy &amp; KPI DB'!E:E,MATCH('DD Assessment'!$E25,'Strategy &amp; KPI DB'!$D:$D,0)),"")</f>
        <v/>
      </c>
      <c r="G25" s="55" t="str">
        <f ca="1">+IFERROR(INDEX('Strategy &amp; KPI DB'!F:F,MATCH('DD Assessment'!$E25,'Strategy &amp; KPI DB'!$D:$D,0)),"")</f>
        <v/>
      </c>
      <c r="H25" s="55" t="str">
        <f t="array" aca="1" ref="H25" ca="1">+IFERROR(INDEX('SASB DB'!$D:$D,MATCH('DD Assessment'!$D25,'SASB DB'!$C:$C,0)),"")</f>
        <v/>
      </c>
      <c r="I25" s="493"/>
      <c r="J25" s="494"/>
      <c r="K25" s="293"/>
      <c r="L25" s="293"/>
      <c r="M25" s="293"/>
      <c r="N25" s="293"/>
      <c r="O25" s="293"/>
      <c r="P25" s="293"/>
      <c r="Q25" s="57">
        <f ca="1">'Ranked Table'!AF22</f>
        <v>0</v>
      </c>
      <c r="R25" s="2"/>
      <c r="S25" s="58" t="s">
        <v>72</v>
      </c>
      <c r="T25" s="2"/>
      <c r="U25" s="59" t="str">
        <f t="array" aca="1" ref="U25" ca="1">+IFERROR(INDEX(Weightings!C:C,MATCH('DD Assessment'!$D25,Weightings!$B:$B,0)),"")</f>
        <v/>
      </c>
      <c r="V25" s="59" t="str">
        <f t="array" aca="1" ref="V25" ca="1">+IFERROR(INDEX(Weightings!D:D,MATCH('DD Assessment'!$D25,Weightings!$B:$B,0)),"")</f>
        <v/>
      </c>
      <c r="W25" s="59" t="str">
        <f t="array" aca="1" ref="W25" ca="1">+IFERROR(INDEX(Weightings!E:E,MATCH('DD Assessment'!$D25,Weightings!$B:$B,0)),"")</f>
        <v/>
      </c>
      <c r="X25" s="59" t="str">
        <f t="array" aca="1" ref="X25" ca="1">+IFERROR(INDEX(Weightings!F:F,MATCH('DD Assessment'!$D25,Weightings!$B:$B,0)),"")</f>
        <v/>
      </c>
      <c r="Y25" s="59" t="str">
        <f t="array" aca="1" ref="Y25" ca="1">+IFERROR(INDEX(Weightings!G:G,MATCH('DD Assessment'!$D25,Weightings!$B:$B,0)),"")</f>
        <v/>
      </c>
      <c r="Z25" s="59" t="str">
        <f t="array" aca="1" ref="Z25" ca="1">+IFERROR(INDEX(Weightings!H:H,MATCH('DD Assessment'!$D25,Weightings!$B:$B,0)),"")</f>
        <v/>
      </c>
      <c r="AA25" s="2"/>
      <c r="AB25" s="2"/>
      <c r="AC25" s="2"/>
      <c r="AD25" s="2"/>
      <c r="AE25" s="2"/>
      <c r="AF25" s="2"/>
      <c r="AG25" s="60">
        <f t="shared" si="3"/>
        <v>17</v>
      </c>
      <c r="AH25" s="60">
        <f t="shared" si="1"/>
        <v>17</v>
      </c>
      <c r="AI25" s="2"/>
      <c r="AJ25" s="2"/>
    </row>
    <row r="26" spans="1:36" ht="203.25" customHeight="1" x14ac:dyDescent="0.2">
      <c r="A26" s="403" t="str">
        <f t="shared" ca="1" si="0"/>
        <v/>
      </c>
      <c r="B26" s="34"/>
      <c r="C26" s="404">
        <f t="shared" si="2"/>
        <v>18</v>
      </c>
      <c r="D26" s="54" t="str">
        <f ca="1">VLOOKUP(C26,'CalcSheet (hide this)'!$W$5:$Y$37,2,FALSE)</f>
        <v/>
      </c>
      <c r="E26" s="54" t="str">
        <f t="array" aca="1" ref="E26" ca="1">+IFERROR(IF(INDEX('SASB DB'!$F:$F,MATCH('DD Assessment'!$D26,'SASB DB'!$C:$C,0))=0,"",INDEX('SASB DB'!$F:$F,MATCH('DD Assessment'!$D26,'SASB DB'!$C:$C,0))),"")</f>
        <v/>
      </c>
      <c r="F26" s="55" t="str">
        <f ca="1">+IFERROR(INDEX('Strategy &amp; KPI DB'!E:E,MATCH('DD Assessment'!$E26,'Strategy &amp; KPI DB'!$D:$D,0)),"")</f>
        <v/>
      </c>
      <c r="G26" s="55" t="str">
        <f ca="1">+IFERROR(INDEX('Strategy &amp; KPI DB'!F:F,MATCH('DD Assessment'!$E26,'Strategy &amp; KPI DB'!$D:$D,0)),"")</f>
        <v/>
      </c>
      <c r="H26" s="55" t="str">
        <f t="array" aca="1" ref="H26" ca="1">+IFERROR(INDEX('SASB DB'!$D:$D,MATCH('DD Assessment'!$D26,'SASB DB'!$C:$C,0)),"")</f>
        <v/>
      </c>
      <c r="I26" s="493"/>
      <c r="J26" s="494"/>
      <c r="K26" s="293"/>
      <c r="L26" s="293"/>
      <c r="M26" s="293"/>
      <c r="N26" s="293"/>
      <c r="O26" s="293"/>
      <c r="P26" s="293"/>
      <c r="Q26" s="57">
        <f ca="1">'Ranked Table'!AF23</f>
        <v>0</v>
      </c>
      <c r="R26" s="2"/>
      <c r="S26" s="58" t="s">
        <v>72</v>
      </c>
      <c r="T26" s="2"/>
      <c r="U26" s="59" t="str">
        <f t="array" aca="1" ref="U26" ca="1">+IFERROR(INDEX(Weightings!C:C,MATCH('DD Assessment'!$D26,Weightings!$B:$B,0)),"")</f>
        <v/>
      </c>
      <c r="V26" s="59" t="str">
        <f t="array" aca="1" ref="V26" ca="1">+IFERROR(INDEX(Weightings!D:D,MATCH('DD Assessment'!$D26,Weightings!$B:$B,0)),"")</f>
        <v/>
      </c>
      <c r="W26" s="59" t="str">
        <f t="array" aca="1" ref="W26" ca="1">+IFERROR(INDEX(Weightings!E:E,MATCH('DD Assessment'!$D26,Weightings!$B:$B,0)),"")</f>
        <v/>
      </c>
      <c r="X26" s="59" t="str">
        <f t="array" aca="1" ref="X26" ca="1">+IFERROR(INDEX(Weightings!F:F,MATCH('DD Assessment'!$D26,Weightings!$B:$B,0)),"")</f>
        <v/>
      </c>
      <c r="Y26" s="59" t="str">
        <f t="array" aca="1" ref="Y26" ca="1">+IFERROR(INDEX(Weightings!G:G,MATCH('DD Assessment'!$D26,Weightings!$B:$B,0)),"")</f>
        <v/>
      </c>
      <c r="Z26" s="59" t="str">
        <f t="array" aca="1" ref="Z26" ca="1">+IFERROR(INDEX(Weightings!H:H,MATCH('DD Assessment'!$D26,Weightings!$B:$B,0)),"")</f>
        <v/>
      </c>
      <c r="AA26" s="2"/>
      <c r="AB26" s="2"/>
      <c r="AC26" s="2"/>
      <c r="AD26" s="2"/>
      <c r="AE26" s="2"/>
      <c r="AF26" s="2"/>
      <c r="AG26" s="60">
        <f t="shared" si="3"/>
        <v>18</v>
      </c>
      <c r="AH26" s="60">
        <f t="shared" si="1"/>
        <v>18</v>
      </c>
      <c r="AI26" s="2"/>
      <c r="AJ26" s="2"/>
    </row>
    <row r="27" spans="1:36" ht="211" customHeight="1" x14ac:dyDescent="0.2">
      <c r="A27" s="403" t="str">
        <f t="shared" ca="1" si="0"/>
        <v/>
      </c>
      <c r="B27" s="34"/>
      <c r="C27" s="404">
        <f t="shared" si="2"/>
        <v>19</v>
      </c>
      <c r="D27" s="54" t="str">
        <f ca="1">VLOOKUP(C27,'CalcSheet (hide this)'!$W$5:$Y$37,2,FALSE)</f>
        <v/>
      </c>
      <c r="E27" s="54" t="str">
        <f t="array" aca="1" ref="E27" ca="1">+IFERROR(IF(INDEX('SASB DB'!$F:$F,MATCH('DD Assessment'!$D27,'SASB DB'!$C:$C,0))=0,"",INDEX('SASB DB'!$F:$F,MATCH('DD Assessment'!$D27,'SASB DB'!$C:$C,0))),"")</f>
        <v/>
      </c>
      <c r="F27" s="55" t="str">
        <f ca="1">+IFERROR(INDEX('Strategy &amp; KPI DB'!E:E,MATCH('DD Assessment'!$E27,'Strategy &amp; KPI DB'!$D:$D,0)),"")</f>
        <v/>
      </c>
      <c r="G27" s="55" t="str">
        <f ca="1">+IFERROR(INDEX('Strategy &amp; KPI DB'!F:F,MATCH('DD Assessment'!$E27,'Strategy &amp; KPI DB'!$D:$D,0)),"")</f>
        <v/>
      </c>
      <c r="H27" s="55" t="str">
        <f t="array" aca="1" ref="H27" ca="1">+IFERROR(INDEX('SASB DB'!$D:$D,MATCH('DD Assessment'!$D27,'SASB DB'!$C:$C,0)),"")</f>
        <v/>
      </c>
      <c r="I27" s="493"/>
      <c r="J27" s="494"/>
      <c r="K27" s="293"/>
      <c r="L27" s="293"/>
      <c r="M27" s="293"/>
      <c r="N27" s="293"/>
      <c r="O27" s="293"/>
      <c r="P27" s="293"/>
      <c r="Q27" s="57">
        <f ca="1">'Ranked Table'!AF24</f>
        <v>0</v>
      </c>
      <c r="R27" s="2"/>
      <c r="S27" s="58" t="s">
        <v>72</v>
      </c>
      <c r="T27" s="2"/>
      <c r="U27" s="59" t="str">
        <f t="array" aca="1" ref="U27" ca="1">+IFERROR(INDEX(Weightings!C:C,MATCH('DD Assessment'!$D27,Weightings!$B:$B,0)),"")</f>
        <v/>
      </c>
      <c r="V27" s="59" t="str">
        <f t="array" aca="1" ref="V27" ca="1">+IFERROR(INDEX(Weightings!D:D,MATCH('DD Assessment'!$D27,Weightings!$B:$B,0)),"")</f>
        <v/>
      </c>
      <c r="W27" s="59" t="str">
        <f t="array" aca="1" ref="W27" ca="1">+IFERROR(INDEX(Weightings!E:E,MATCH('DD Assessment'!$D27,Weightings!$B:$B,0)),"")</f>
        <v/>
      </c>
      <c r="X27" s="59" t="str">
        <f t="array" aca="1" ref="X27" ca="1">+IFERROR(INDEX(Weightings!F:F,MATCH('DD Assessment'!$D27,Weightings!$B:$B,0)),"")</f>
        <v/>
      </c>
      <c r="Y27" s="59" t="str">
        <f t="array" aca="1" ref="Y27" ca="1">+IFERROR(INDEX(Weightings!G:G,MATCH('DD Assessment'!$D27,Weightings!$B:$B,0)),"")</f>
        <v/>
      </c>
      <c r="Z27" s="59" t="str">
        <f t="array" aca="1" ref="Z27" ca="1">+IFERROR(INDEX(Weightings!H:H,MATCH('DD Assessment'!$D27,Weightings!$B:$B,0)),"")</f>
        <v/>
      </c>
      <c r="AA27" s="2"/>
      <c r="AB27" s="2"/>
      <c r="AC27" s="2"/>
      <c r="AD27" s="2"/>
      <c r="AE27" s="2"/>
      <c r="AF27" s="2"/>
      <c r="AG27" s="60">
        <f t="shared" si="3"/>
        <v>19</v>
      </c>
      <c r="AH27" s="60">
        <f t="shared" si="1"/>
        <v>19</v>
      </c>
      <c r="AI27" s="2"/>
      <c r="AJ27" s="2"/>
    </row>
    <row r="28" spans="1:36" ht="206.25" customHeight="1" x14ac:dyDescent="0.2">
      <c r="A28" s="403" t="str">
        <f t="shared" ca="1" si="0"/>
        <v/>
      </c>
      <c r="B28" s="34"/>
      <c r="C28" s="404">
        <f t="shared" si="2"/>
        <v>20</v>
      </c>
      <c r="D28" s="54" t="str">
        <f ca="1">VLOOKUP(C28,'CalcSheet (hide this)'!$W$5:$Y$37,2,FALSE)</f>
        <v/>
      </c>
      <c r="E28" s="54" t="str">
        <f t="array" aca="1" ref="E28" ca="1">+IFERROR(IF(INDEX('SASB DB'!$F:$F,MATCH('DD Assessment'!$D28,'SASB DB'!$C:$C,0))=0,"",INDEX('SASB DB'!$F:$F,MATCH('DD Assessment'!$D28,'SASB DB'!$C:$C,0))),"")</f>
        <v/>
      </c>
      <c r="F28" s="55" t="str">
        <f ca="1">+IFERROR(INDEX('Strategy &amp; KPI DB'!E:E,MATCH('DD Assessment'!$E28,'Strategy &amp; KPI DB'!$D:$D,0)),"")</f>
        <v/>
      </c>
      <c r="G28" s="55" t="str">
        <f ca="1">+IFERROR(INDEX('Strategy &amp; KPI DB'!F:F,MATCH('DD Assessment'!$E28,'Strategy &amp; KPI DB'!$D:$D,0)),"")</f>
        <v/>
      </c>
      <c r="H28" s="55" t="str">
        <f t="array" aca="1" ref="H28" ca="1">+IFERROR(INDEX('SASB DB'!$D:$D,MATCH('DD Assessment'!$D28,'SASB DB'!$C:$C,0)),"")</f>
        <v/>
      </c>
      <c r="I28" s="493"/>
      <c r="J28" s="494"/>
      <c r="K28" s="293"/>
      <c r="L28" s="293"/>
      <c r="M28" s="293"/>
      <c r="N28" s="293"/>
      <c r="O28" s="293"/>
      <c r="P28" s="293"/>
      <c r="Q28" s="57">
        <f ca="1">'Ranked Table'!AF25</f>
        <v>0</v>
      </c>
      <c r="R28" s="2"/>
      <c r="S28" s="58" t="s">
        <v>72</v>
      </c>
      <c r="T28" s="2"/>
      <c r="U28" s="59" t="str">
        <f t="array" aca="1" ref="U28" ca="1">+IFERROR(INDEX(Weightings!C:C,MATCH('DD Assessment'!$D28,Weightings!$B:$B,0)),"")</f>
        <v/>
      </c>
      <c r="V28" s="59" t="str">
        <f t="array" aca="1" ref="V28" ca="1">+IFERROR(INDEX(Weightings!D:D,MATCH('DD Assessment'!$D28,Weightings!$B:$B,0)),"")</f>
        <v/>
      </c>
      <c r="W28" s="59" t="str">
        <f t="array" aca="1" ref="W28" ca="1">+IFERROR(INDEX(Weightings!E:E,MATCH('DD Assessment'!$D28,Weightings!$B:$B,0)),"")</f>
        <v/>
      </c>
      <c r="X28" s="59" t="str">
        <f t="array" aca="1" ref="X28" ca="1">+IFERROR(INDEX(Weightings!F:F,MATCH('DD Assessment'!$D28,Weightings!$B:$B,0)),"")</f>
        <v/>
      </c>
      <c r="Y28" s="59" t="str">
        <f t="array" aca="1" ref="Y28" ca="1">+IFERROR(INDEX(Weightings!G:G,MATCH('DD Assessment'!$D28,Weightings!$B:$B,0)),"")</f>
        <v/>
      </c>
      <c r="Z28" s="59" t="str">
        <f t="array" aca="1" ref="Z28" ca="1">+IFERROR(INDEX(Weightings!H:H,MATCH('DD Assessment'!$D28,Weightings!$B:$B,0)),"")</f>
        <v/>
      </c>
      <c r="AA28" s="2"/>
      <c r="AB28" s="2"/>
      <c r="AC28" s="2"/>
      <c r="AD28" s="2"/>
      <c r="AE28" s="2"/>
      <c r="AF28" s="2"/>
      <c r="AG28" s="60">
        <f t="shared" si="3"/>
        <v>20</v>
      </c>
      <c r="AH28" s="60">
        <f t="shared" si="1"/>
        <v>20</v>
      </c>
      <c r="AI28" s="2"/>
      <c r="AJ28" s="2"/>
    </row>
    <row r="29" spans="1:36" ht="242.25" customHeight="1" x14ac:dyDescent="0.2">
      <c r="A29" s="403" t="str">
        <f t="shared" ca="1" si="0"/>
        <v/>
      </c>
      <c r="B29" s="34"/>
      <c r="C29" s="404">
        <f t="shared" si="2"/>
        <v>21</v>
      </c>
      <c r="D29" s="54" t="str">
        <f ca="1">VLOOKUP(C29,'CalcSheet (hide this)'!$W$5:$Y$37,2,FALSE)</f>
        <v/>
      </c>
      <c r="E29" s="54" t="str">
        <f t="array" aca="1" ref="E29" ca="1">+IFERROR(IF(INDEX('SASB DB'!$F:$F,MATCH('DD Assessment'!$D29,'SASB DB'!$C:$C,0))=0,"",INDEX('SASB DB'!$F:$F,MATCH('DD Assessment'!$D29,'SASB DB'!$C:$C,0))),"")</f>
        <v/>
      </c>
      <c r="F29" s="55" t="str">
        <f ca="1">+IFERROR(INDEX('Strategy &amp; KPI DB'!E:E,MATCH('DD Assessment'!$E29,'Strategy &amp; KPI DB'!$D:$D,0)),"")</f>
        <v/>
      </c>
      <c r="G29" s="55" t="str">
        <f ca="1">+IFERROR(INDEX('Strategy &amp; KPI DB'!F:F,MATCH('DD Assessment'!$E29,'Strategy &amp; KPI DB'!$D:$D,0)),"")</f>
        <v/>
      </c>
      <c r="H29" s="55" t="str">
        <f t="array" aca="1" ref="H29" ca="1">+IFERROR(INDEX('SASB DB'!$D:$D,MATCH('DD Assessment'!$D29,'SASB DB'!$C:$C,0)),"")</f>
        <v/>
      </c>
      <c r="I29" s="493"/>
      <c r="J29" s="494"/>
      <c r="K29" s="293"/>
      <c r="L29" s="293"/>
      <c r="M29" s="293"/>
      <c r="N29" s="293"/>
      <c r="O29" s="293"/>
      <c r="P29" s="293"/>
      <c r="Q29" s="57">
        <f ca="1">'Ranked Table'!AF26</f>
        <v>0</v>
      </c>
      <c r="R29" s="2"/>
      <c r="S29" s="58" t="s">
        <v>72</v>
      </c>
      <c r="T29" s="2"/>
      <c r="U29" s="59" t="str">
        <f t="array" aca="1" ref="U29" ca="1">+IFERROR(INDEX(Weightings!C:C,MATCH('DD Assessment'!$D29,Weightings!$B:$B,0)),"")</f>
        <v/>
      </c>
      <c r="V29" s="59" t="str">
        <f t="array" aca="1" ref="V29" ca="1">+IFERROR(INDEX(Weightings!D:D,MATCH('DD Assessment'!$D29,Weightings!$B:$B,0)),"")</f>
        <v/>
      </c>
      <c r="W29" s="59" t="str">
        <f t="array" aca="1" ref="W29" ca="1">+IFERROR(INDEX(Weightings!E:E,MATCH('DD Assessment'!$D29,Weightings!$B:$B,0)),"")</f>
        <v/>
      </c>
      <c r="X29" s="59" t="str">
        <f t="array" aca="1" ref="X29" ca="1">+IFERROR(INDEX(Weightings!F:F,MATCH('DD Assessment'!$D29,Weightings!$B:$B,0)),"")</f>
        <v/>
      </c>
      <c r="Y29" s="59" t="str">
        <f t="array" aca="1" ref="Y29" ca="1">+IFERROR(INDEX(Weightings!G:G,MATCH('DD Assessment'!$D29,Weightings!$B:$B,0)),"")</f>
        <v/>
      </c>
      <c r="Z29" s="59" t="str">
        <f t="array" aca="1" ref="Z29" ca="1">+IFERROR(INDEX(Weightings!H:H,MATCH('DD Assessment'!$D29,Weightings!$B:$B,0)),"")</f>
        <v/>
      </c>
      <c r="AA29" s="2"/>
      <c r="AB29" s="2"/>
      <c r="AC29" s="2"/>
      <c r="AD29" s="2"/>
      <c r="AE29" s="2"/>
      <c r="AF29" s="2"/>
      <c r="AG29" s="60">
        <f t="shared" si="3"/>
        <v>21</v>
      </c>
      <c r="AH29" s="60">
        <f t="shared" si="1"/>
        <v>21</v>
      </c>
      <c r="AI29" s="2"/>
      <c r="AJ29" s="2"/>
    </row>
    <row r="30" spans="1:36" ht="242.25" customHeight="1" x14ac:dyDescent="0.2">
      <c r="A30" s="403" t="str">
        <f t="shared" ca="1" si="0"/>
        <v/>
      </c>
      <c r="B30" s="34"/>
      <c r="C30" s="404">
        <f t="shared" si="2"/>
        <v>22</v>
      </c>
      <c r="D30" s="54" t="str">
        <f ca="1">VLOOKUP(C30,'CalcSheet (hide this)'!$W$5:$Y$37,2,FALSE)</f>
        <v/>
      </c>
      <c r="E30" s="54" t="str">
        <f t="array" aca="1" ref="E30" ca="1">+IFERROR(IF(INDEX('SASB DB'!$F:$F,MATCH('DD Assessment'!$D30,'SASB DB'!$C:$C,0))=0,"",INDEX('SASB DB'!$F:$F,MATCH('DD Assessment'!$D30,'SASB DB'!$C:$C,0))),"")</f>
        <v/>
      </c>
      <c r="F30" s="55" t="str">
        <f ca="1">+IFERROR(INDEX('Strategy &amp; KPI DB'!E:E,MATCH('DD Assessment'!$E30,'Strategy &amp; KPI DB'!$D:$D,0)),"")</f>
        <v/>
      </c>
      <c r="G30" s="55" t="str">
        <f ca="1">+IFERROR(INDEX('Strategy &amp; KPI DB'!F:F,MATCH('DD Assessment'!$E30,'Strategy &amp; KPI DB'!$D:$D,0)),"")</f>
        <v/>
      </c>
      <c r="H30" s="55" t="str">
        <f t="array" aca="1" ref="H30" ca="1">+IFERROR(INDEX('SASB DB'!$D:$D,MATCH('DD Assessment'!$D30,'SASB DB'!$C:$C,0)),"")</f>
        <v/>
      </c>
      <c r="I30" s="493"/>
      <c r="J30" s="494"/>
      <c r="K30" s="293"/>
      <c r="L30" s="293"/>
      <c r="M30" s="293"/>
      <c r="N30" s="293"/>
      <c r="O30" s="293"/>
      <c r="P30" s="293"/>
      <c r="Q30" s="57">
        <f ca="1">'Ranked Table'!AF27</f>
        <v>0</v>
      </c>
      <c r="R30" s="2"/>
      <c r="S30" s="58" t="s">
        <v>72</v>
      </c>
      <c r="T30" s="2"/>
      <c r="U30" s="59" t="str">
        <f t="array" aca="1" ref="U30" ca="1">+IFERROR(INDEX(Weightings!C:C,MATCH('DD Assessment'!$D30,Weightings!$B:$B,0)),"")</f>
        <v/>
      </c>
      <c r="V30" s="59" t="str">
        <f t="array" aca="1" ref="V30" ca="1">+IFERROR(INDEX(Weightings!D:D,MATCH('DD Assessment'!$D30,Weightings!$B:$B,0)),"")</f>
        <v/>
      </c>
      <c r="W30" s="59" t="str">
        <f t="array" aca="1" ref="W30" ca="1">+IFERROR(INDEX(Weightings!E:E,MATCH('DD Assessment'!$D30,Weightings!$B:$B,0)),"")</f>
        <v/>
      </c>
      <c r="X30" s="59" t="str">
        <f t="array" aca="1" ref="X30" ca="1">+IFERROR(INDEX(Weightings!F:F,MATCH('DD Assessment'!$D30,Weightings!$B:$B,0)),"")</f>
        <v/>
      </c>
      <c r="Y30" s="59" t="str">
        <f t="array" aca="1" ref="Y30" ca="1">+IFERROR(INDEX(Weightings!G:G,MATCH('DD Assessment'!$D30,Weightings!$B:$B,0)),"")</f>
        <v/>
      </c>
      <c r="Z30" s="59" t="str">
        <f t="array" aca="1" ref="Z30" ca="1">+IFERROR(INDEX(Weightings!H:H,MATCH('DD Assessment'!$D30,Weightings!$B:$B,0)),"")</f>
        <v/>
      </c>
      <c r="AA30" s="2"/>
      <c r="AB30" s="2"/>
      <c r="AC30" s="2"/>
      <c r="AD30" s="2"/>
      <c r="AE30" s="2"/>
      <c r="AF30" s="2"/>
      <c r="AG30" s="60">
        <f t="shared" si="3"/>
        <v>22</v>
      </c>
      <c r="AH30" s="60">
        <f t="shared" si="1"/>
        <v>22</v>
      </c>
      <c r="AI30" s="2"/>
      <c r="AJ30" s="2"/>
    </row>
    <row r="31" spans="1:36" ht="242.25" customHeight="1" x14ac:dyDescent="0.2">
      <c r="A31" s="403" t="str">
        <f t="shared" ca="1" si="0"/>
        <v/>
      </c>
      <c r="B31" s="34"/>
      <c r="C31" s="404">
        <f t="shared" si="2"/>
        <v>23</v>
      </c>
      <c r="D31" s="54" t="str">
        <f ca="1">VLOOKUP(C31,'CalcSheet (hide this)'!$W$5:$Y$37,2,FALSE)</f>
        <v/>
      </c>
      <c r="E31" s="54" t="str">
        <f t="array" aca="1" ref="E31" ca="1">+IFERROR(IF(INDEX('SASB DB'!$F:$F,MATCH('DD Assessment'!$D31,'SASB DB'!$C:$C,0))=0,"",INDEX('SASB DB'!$F:$F,MATCH('DD Assessment'!$D31,'SASB DB'!$C:$C,0))),"")</f>
        <v/>
      </c>
      <c r="F31" s="55" t="str">
        <f ca="1">+IFERROR(INDEX('Strategy &amp; KPI DB'!E:E,MATCH('DD Assessment'!$E31,'Strategy &amp; KPI DB'!$D:$D,0)),"")</f>
        <v/>
      </c>
      <c r="G31" s="55" t="str">
        <f ca="1">+IFERROR(INDEX('Strategy &amp; KPI DB'!F:F,MATCH('DD Assessment'!$E31,'Strategy &amp; KPI DB'!$D:$D,0)),"")</f>
        <v/>
      </c>
      <c r="H31" s="55" t="str">
        <f t="array" aca="1" ref="H31" ca="1">+IFERROR(INDEX('SASB DB'!$D:$D,MATCH('DD Assessment'!$D31,'SASB DB'!$C:$C,0)),"")</f>
        <v/>
      </c>
      <c r="I31" s="493"/>
      <c r="J31" s="494"/>
      <c r="K31" s="293"/>
      <c r="L31" s="293"/>
      <c r="M31" s="293"/>
      <c r="N31" s="293"/>
      <c r="O31" s="293"/>
      <c r="P31" s="293"/>
      <c r="Q31" s="57">
        <f ca="1">'Ranked Table'!AF28</f>
        <v>0</v>
      </c>
      <c r="R31" s="2"/>
      <c r="S31" s="58" t="s">
        <v>72</v>
      </c>
      <c r="T31" s="2"/>
      <c r="U31" s="59" t="str">
        <f t="array" aca="1" ref="U31" ca="1">+IFERROR(INDEX(Weightings!C:C,MATCH('DD Assessment'!$D31,Weightings!$B:$B,0)),"")</f>
        <v/>
      </c>
      <c r="V31" s="59" t="str">
        <f t="array" aca="1" ref="V31" ca="1">+IFERROR(INDEX(Weightings!D:D,MATCH('DD Assessment'!$D31,Weightings!$B:$B,0)),"")</f>
        <v/>
      </c>
      <c r="W31" s="59" t="str">
        <f t="array" aca="1" ref="W31" ca="1">+IFERROR(INDEX(Weightings!E:E,MATCH('DD Assessment'!$D31,Weightings!$B:$B,0)),"")</f>
        <v/>
      </c>
      <c r="X31" s="59" t="str">
        <f t="array" aca="1" ref="X31" ca="1">+IFERROR(INDEX(Weightings!F:F,MATCH('DD Assessment'!$D31,Weightings!$B:$B,0)),"")</f>
        <v/>
      </c>
      <c r="Y31" s="59" t="str">
        <f t="array" aca="1" ref="Y31" ca="1">+IFERROR(INDEX(Weightings!G:G,MATCH('DD Assessment'!$D31,Weightings!$B:$B,0)),"")</f>
        <v/>
      </c>
      <c r="Z31" s="59" t="str">
        <f t="array" aca="1" ref="Z31" ca="1">+IFERROR(INDEX(Weightings!H:H,MATCH('DD Assessment'!$D31,Weightings!$B:$B,0)),"")</f>
        <v/>
      </c>
      <c r="AA31" s="2"/>
      <c r="AB31" s="2"/>
      <c r="AC31" s="2"/>
      <c r="AD31" s="2"/>
      <c r="AE31" s="2"/>
      <c r="AF31" s="2"/>
      <c r="AG31" s="60">
        <f t="shared" si="3"/>
        <v>23</v>
      </c>
      <c r="AH31" s="60">
        <f t="shared" si="1"/>
        <v>23</v>
      </c>
      <c r="AI31" s="2"/>
      <c r="AJ31" s="2"/>
    </row>
    <row r="32" spans="1:36" ht="242.25" customHeight="1" x14ac:dyDescent="0.2">
      <c r="A32" s="403" t="str">
        <f t="shared" ca="1" si="0"/>
        <v/>
      </c>
      <c r="B32" s="34"/>
      <c r="C32" s="404">
        <f t="shared" si="2"/>
        <v>24</v>
      </c>
      <c r="D32" s="54" t="str">
        <f ca="1">VLOOKUP(C32,'CalcSheet (hide this)'!$W$5:$Y$37,2,FALSE)</f>
        <v/>
      </c>
      <c r="E32" s="54" t="str">
        <f t="array" aca="1" ref="E32" ca="1">+IFERROR(IF(INDEX('SASB DB'!$F:$F,MATCH('DD Assessment'!$D32,'SASB DB'!$C:$C,0))=0,"",INDEX('SASB DB'!$F:$F,MATCH('DD Assessment'!$D32,'SASB DB'!$C:$C,0))),"")</f>
        <v/>
      </c>
      <c r="F32" s="55" t="str">
        <f ca="1">+IFERROR(INDEX('Strategy &amp; KPI DB'!E:E,MATCH('DD Assessment'!$E32,'Strategy &amp; KPI DB'!$D:$D,0)),"")</f>
        <v/>
      </c>
      <c r="G32" s="55" t="str">
        <f ca="1">+IFERROR(INDEX('Strategy &amp; KPI DB'!F:F,MATCH('DD Assessment'!$E32,'Strategy &amp; KPI DB'!$D:$D,0)),"")</f>
        <v/>
      </c>
      <c r="H32" s="55" t="str">
        <f t="array" aca="1" ref="H32" ca="1">+IFERROR(INDEX('SASB DB'!$D:$D,MATCH('DD Assessment'!$D32,'SASB DB'!$C:$C,0)),"")</f>
        <v/>
      </c>
      <c r="I32" s="493"/>
      <c r="J32" s="494"/>
      <c r="K32" s="293"/>
      <c r="L32" s="293"/>
      <c r="M32" s="293"/>
      <c r="N32" s="293"/>
      <c r="O32" s="293"/>
      <c r="P32" s="293"/>
      <c r="Q32" s="57">
        <f ca="1">'Ranked Table'!AF29</f>
        <v>0</v>
      </c>
      <c r="R32" s="2"/>
      <c r="S32" s="58" t="s">
        <v>72</v>
      </c>
      <c r="T32" s="2"/>
      <c r="U32" s="59" t="str">
        <f t="array" aca="1" ref="U32" ca="1">+IFERROR(INDEX(Weightings!C:C,MATCH('DD Assessment'!$D32,Weightings!$B:$B,0)),"")</f>
        <v/>
      </c>
      <c r="V32" s="59" t="str">
        <f t="array" aca="1" ref="V32" ca="1">+IFERROR(INDEX(Weightings!D:D,MATCH('DD Assessment'!$D32,Weightings!$B:$B,0)),"")</f>
        <v/>
      </c>
      <c r="W32" s="59" t="str">
        <f t="array" aca="1" ref="W32" ca="1">+IFERROR(INDEX(Weightings!E:E,MATCH('DD Assessment'!$D32,Weightings!$B:$B,0)),"")</f>
        <v/>
      </c>
      <c r="X32" s="59" t="str">
        <f t="array" aca="1" ref="X32" ca="1">+IFERROR(INDEX(Weightings!F:F,MATCH('DD Assessment'!$D32,Weightings!$B:$B,0)),"")</f>
        <v/>
      </c>
      <c r="Y32" s="59" t="str">
        <f t="array" aca="1" ref="Y32" ca="1">+IFERROR(INDEX(Weightings!G:G,MATCH('DD Assessment'!$D32,Weightings!$B:$B,0)),"")</f>
        <v/>
      </c>
      <c r="Z32" s="59" t="str">
        <f t="array" aca="1" ref="Z32" ca="1">+IFERROR(INDEX(Weightings!H:H,MATCH('DD Assessment'!$D32,Weightings!$B:$B,0)),"")</f>
        <v/>
      </c>
      <c r="AA32" s="2"/>
      <c r="AB32" s="2"/>
      <c r="AC32" s="2"/>
      <c r="AD32" s="2"/>
      <c r="AE32" s="2"/>
      <c r="AF32" s="2"/>
      <c r="AG32" s="60">
        <f t="shared" si="3"/>
        <v>24</v>
      </c>
      <c r="AH32" s="60">
        <f t="shared" si="1"/>
        <v>24</v>
      </c>
      <c r="AI32" s="2"/>
      <c r="AJ32" s="2"/>
    </row>
    <row r="33" spans="1:36" ht="242.25" customHeight="1" x14ac:dyDescent="0.2">
      <c r="A33" s="403" t="str">
        <f t="shared" ca="1" si="0"/>
        <v/>
      </c>
      <c r="B33" s="34"/>
      <c r="C33" s="404">
        <f t="shared" si="2"/>
        <v>25</v>
      </c>
      <c r="D33" s="54" t="str">
        <f ca="1">VLOOKUP(C33,'CalcSheet (hide this)'!$W$5:$Y$37,2,FALSE)</f>
        <v/>
      </c>
      <c r="E33" s="54" t="str">
        <f t="array" aca="1" ref="E33" ca="1">+IFERROR(IF(INDEX('SASB DB'!$F:$F,MATCH('DD Assessment'!$D33,'SASB DB'!$C:$C,0))=0,"",INDEX('SASB DB'!$F:$F,MATCH('DD Assessment'!$D33,'SASB DB'!$C:$C,0))),"")</f>
        <v/>
      </c>
      <c r="F33" s="55" t="str">
        <f ca="1">+IFERROR(INDEX('Strategy &amp; KPI DB'!E:E,MATCH('DD Assessment'!$E33,'Strategy &amp; KPI DB'!$D:$D,0)),"")</f>
        <v/>
      </c>
      <c r="G33" s="55" t="str">
        <f ca="1">+IFERROR(INDEX('Strategy &amp; KPI DB'!F:F,MATCH('DD Assessment'!$E33,'Strategy &amp; KPI DB'!$D:$D,0)),"")</f>
        <v/>
      </c>
      <c r="H33" s="55" t="str">
        <f t="array" aca="1" ref="H33" ca="1">+IFERROR(INDEX('SASB DB'!$D:$D,MATCH('DD Assessment'!$D33,'SASB DB'!$C:$C,0)),"")</f>
        <v/>
      </c>
      <c r="I33" s="493"/>
      <c r="J33" s="494"/>
      <c r="K33" s="293"/>
      <c r="L33" s="293"/>
      <c r="M33" s="293"/>
      <c r="N33" s="293"/>
      <c r="O33" s="293"/>
      <c r="P33" s="293"/>
      <c r="Q33" s="57">
        <f ca="1">'Ranked Table'!AF30</f>
        <v>0</v>
      </c>
      <c r="R33" s="2"/>
      <c r="S33" s="58" t="s">
        <v>72</v>
      </c>
      <c r="T33" s="2"/>
      <c r="U33" s="59" t="str">
        <f t="array" aca="1" ref="U33" ca="1">+IFERROR(INDEX(Weightings!C:C,MATCH('DD Assessment'!$D33,Weightings!$B:$B,0)),"")</f>
        <v/>
      </c>
      <c r="V33" s="59" t="str">
        <f t="array" aca="1" ref="V33" ca="1">+IFERROR(INDEX(Weightings!D:D,MATCH('DD Assessment'!$D33,Weightings!$B:$B,0)),"")</f>
        <v/>
      </c>
      <c r="W33" s="59" t="str">
        <f t="array" aca="1" ref="W33" ca="1">+IFERROR(INDEX(Weightings!E:E,MATCH('DD Assessment'!$D33,Weightings!$B:$B,0)),"")</f>
        <v/>
      </c>
      <c r="X33" s="59" t="str">
        <f t="array" aca="1" ref="X33" ca="1">+IFERROR(INDEX(Weightings!F:F,MATCH('DD Assessment'!$D33,Weightings!$B:$B,0)),"")</f>
        <v/>
      </c>
      <c r="Y33" s="59" t="str">
        <f t="array" aca="1" ref="Y33" ca="1">+IFERROR(INDEX(Weightings!G:G,MATCH('DD Assessment'!$D33,Weightings!$B:$B,0)),"")</f>
        <v/>
      </c>
      <c r="Z33" s="59" t="str">
        <f t="array" aca="1" ref="Z33" ca="1">+IFERROR(INDEX(Weightings!H:H,MATCH('DD Assessment'!$D33,Weightings!$B:$B,0)),"")</f>
        <v/>
      </c>
      <c r="AA33" s="2"/>
      <c r="AB33" s="2"/>
      <c r="AC33" s="2"/>
      <c r="AD33" s="2"/>
      <c r="AE33" s="2"/>
      <c r="AF33" s="2"/>
      <c r="AG33" s="60">
        <f t="shared" si="3"/>
        <v>25</v>
      </c>
      <c r="AH33" s="60">
        <f t="shared" si="1"/>
        <v>25</v>
      </c>
      <c r="AI33" s="2"/>
      <c r="AJ33" s="2"/>
    </row>
    <row r="34" spans="1:36" ht="242.25" customHeight="1" x14ac:dyDescent="0.2">
      <c r="A34" s="403" t="str">
        <f t="shared" ca="1" si="0"/>
        <v/>
      </c>
      <c r="B34" s="34"/>
      <c r="C34" s="404">
        <f t="shared" si="2"/>
        <v>26</v>
      </c>
      <c r="D34" s="54" t="str">
        <f ca="1">VLOOKUP(C34,'CalcSheet (hide this)'!$W$5:$Y$37,2,FALSE)</f>
        <v/>
      </c>
      <c r="E34" s="54" t="str">
        <f t="array" aca="1" ref="E34" ca="1">+IFERROR(IF(INDEX('SASB DB'!$F:$F,MATCH('DD Assessment'!$D34,'SASB DB'!$C:$C,0))=0,"",INDEX('SASB DB'!$F:$F,MATCH('DD Assessment'!$D34,'SASB DB'!$C:$C,0))),"")</f>
        <v/>
      </c>
      <c r="F34" s="55" t="str">
        <f ca="1">+IFERROR(INDEX('Strategy &amp; KPI DB'!E:E,MATCH('DD Assessment'!$E34,'Strategy &amp; KPI DB'!$D:$D,0)),"")</f>
        <v/>
      </c>
      <c r="G34" s="55" t="str">
        <f ca="1">+IFERROR(INDEX('Strategy &amp; KPI DB'!F:F,MATCH('DD Assessment'!$E34,'Strategy &amp; KPI DB'!$D:$D,0)),"")</f>
        <v/>
      </c>
      <c r="H34" s="55" t="str">
        <f t="array" aca="1" ref="H34" ca="1">+IFERROR(INDEX('SASB DB'!$D:$D,MATCH('DD Assessment'!$D34,'SASB DB'!$C:$C,0)),"")</f>
        <v/>
      </c>
      <c r="I34" s="493"/>
      <c r="J34" s="494"/>
      <c r="K34" s="293"/>
      <c r="L34" s="293"/>
      <c r="M34" s="293"/>
      <c r="N34" s="293"/>
      <c r="O34" s="293"/>
      <c r="P34" s="293"/>
      <c r="Q34" s="57">
        <f ca="1">'Ranked Table'!AF31</f>
        <v>0</v>
      </c>
      <c r="R34" s="2"/>
      <c r="S34" s="58" t="s">
        <v>72</v>
      </c>
      <c r="T34" s="2"/>
      <c r="U34" s="59" t="str">
        <f t="array" aca="1" ref="U34" ca="1">+IFERROR(INDEX(Weightings!C:C,MATCH('DD Assessment'!$D34,Weightings!$B:$B,0)),"")</f>
        <v/>
      </c>
      <c r="V34" s="59" t="str">
        <f t="array" aca="1" ref="V34" ca="1">+IFERROR(INDEX(Weightings!D:D,MATCH('DD Assessment'!$D34,Weightings!$B:$B,0)),"")</f>
        <v/>
      </c>
      <c r="W34" s="59" t="str">
        <f t="array" aca="1" ref="W34" ca="1">+IFERROR(INDEX(Weightings!E:E,MATCH('DD Assessment'!$D34,Weightings!$B:$B,0)),"")</f>
        <v/>
      </c>
      <c r="X34" s="59" t="str">
        <f t="array" aca="1" ref="X34" ca="1">+IFERROR(INDEX(Weightings!F:F,MATCH('DD Assessment'!$D34,Weightings!$B:$B,0)),"")</f>
        <v/>
      </c>
      <c r="Y34" s="59" t="str">
        <f t="array" aca="1" ref="Y34" ca="1">+IFERROR(INDEX(Weightings!G:G,MATCH('DD Assessment'!$D34,Weightings!$B:$B,0)),"")</f>
        <v/>
      </c>
      <c r="Z34" s="59" t="str">
        <f t="array" aca="1" ref="Z34" ca="1">+IFERROR(INDEX(Weightings!H:H,MATCH('DD Assessment'!$D34,Weightings!$B:$B,0)),"")</f>
        <v/>
      </c>
      <c r="AA34" s="2"/>
      <c r="AB34" s="2"/>
      <c r="AC34" s="2"/>
      <c r="AD34" s="2"/>
      <c r="AE34" s="2"/>
      <c r="AF34" s="2"/>
      <c r="AG34" s="60">
        <f t="shared" si="3"/>
        <v>26</v>
      </c>
      <c r="AH34" s="60">
        <f t="shared" si="1"/>
        <v>26</v>
      </c>
      <c r="AI34" s="2"/>
      <c r="AJ34" s="2"/>
    </row>
    <row r="35" spans="1:36" ht="242.25" customHeight="1" x14ac:dyDescent="0.2">
      <c r="A35" s="403" t="str">
        <f t="shared" ca="1" si="0"/>
        <v/>
      </c>
      <c r="B35" s="34"/>
      <c r="C35" s="404">
        <f t="shared" si="2"/>
        <v>27</v>
      </c>
      <c r="D35" s="54" t="str">
        <f ca="1">VLOOKUP(C35,'CalcSheet (hide this)'!$W$5:$Y$37,2,FALSE)</f>
        <v/>
      </c>
      <c r="E35" s="54" t="str">
        <f t="array" aca="1" ref="E35" ca="1">+IFERROR(IF(INDEX('SASB DB'!$F:$F,MATCH('DD Assessment'!$D35,'SASB DB'!$C:$C,0))=0,"",INDEX('SASB DB'!$F:$F,MATCH('DD Assessment'!$D35,'SASB DB'!$C:$C,0))),"")</f>
        <v/>
      </c>
      <c r="F35" s="55" t="str">
        <f ca="1">+IFERROR(INDEX('Strategy &amp; KPI DB'!E:E,MATCH('DD Assessment'!$E35,'Strategy &amp; KPI DB'!$D:$D,0)),"")</f>
        <v/>
      </c>
      <c r="G35" s="55" t="str">
        <f ca="1">+IFERROR(INDEX('Strategy &amp; KPI DB'!F:F,MATCH('DD Assessment'!$E35,'Strategy &amp; KPI DB'!$D:$D,0)),"")</f>
        <v/>
      </c>
      <c r="H35" s="55" t="str">
        <f t="array" aca="1" ref="H35" ca="1">+IFERROR(INDEX('SASB DB'!$D:$D,MATCH('DD Assessment'!$D35,'SASB DB'!$C:$C,0)),"")</f>
        <v/>
      </c>
      <c r="I35" s="493"/>
      <c r="J35" s="494"/>
      <c r="K35" s="293"/>
      <c r="L35" s="293"/>
      <c r="M35" s="293"/>
      <c r="N35" s="293"/>
      <c r="O35" s="293"/>
      <c r="P35" s="293"/>
      <c r="Q35" s="57">
        <f ca="1">'Ranked Table'!AF32</f>
        <v>0</v>
      </c>
      <c r="R35" s="2"/>
      <c r="S35" s="58" t="s">
        <v>72</v>
      </c>
      <c r="T35" s="2"/>
      <c r="U35" s="59" t="str">
        <f t="array" aca="1" ref="U35" ca="1">+IFERROR(INDEX(Weightings!C:C,MATCH('DD Assessment'!$D35,Weightings!$B:$B,0)),"")</f>
        <v/>
      </c>
      <c r="V35" s="59" t="str">
        <f t="array" aca="1" ref="V35" ca="1">+IFERROR(INDEX(Weightings!D:D,MATCH('DD Assessment'!$D35,Weightings!$B:$B,0)),"")</f>
        <v/>
      </c>
      <c r="W35" s="59" t="str">
        <f t="array" aca="1" ref="W35" ca="1">+IFERROR(INDEX(Weightings!E:E,MATCH('DD Assessment'!$D35,Weightings!$B:$B,0)),"")</f>
        <v/>
      </c>
      <c r="X35" s="59" t="str">
        <f t="array" aca="1" ref="X35" ca="1">+IFERROR(INDEX(Weightings!F:F,MATCH('DD Assessment'!$D35,Weightings!$B:$B,0)),"")</f>
        <v/>
      </c>
      <c r="Y35" s="59" t="str">
        <f t="array" aca="1" ref="Y35" ca="1">+IFERROR(INDEX(Weightings!G:G,MATCH('DD Assessment'!$D35,Weightings!$B:$B,0)),"")</f>
        <v/>
      </c>
      <c r="Z35" s="59" t="str">
        <f t="array" aca="1" ref="Z35" ca="1">+IFERROR(INDEX(Weightings!H:H,MATCH('DD Assessment'!$D35,Weightings!$B:$B,0)),"")</f>
        <v/>
      </c>
      <c r="AA35" s="2"/>
      <c r="AB35" s="2"/>
      <c r="AC35" s="2"/>
      <c r="AD35" s="2"/>
      <c r="AE35" s="2"/>
      <c r="AF35" s="2"/>
      <c r="AG35" s="60">
        <f t="shared" si="3"/>
        <v>27</v>
      </c>
      <c r="AH35" s="60">
        <f t="shared" si="1"/>
        <v>27</v>
      </c>
      <c r="AI35" s="2"/>
      <c r="AJ35" s="2"/>
    </row>
    <row r="36" spans="1:36" ht="242.25" customHeight="1" x14ac:dyDescent="0.2">
      <c r="A36" s="403" t="str">
        <f t="shared" ca="1" si="0"/>
        <v/>
      </c>
      <c r="B36" s="34"/>
      <c r="C36" s="404">
        <f t="shared" si="2"/>
        <v>28</v>
      </c>
      <c r="D36" s="54" t="str">
        <f ca="1">VLOOKUP(C36,'CalcSheet (hide this)'!$W$5:$Y$37,2,FALSE)</f>
        <v/>
      </c>
      <c r="E36" s="54" t="str">
        <f t="array" aca="1" ref="E36" ca="1">+IFERROR(IF(INDEX('SASB DB'!$F:$F,MATCH('DD Assessment'!$D36,'SASB DB'!$C:$C,0))=0,"",INDEX('SASB DB'!$F:$F,MATCH('DD Assessment'!$D36,'SASB DB'!$C:$C,0))),"")</f>
        <v/>
      </c>
      <c r="F36" s="55" t="str">
        <f ca="1">+IFERROR(INDEX('Strategy &amp; KPI DB'!E:E,MATCH('DD Assessment'!$E36,'Strategy &amp; KPI DB'!$D:$D,0)),"")</f>
        <v/>
      </c>
      <c r="G36" s="55" t="str">
        <f ca="1">+IFERROR(INDEX('Strategy &amp; KPI DB'!F:F,MATCH('DD Assessment'!$E36,'Strategy &amp; KPI DB'!$D:$D,0)),"")</f>
        <v/>
      </c>
      <c r="H36" s="55" t="str">
        <f t="array" aca="1" ref="H36" ca="1">+IFERROR(INDEX('SASB DB'!$D:$D,MATCH('DD Assessment'!$D36,'SASB DB'!$C:$C,0)),"")</f>
        <v/>
      </c>
      <c r="I36" s="493"/>
      <c r="J36" s="494"/>
      <c r="K36" s="293"/>
      <c r="L36" s="293"/>
      <c r="M36" s="293"/>
      <c r="N36" s="293"/>
      <c r="O36" s="293"/>
      <c r="P36" s="293"/>
      <c r="Q36" s="57">
        <f ca="1">'Ranked Table'!AF33</f>
        <v>0</v>
      </c>
      <c r="R36" s="2"/>
      <c r="S36" s="58" t="s">
        <v>72</v>
      </c>
      <c r="T36" s="2"/>
      <c r="U36" s="59" t="str">
        <f t="array" aca="1" ref="U36" ca="1">+IFERROR(INDEX(Weightings!C:C,MATCH('DD Assessment'!$D36,Weightings!$B:$B,0)),"")</f>
        <v/>
      </c>
      <c r="V36" s="59" t="str">
        <f t="array" aca="1" ref="V36" ca="1">+IFERROR(INDEX(Weightings!D:D,MATCH('DD Assessment'!$D36,Weightings!$B:$B,0)),"")</f>
        <v/>
      </c>
      <c r="W36" s="59" t="str">
        <f t="array" aca="1" ref="W36" ca="1">+IFERROR(INDEX(Weightings!E:E,MATCH('DD Assessment'!$D36,Weightings!$B:$B,0)),"")</f>
        <v/>
      </c>
      <c r="X36" s="59" t="str">
        <f t="array" aca="1" ref="X36" ca="1">+IFERROR(INDEX(Weightings!F:F,MATCH('DD Assessment'!$D36,Weightings!$B:$B,0)),"")</f>
        <v/>
      </c>
      <c r="Y36" s="59" t="str">
        <f t="array" aca="1" ref="Y36" ca="1">+IFERROR(INDEX(Weightings!G:G,MATCH('DD Assessment'!$D36,Weightings!$B:$B,0)),"")</f>
        <v/>
      </c>
      <c r="Z36" s="59" t="str">
        <f t="array" aca="1" ref="Z36" ca="1">+IFERROR(INDEX(Weightings!H:H,MATCH('DD Assessment'!$D36,Weightings!$B:$B,0)),"")</f>
        <v/>
      </c>
      <c r="AA36" s="2"/>
      <c r="AB36" s="2"/>
      <c r="AC36" s="2"/>
      <c r="AD36" s="2"/>
      <c r="AE36" s="2"/>
      <c r="AF36" s="2"/>
      <c r="AG36" s="60">
        <f t="shared" si="3"/>
        <v>28</v>
      </c>
      <c r="AH36" s="60">
        <f t="shared" si="1"/>
        <v>28</v>
      </c>
      <c r="AI36" s="2"/>
      <c r="AJ36" s="2"/>
    </row>
    <row r="37" spans="1:36" ht="242.25" customHeight="1" x14ac:dyDescent="0.2">
      <c r="A37" s="403" t="str">
        <f t="shared" ca="1" si="0"/>
        <v/>
      </c>
      <c r="B37" s="34"/>
      <c r="C37" s="404">
        <f t="shared" si="2"/>
        <v>29</v>
      </c>
      <c r="D37" s="54" t="str">
        <f ca="1">VLOOKUP(C37,'CalcSheet (hide this)'!$W$5:$Y$37,2,FALSE)</f>
        <v/>
      </c>
      <c r="E37" s="54" t="str">
        <f t="array" aca="1" ref="E37" ca="1">+IFERROR(IF(INDEX('SASB DB'!$F:$F,MATCH('DD Assessment'!$D37,'SASB DB'!$C:$C,0))=0,"",INDEX('SASB DB'!$F:$F,MATCH('DD Assessment'!$D37,'SASB DB'!$C:$C,0))),"")</f>
        <v/>
      </c>
      <c r="F37" s="55" t="str">
        <f ca="1">+IFERROR(INDEX('Strategy &amp; KPI DB'!E:E,MATCH('DD Assessment'!$E37,'Strategy &amp; KPI DB'!$D:$D,0)),"")</f>
        <v/>
      </c>
      <c r="G37" s="55" t="str">
        <f ca="1">+IFERROR(INDEX('Strategy &amp; KPI DB'!F:F,MATCH('DD Assessment'!$E37,'Strategy &amp; KPI DB'!$D:$D,0)),"")</f>
        <v/>
      </c>
      <c r="H37" s="55" t="str">
        <f t="array" aca="1" ref="H37" ca="1">+IFERROR(INDEX('SASB DB'!$D:$D,MATCH('DD Assessment'!$D37,'SASB DB'!$C:$C,0)),"")</f>
        <v/>
      </c>
      <c r="I37" s="493"/>
      <c r="J37" s="494"/>
      <c r="K37" s="293"/>
      <c r="L37" s="293"/>
      <c r="M37" s="293"/>
      <c r="N37" s="293"/>
      <c r="O37" s="293"/>
      <c r="P37" s="293"/>
      <c r="Q37" s="57">
        <f ca="1">'Ranked Table'!AF34</f>
        <v>0</v>
      </c>
      <c r="R37" s="2"/>
      <c r="S37" s="58" t="s">
        <v>72</v>
      </c>
      <c r="T37" s="2"/>
      <c r="U37" s="59" t="str">
        <f t="array" aca="1" ref="U37" ca="1">+IFERROR(INDEX(Weightings!C:C,MATCH('DD Assessment'!$D37,Weightings!$B:$B,0)),"")</f>
        <v/>
      </c>
      <c r="V37" s="59" t="str">
        <f t="array" aca="1" ref="V37" ca="1">+IFERROR(INDEX(Weightings!D:D,MATCH('DD Assessment'!$D37,Weightings!$B:$B,0)),"")</f>
        <v/>
      </c>
      <c r="W37" s="59" t="str">
        <f t="array" aca="1" ref="W37" ca="1">+IFERROR(INDEX(Weightings!E:E,MATCH('DD Assessment'!$D37,Weightings!$B:$B,0)),"")</f>
        <v/>
      </c>
      <c r="X37" s="59" t="str">
        <f t="array" aca="1" ref="X37" ca="1">+IFERROR(INDEX(Weightings!F:F,MATCH('DD Assessment'!$D37,Weightings!$B:$B,0)),"")</f>
        <v/>
      </c>
      <c r="Y37" s="59" t="str">
        <f t="array" aca="1" ref="Y37" ca="1">+IFERROR(INDEX(Weightings!G:G,MATCH('DD Assessment'!$D37,Weightings!$B:$B,0)),"")</f>
        <v/>
      </c>
      <c r="Z37" s="59" t="str">
        <f t="array" aca="1" ref="Z37" ca="1">+IFERROR(INDEX(Weightings!H:H,MATCH('DD Assessment'!$D37,Weightings!$B:$B,0)),"")</f>
        <v/>
      </c>
      <c r="AA37" s="2"/>
      <c r="AB37" s="2"/>
      <c r="AC37" s="2"/>
      <c r="AD37" s="2"/>
      <c r="AE37" s="2"/>
      <c r="AF37" s="2"/>
      <c r="AG37" s="60">
        <f t="shared" si="3"/>
        <v>29</v>
      </c>
      <c r="AH37" s="60">
        <f t="shared" si="1"/>
        <v>29</v>
      </c>
      <c r="AI37" s="2"/>
      <c r="AJ37" s="2"/>
    </row>
    <row r="38" spans="1:36" ht="242.25" customHeight="1" x14ac:dyDescent="0.2">
      <c r="A38" s="403" t="str">
        <f t="shared" ca="1" si="0"/>
        <v/>
      </c>
      <c r="B38" s="34"/>
      <c r="C38" s="404">
        <f t="shared" si="2"/>
        <v>30</v>
      </c>
      <c r="D38" s="54" t="str">
        <f ca="1">VLOOKUP(C38,'CalcSheet (hide this)'!$W$5:$Y$37,2,FALSE)</f>
        <v/>
      </c>
      <c r="E38" s="54" t="str">
        <f t="array" aca="1" ref="E38" ca="1">+IFERROR(IF(INDEX('SASB DB'!$F:$F,MATCH('DD Assessment'!$D38,'SASB DB'!$C:$C,0))=0,"",INDEX('SASB DB'!$F:$F,MATCH('DD Assessment'!$D38,'SASB DB'!$C:$C,0))),"")</f>
        <v/>
      </c>
      <c r="F38" s="55" t="str">
        <f ca="1">+IFERROR(INDEX('Strategy &amp; KPI DB'!E:E,MATCH('DD Assessment'!$E38,'Strategy &amp; KPI DB'!$D:$D,0)),"")</f>
        <v/>
      </c>
      <c r="G38" s="55" t="str">
        <f ca="1">+IFERROR(INDEX('Strategy &amp; KPI DB'!F:F,MATCH('DD Assessment'!$E38,'Strategy &amp; KPI DB'!$D:$D,0)),"")</f>
        <v/>
      </c>
      <c r="H38" s="55" t="str">
        <f t="array" aca="1" ref="H38" ca="1">+IFERROR(INDEX('SASB DB'!$D:$D,MATCH('DD Assessment'!$D38,'SASB DB'!$C:$C,0)),"")</f>
        <v/>
      </c>
      <c r="I38" s="493"/>
      <c r="J38" s="494"/>
      <c r="K38" s="293"/>
      <c r="L38" s="293"/>
      <c r="M38" s="293"/>
      <c r="N38" s="293"/>
      <c r="O38" s="293"/>
      <c r="P38" s="293"/>
      <c r="Q38" s="57">
        <f ca="1">'Ranked Table'!AF35</f>
        <v>0</v>
      </c>
      <c r="R38" s="2"/>
      <c r="S38" s="58" t="s">
        <v>72</v>
      </c>
      <c r="T38" s="2"/>
      <c r="U38" s="59" t="str">
        <f t="array" aca="1" ref="U38" ca="1">+IFERROR(INDEX(Weightings!C:C,MATCH('DD Assessment'!$D38,Weightings!$B:$B,0)),"")</f>
        <v/>
      </c>
      <c r="V38" s="59" t="str">
        <f t="array" aca="1" ref="V38" ca="1">+IFERROR(INDEX(Weightings!D:D,MATCH('DD Assessment'!$D38,Weightings!$B:$B,0)),"")</f>
        <v/>
      </c>
      <c r="W38" s="59" t="str">
        <f t="array" aca="1" ref="W38" ca="1">+IFERROR(INDEX(Weightings!E:E,MATCH('DD Assessment'!$D38,Weightings!$B:$B,0)),"")</f>
        <v/>
      </c>
      <c r="X38" s="59" t="str">
        <f t="array" aca="1" ref="X38" ca="1">+IFERROR(INDEX(Weightings!F:F,MATCH('DD Assessment'!$D38,Weightings!$B:$B,0)),"")</f>
        <v/>
      </c>
      <c r="Y38" s="59" t="str">
        <f t="array" aca="1" ref="Y38" ca="1">+IFERROR(INDEX(Weightings!G:G,MATCH('DD Assessment'!$D38,Weightings!$B:$B,0)),"")</f>
        <v/>
      </c>
      <c r="Z38" s="59" t="str">
        <f t="array" aca="1" ref="Z38" ca="1">+IFERROR(INDEX(Weightings!H:H,MATCH('DD Assessment'!$D38,Weightings!$B:$B,0)),"")</f>
        <v/>
      </c>
      <c r="AA38" s="2"/>
      <c r="AB38" s="2"/>
      <c r="AC38" s="2"/>
      <c r="AD38" s="2"/>
      <c r="AE38" s="2"/>
      <c r="AF38" s="2"/>
      <c r="AG38" s="60">
        <f t="shared" si="3"/>
        <v>30</v>
      </c>
      <c r="AH38" s="60">
        <f t="shared" si="1"/>
        <v>30</v>
      </c>
      <c r="AI38" s="2"/>
      <c r="AJ38" s="2"/>
    </row>
    <row r="39" spans="1:36" ht="242.25" customHeight="1" x14ac:dyDescent="0.2">
      <c r="A39" s="403" t="str">
        <f t="shared" ca="1" si="0"/>
        <v/>
      </c>
      <c r="B39" s="34"/>
      <c r="C39" s="404">
        <f t="shared" si="2"/>
        <v>31</v>
      </c>
      <c r="D39" s="54" t="str">
        <f ca="1">VLOOKUP(C39,'CalcSheet (hide this)'!$W$5:$Y$37,2,FALSE)</f>
        <v/>
      </c>
      <c r="E39" s="54" t="str">
        <f t="array" aca="1" ref="E39" ca="1">+IFERROR(IF(INDEX('SASB DB'!$F:$F,MATCH('DD Assessment'!$D39,'SASB DB'!$C:$C,0))=0,"",INDEX('SASB DB'!$F:$F,MATCH('DD Assessment'!$D39,'SASB DB'!$C:$C,0))),"")</f>
        <v/>
      </c>
      <c r="F39" s="55" t="str">
        <f ca="1">+IFERROR(INDEX('Strategy &amp; KPI DB'!E:E,MATCH('DD Assessment'!$E39,'Strategy &amp; KPI DB'!$D:$D,0)),"")</f>
        <v/>
      </c>
      <c r="G39" s="55" t="str">
        <f ca="1">+IFERROR(INDEX('Strategy &amp; KPI DB'!F:F,MATCH('DD Assessment'!$E39,'Strategy &amp; KPI DB'!$D:$D,0)),"")</f>
        <v/>
      </c>
      <c r="H39" s="55" t="str">
        <f t="array" aca="1" ref="H39" ca="1">+IFERROR(INDEX('SASB DB'!$D:$D,MATCH('DD Assessment'!$D39,'SASB DB'!$C:$C,0)),"")</f>
        <v/>
      </c>
      <c r="I39" s="493"/>
      <c r="J39" s="494"/>
      <c r="K39" s="293"/>
      <c r="L39" s="293"/>
      <c r="M39" s="293"/>
      <c r="N39" s="293"/>
      <c r="O39" s="293"/>
      <c r="P39" s="293"/>
      <c r="Q39" s="57">
        <f ca="1">'Ranked Table'!AF36</f>
        <v>0</v>
      </c>
      <c r="R39" s="2"/>
      <c r="S39" s="58" t="s">
        <v>72</v>
      </c>
      <c r="T39" s="2"/>
      <c r="U39" s="59" t="str">
        <f t="array" aca="1" ref="U39" ca="1">+IFERROR(INDEX(Weightings!C:C,MATCH('DD Assessment'!$D39,Weightings!$B:$B,0)),"")</f>
        <v/>
      </c>
      <c r="V39" s="59" t="str">
        <f t="array" aca="1" ref="V39" ca="1">+IFERROR(INDEX(Weightings!D:D,MATCH('DD Assessment'!$D39,Weightings!$B:$B,0)),"")</f>
        <v/>
      </c>
      <c r="W39" s="59" t="str">
        <f t="array" aca="1" ref="W39" ca="1">+IFERROR(INDEX(Weightings!E:E,MATCH('DD Assessment'!$D39,Weightings!$B:$B,0)),"")</f>
        <v/>
      </c>
      <c r="X39" s="59" t="str">
        <f t="array" aca="1" ref="X39" ca="1">+IFERROR(INDEX(Weightings!F:F,MATCH('DD Assessment'!$D39,Weightings!$B:$B,0)),"")</f>
        <v/>
      </c>
      <c r="Y39" s="59" t="str">
        <f t="array" aca="1" ref="Y39" ca="1">+IFERROR(INDEX(Weightings!G:G,MATCH('DD Assessment'!$D39,Weightings!$B:$B,0)),"")</f>
        <v/>
      </c>
      <c r="Z39" s="59" t="str">
        <f t="array" aca="1" ref="Z39" ca="1">+IFERROR(INDEX(Weightings!H:H,MATCH('DD Assessment'!$D39,Weightings!$B:$B,0)),"")</f>
        <v/>
      </c>
      <c r="AA39" s="2"/>
      <c r="AB39" s="2"/>
      <c r="AC39" s="2"/>
      <c r="AD39" s="2"/>
      <c r="AE39" s="2"/>
      <c r="AF39" s="2"/>
      <c r="AG39" s="60">
        <f t="shared" ref="AG39" si="4">IF(S39="Remove",AG38,AG38+1)</f>
        <v>31</v>
      </c>
      <c r="AH39" s="60">
        <f t="shared" ref="AH39" si="5">IF(S39="Remove","N/A",AG39)</f>
        <v>31</v>
      </c>
      <c r="AI39" s="2"/>
      <c r="AJ39" s="2"/>
    </row>
    <row r="40" spans="1:36" ht="14.25" customHeight="1" x14ac:dyDescent="0.2">
      <c r="A40" s="2"/>
      <c r="B40" s="34"/>
      <c r="C40" s="403">
        <v>31</v>
      </c>
      <c r="D40" s="2"/>
      <c r="E40" s="286"/>
      <c r="F40" s="2"/>
      <c r="G40" s="2"/>
      <c r="H40" s="2"/>
      <c r="I40" s="2"/>
      <c r="J40" s="2"/>
      <c r="K40" s="2"/>
      <c r="L40" s="2"/>
      <c r="M40" s="2"/>
      <c r="N40" s="2"/>
      <c r="O40" s="2"/>
      <c r="P40" s="2"/>
      <c r="Q40" s="2"/>
      <c r="R40" s="2"/>
      <c r="S40" s="10"/>
      <c r="T40" s="2"/>
      <c r="U40" s="2"/>
      <c r="V40" s="2"/>
      <c r="W40" s="2"/>
      <c r="X40" s="2"/>
      <c r="Y40" s="2"/>
      <c r="Z40" s="2"/>
      <c r="AA40" s="2"/>
      <c r="AB40" s="2"/>
      <c r="AC40" s="2"/>
      <c r="AD40" s="2"/>
      <c r="AE40" s="2"/>
      <c r="AF40" s="2"/>
      <c r="AG40" s="2"/>
      <c r="AH40" s="2"/>
      <c r="AI40" s="2"/>
      <c r="AJ40" s="2"/>
    </row>
    <row r="41" spans="1:36" ht="14.25" customHeight="1" x14ac:dyDescent="0.2">
      <c r="A41" s="2"/>
      <c r="B41" s="34"/>
      <c r="C41" s="34"/>
      <c r="D41" s="2"/>
      <c r="E41" s="2"/>
      <c r="F41" s="2"/>
      <c r="G41" s="2"/>
      <c r="H41" s="2"/>
      <c r="I41" s="2"/>
      <c r="J41" s="2"/>
      <c r="K41" s="2"/>
      <c r="L41" s="2"/>
      <c r="M41" s="2"/>
      <c r="N41" s="2"/>
      <c r="O41" s="2"/>
      <c r="P41" s="2"/>
      <c r="Q41" s="2"/>
      <c r="R41" s="2"/>
      <c r="S41" s="10"/>
      <c r="T41" s="2"/>
      <c r="U41" s="2"/>
      <c r="V41" s="2"/>
      <c r="W41" s="2"/>
      <c r="X41" s="2"/>
      <c r="Y41" s="2"/>
      <c r="Z41" s="2"/>
      <c r="AA41" s="2"/>
      <c r="AB41" s="2"/>
      <c r="AC41" s="2"/>
      <c r="AD41" s="2"/>
      <c r="AE41" s="2"/>
      <c r="AF41" s="2"/>
      <c r="AG41" s="2"/>
      <c r="AH41" s="2"/>
      <c r="AI41" s="2"/>
      <c r="AJ41" s="2"/>
    </row>
    <row r="42" spans="1:36" ht="14.25" customHeight="1" x14ac:dyDescent="0.2">
      <c r="A42" s="2"/>
      <c r="B42" s="34"/>
      <c r="C42" s="34"/>
      <c r="D42" s="2"/>
      <c r="E42" s="2"/>
      <c r="F42" s="2"/>
      <c r="G42" s="2"/>
      <c r="H42" s="2"/>
      <c r="I42" s="2"/>
      <c r="J42" s="2"/>
      <c r="K42" s="2"/>
      <c r="L42" s="2"/>
      <c r="M42" s="2"/>
      <c r="N42" s="2"/>
      <c r="O42" s="2"/>
      <c r="P42" s="2"/>
      <c r="Q42" s="2"/>
      <c r="R42" s="2"/>
      <c r="S42" s="10"/>
      <c r="T42" s="2"/>
      <c r="U42" s="2"/>
      <c r="V42" s="2"/>
      <c r="W42" s="2"/>
      <c r="X42" s="2"/>
      <c r="Y42" s="2"/>
      <c r="Z42" s="2"/>
      <c r="AA42" s="2"/>
      <c r="AB42" s="2"/>
      <c r="AC42" s="2"/>
      <c r="AD42" s="2"/>
      <c r="AE42" s="2"/>
      <c r="AF42" s="2"/>
      <c r="AG42" s="2"/>
      <c r="AH42" s="2"/>
      <c r="AI42" s="2"/>
      <c r="AJ42" s="2"/>
    </row>
    <row r="43" spans="1:36" ht="14.25" customHeight="1" x14ac:dyDescent="0.2">
      <c r="A43" s="2"/>
      <c r="B43" s="34"/>
      <c r="C43" s="34"/>
      <c r="D43" s="2"/>
      <c r="E43" s="2"/>
      <c r="F43" s="2"/>
      <c r="G43" s="2"/>
      <c r="H43" s="2"/>
      <c r="I43" s="2"/>
      <c r="J43" s="2"/>
      <c r="K43" s="2"/>
      <c r="L43" s="2"/>
      <c r="M43" s="2"/>
      <c r="N43" s="2"/>
      <c r="O43" s="2"/>
      <c r="P43" s="2"/>
      <c r="Q43" s="2"/>
      <c r="R43" s="2"/>
      <c r="S43" s="10"/>
      <c r="T43" s="2"/>
      <c r="U43" s="2"/>
      <c r="V43" s="2"/>
      <c r="W43" s="2"/>
      <c r="X43" s="2"/>
      <c r="Y43" s="2"/>
      <c r="Z43" s="2"/>
      <c r="AA43" s="2"/>
      <c r="AB43" s="2"/>
      <c r="AC43" s="2"/>
      <c r="AD43" s="2"/>
      <c r="AE43" s="2"/>
      <c r="AF43" s="2"/>
      <c r="AG43" s="2"/>
      <c r="AH43" s="2"/>
      <c r="AI43" s="2"/>
      <c r="AJ43" s="2"/>
    </row>
    <row r="44" spans="1:36" ht="14.25" customHeight="1" x14ac:dyDescent="0.2">
      <c r="A44" s="2"/>
      <c r="B44" s="34"/>
      <c r="C44" s="34"/>
      <c r="D44" s="2"/>
      <c r="E44" s="2"/>
      <c r="F44" s="2"/>
      <c r="G44" s="2"/>
      <c r="H44" s="2"/>
      <c r="I44" s="2"/>
      <c r="J44" s="2"/>
      <c r="K44" s="2"/>
      <c r="L44" s="2"/>
      <c r="M44" s="2"/>
      <c r="N44" s="2"/>
      <c r="O44" s="2"/>
      <c r="P44" s="2"/>
      <c r="Q44" s="2"/>
      <c r="R44" s="2"/>
      <c r="S44" s="10"/>
      <c r="T44" s="2"/>
      <c r="U44" s="2"/>
      <c r="V44" s="2"/>
      <c r="W44" s="2"/>
      <c r="X44" s="2"/>
      <c r="Y44" s="2"/>
      <c r="Z44" s="2"/>
      <c r="AA44" s="2"/>
      <c r="AB44" s="2"/>
      <c r="AC44" s="2"/>
      <c r="AD44" s="2"/>
      <c r="AE44" s="2"/>
      <c r="AF44" s="2"/>
      <c r="AG44" s="2"/>
      <c r="AH44" s="2"/>
      <c r="AI44" s="2"/>
      <c r="AJ44" s="2"/>
    </row>
    <row r="45" spans="1:36" ht="14.25" customHeight="1" x14ac:dyDescent="0.2">
      <c r="A45" s="2"/>
      <c r="B45" s="34"/>
      <c r="C45" s="34"/>
      <c r="D45" s="2"/>
      <c r="E45" s="2"/>
      <c r="F45" s="2"/>
      <c r="G45" s="2"/>
      <c r="H45" s="2"/>
      <c r="I45" s="2"/>
      <c r="J45" s="2"/>
      <c r="K45" s="2"/>
      <c r="L45" s="2"/>
      <c r="M45" s="2"/>
      <c r="N45" s="2"/>
      <c r="O45" s="2"/>
      <c r="P45" s="2"/>
      <c r="Q45" s="2"/>
      <c r="R45" s="2"/>
      <c r="S45" s="10"/>
      <c r="T45" s="2"/>
      <c r="U45" s="2"/>
      <c r="V45" s="2"/>
      <c r="W45" s="2"/>
      <c r="X45" s="2"/>
      <c r="Y45" s="2"/>
      <c r="Z45" s="2"/>
      <c r="AA45" s="2"/>
      <c r="AB45" s="2"/>
      <c r="AC45" s="2"/>
      <c r="AD45" s="2"/>
      <c r="AE45" s="2"/>
      <c r="AF45" s="2"/>
      <c r="AG45" s="2"/>
      <c r="AH45" s="2"/>
      <c r="AI45" s="2"/>
      <c r="AJ45" s="2"/>
    </row>
    <row r="46" spans="1:36" ht="14.25" customHeight="1" x14ac:dyDescent="0.2">
      <c r="A46" s="2"/>
      <c r="B46" s="34"/>
      <c r="C46" s="34"/>
      <c r="D46" s="2"/>
      <c r="E46" s="2"/>
      <c r="F46" s="2"/>
      <c r="G46" s="2"/>
      <c r="H46" s="2"/>
      <c r="I46" s="2"/>
      <c r="J46" s="2"/>
      <c r="K46" s="2"/>
      <c r="L46" s="2"/>
      <c r="M46" s="2"/>
      <c r="N46" s="2"/>
      <c r="O46" s="2"/>
      <c r="P46" s="2"/>
      <c r="Q46" s="2"/>
      <c r="R46" s="2"/>
      <c r="S46" s="10"/>
      <c r="T46" s="2"/>
      <c r="U46" s="2"/>
      <c r="V46" s="2"/>
      <c r="W46" s="2"/>
      <c r="X46" s="2"/>
      <c r="Y46" s="2"/>
      <c r="Z46" s="2"/>
      <c r="AA46" s="2"/>
      <c r="AB46" s="2"/>
      <c r="AC46" s="2"/>
      <c r="AD46" s="2"/>
      <c r="AE46" s="2"/>
      <c r="AF46" s="2"/>
      <c r="AG46" s="2"/>
      <c r="AH46" s="2"/>
      <c r="AI46" s="2"/>
      <c r="AJ46" s="2"/>
    </row>
    <row r="47" spans="1:36" ht="14.25" customHeight="1" x14ac:dyDescent="0.2">
      <c r="A47" s="2"/>
      <c r="B47" s="34"/>
      <c r="C47" s="34"/>
      <c r="D47" s="2"/>
      <c r="E47" s="2"/>
      <c r="F47" s="2"/>
      <c r="G47" s="2"/>
      <c r="H47" s="2"/>
      <c r="I47" s="2"/>
      <c r="J47" s="2"/>
      <c r="K47" s="2"/>
      <c r="L47" s="2"/>
      <c r="M47" s="2"/>
      <c r="N47" s="2"/>
      <c r="O47" s="2"/>
      <c r="P47" s="2"/>
      <c r="Q47" s="2"/>
      <c r="R47" s="2"/>
      <c r="S47" s="10"/>
      <c r="T47" s="2"/>
      <c r="U47" s="2"/>
      <c r="V47" s="2"/>
      <c r="W47" s="2"/>
      <c r="X47" s="2"/>
      <c r="Y47" s="2"/>
      <c r="Z47" s="2"/>
      <c r="AA47" s="2"/>
      <c r="AB47" s="2"/>
      <c r="AC47" s="2"/>
      <c r="AD47" s="2"/>
      <c r="AE47" s="2"/>
      <c r="AF47" s="2"/>
      <c r="AG47" s="2"/>
      <c r="AH47" s="2"/>
      <c r="AI47" s="2"/>
      <c r="AJ47" s="2"/>
    </row>
    <row r="48" spans="1:36" ht="14.25" customHeight="1" x14ac:dyDescent="0.2">
      <c r="A48" s="2"/>
      <c r="B48" s="34"/>
      <c r="C48" s="34"/>
      <c r="D48" s="2"/>
      <c r="E48" s="2"/>
      <c r="F48" s="2"/>
      <c r="G48" s="2"/>
      <c r="H48" s="2"/>
      <c r="I48" s="2"/>
      <c r="J48" s="2"/>
      <c r="K48" s="2"/>
      <c r="L48" s="2"/>
      <c r="M48" s="2"/>
      <c r="N48" s="2"/>
      <c r="O48" s="2"/>
      <c r="P48" s="2"/>
      <c r="Q48" s="2"/>
      <c r="R48" s="2"/>
      <c r="S48" s="10"/>
      <c r="T48" s="2"/>
      <c r="U48" s="2"/>
      <c r="V48" s="2"/>
      <c r="W48" s="2"/>
      <c r="X48" s="2"/>
      <c r="Y48" s="2"/>
      <c r="Z48" s="2"/>
      <c r="AA48" s="2"/>
      <c r="AB48" s="2"/>
      <c r="AC48" s="2"/>
      <c r="AD48" s="2"/>
      <c r="AE48" s="2"/>
      <c r="AF48" s="2"/>
      <c r="AG48" s="2"/>
      <c r="AH48" s="2"/>
      <c r="AI48" s="2"/>
      <c r="AJ48" s="2"/>
    </row>
    <row r="49" spans="1:36" ht="14.25" customHeight="1" x14ac:dyDescent="0.2">
      <c r="A49" s="2"/>
      <c r="B49" s="34"/>
      <c r="C49" s="34"/>
      <c r="D49" s="2"/>
      <c r="E49" s="2"/>
      <c r="F49" s="2"/>
      <c r="G49" s="2"/>
      <c r="H49" s="2"/>
      <c r="I49" s="2"/>
      <c r="J49" s="2"/>
      <c r="K49" s="2"/>
      <c r="L49" s="2"/>
      <c r="M49" s="2"/>
      <c r="N49" s="2"/>
      <c r="O49" s="2"/>
      <c r="P49" s="2"/>
      <c r="Q49" s="2"/>
      <c r="R49" s="2"/>
      <c r="S49" s="10"/>
      <c r="T49" s="2"/>
      <c r="U49" s="2"/>
      <c r="V49" s="2"/>
      <c r="W49" s="2"/>
      <c r="X49" s="2"/>
      <c r="Y49" s="2"/>
      <c r="Z49" s="2"/>
      <c r="AA49" s="2"/>
      <c r="AB49" s="2"/>
      <c r="AC49" s="2"/>
      <c r="AD49" s="2"/>
      <c r="AE49" s="2"/>
      <c r="AF49" s="2"/>
      <c r="AG49" s="2"/>
      <c r="AH49" s="2"/>
      <c r="AI49" s="2"/>
      <c r="AJ49" s="2"/>
    </row>
    <row r="50" spans="1:36" ht="14.25" customHeight="1" x14ac:dyDescent="0.2">
      <c r="A50" s="2"/>
      <c r="B50" s="34"/>
      <c r="C50" s="34"/>
      <c r="D50" s="2"/>
      <c r="E50" s="2"/>
      <c r="F50" s="2"/>
      <c r="G50" s="2"/>
      <c r="H50" s="2"/>
      <c r="I50" s="2"/>
      <c r="J50" s="2"/>
      <c r="K50" s="2"/>
      <c r="L50" s="2"/>
      <c r="M50" s="2"/>
      <c r="N50" s="2"/>
      <c r="O50" s="2"/>
      <c r="P50" s="2"/>
      <c r="Q50" s="2"/>
      <c r="R50" s="2"/>
      <c r="S50" s="10"/>
      <c r="T50" s="2"/>
      <c r="U50" s="2"/>
      <c r="V50" s="2"/>
      <c r="W50" s="2"/>
      <c r="X50" s="2"/>
      <c r="Y50" s="2"/>
      <c r="Z50" s="2"/>
      <c r="AA50" s="2"/>
      <c r="AB50" s="2"/>
      <c r="AC50" s="2"/>
      <c r="AD50" s="2"/>
      <c r="AE50" s="2"/>
      <c r="AF50" s="2"/>
      <c r="AG50" s="2"/>
      <c r="AH50" s="2"/>
      <c r="AI50" s="2"/>
      <c r="AJ50" s="2"/>
    </row>
    <row r="51" spans="1:36" ht="14.25" customHeight="1" x14ac:dyDescent="0.2">
      <c r="A51" s="2"/>
      <c r="B51" s="34"/>
      <c r="C51" s="34"/>
      <c r="D51" s="2"/>
      <c r="E51" s="2"/>
      <c r="F51" s="2"/>
      <c r="G51" s="2"/>
      <c r="H51" s="2"/>
      <c r="I51" s="2"/>
      <c r="J51" s="2"/>
      <c r="K51" s="2"/>
      <c r="L51" s="2"/>
      <c r="M51" s="2"/>
      <c r="N51" s="2"/>
      <c r="O51" s="2"/>
      <c r="P51" s="2"/>
      <c r="Q51" s="2"/>
      <c r="R51" s="2"/>
      <c r="S51" s="10"/>
      <c r="T51" s="2"/>
      <c r="U51" s="2"/>
      <c r="V51" s="2"/>
      <c r="W51" s="2"/>
      <c r="X51" s="2"/>
      <c r="Y51" s="2"/>
      <c r="Z51" s="2"/>
      <c r="AA51" s="2"/>
      <c r="AB51" s="2"/>
      <c r="AC51" s="2"/>
      <c r="AD51" s="2"/>
      <c r="AE51" s="2"/>
      <c r="AF51" s="2"/>
      <c r="AG51" s="2"/>
      <c r="AH51" s="2"/>
      <c r="AI51" s="2"/>
      <c r="AJ51" s="2"/>
    </row>
    <row r="52" spans="1:36" ht="14.25" customHeight="1" x14ac:dyDescent="0.2">
      <c r="A52" s="2"/>
      <c r="B52" s="34"/>
      <c r="C52" s="34"/>
      <c r="D52" s="2"/>
      <c r="E52" s="2"/>
      <c r="F52" s="2"/>
      <c r="G52" s="2"/>
      <c r="H52" s="2"/>
      <c r="I52" s="2"/>
      <c r="J52" s="2"/>
      <c r="K52" s="2"/>
      <c r="L52" s="2"/>
      <c r="M52" s="2"/>
      <c r="N52" s="2"/>
      <c r="O52" s="2"/>
      <c r="P52" s="2"/>
      <c r="Q52" s="2"/>
      <c r="R52" s="2"/>
      <c r="S52" s="10"/>
      <c r="T52" s="2"/>
      <c r="U52" s="2"/>
      <c r="V52" s="2"/>
      <c r="W52" s="2"/>
      <c r="X52" s="2"/>
      <c r="Y52" s="2"/>
      <c r="Z52" s="2"/>
      <c r="AA52" s="2"/>
      <c r="AB52" s="2"/>
      <c r="AC52" s="2"/>
      <c r="AD52" s="2"/>
      <c r="AE52" s="2"/>
      <c r="AF52" s="2"/>
      <c r="AG52" s="2"/>
      <c r="AH52" s="2"/>
      <c r="AI52" s="2"/>
      <c r="AJ52" s="2"/>
    </row>
    <row r="53" spans="1:36" ht="14.25" customHeight="1" x14ac:dyDescent="0.2">
      <c r="A53" s="2"/>
      <c r="B53" s="34"/>
      <c r="C53" s="34"/>
      <c r="D53" s="2"/>
      <c r="E53" s="2"/>
      <c r="F53" s="2"/>
      <c r="G53" s="2"/>
      <c r="H53" s="2"/>
      <c r="I53" s="2"/>
      <c r="J53" s="2"/>
      <c r="K53" s="2"/>
      <c r="L53" s="2"/>
      <c r="M53" s="2"/>
      <c r="N53" s="2"/>
      <c r="O53" s="2"/>
      <c r="P53" s="2"/>
      <c r="Q53" s="2"/>
      <c r="R53" s="2"/>
      <c r="S53" s="10"/>
      <c r="T53" s="2"/>
      <c r="U53" s="2"/>
      <c r="V53" s="2"/>
      <c r="W53" s="2"/>
      <c r="X53" s="2"/>
      <c r="Y53" s="2"/>
      <c r="Z53" s="2"/>
      <c r="AA53" s="2"/>
      <c r="AB53" s="2"/>
      <c r="AC53" s="2"/>
      <c r="AD53" s="2"/>
      <c r="AE53" s="2"/>
      <c r="AF53" s="2"/>
      <c r="AG53" s="2"/>
      <c r="AH53" s="2"/>
      <c r="AI53" s="2"/>
      <c r="AJ53" s="2"/>
    </row>
    <row r="54" spans="1:36" ht="14.25" customHeight="1" x14ac:dyDescent="0.2">
      <c r="A54" s="2"/>
      <c r="B54" s="34"/>
      <c r="C54" s="34"/>
      <c r="D54" s="2"/>
      <c r="E54" s="2"/>
      <c r="F54" s="2"/>
      <c r="G54" s="2"/>
      <c r="H54" s="2"/>
      <c r="I54" s="2"/>
      <c r="J54" s="2"/>
      <c r="K54" s="2"/>
      <c r="L54" s="2"/>
      <c r="M54" s="2"/>
      <c r="N54" s="2"/>
      <c r="O54" s="2"/>
      <c r="P54" s="2"/>
      <c r="Q54" s="2"/>
      <c r="R54" s="2"/>
      <c r="S54" s="10"/>
      <c r="T54" s="2"/>
      <c r="U54" s="2"/>
      <c r="V54" s="2"/>
      <c r="W54" s="2"/>
      <c r="X54" s="2"/>
      <c r="Y54" s="2"/>
      <c r="Z54" s="2"/>
      <c r="AA54" s="2"/>
      <c r="AB54" s="2"/>
      <c r="AC54" s="2"/>
      <c r="AD54" s="2"/>
      <c r="AE54" s="2"/>
      <c r="AF54" s="2"/>
      <c r="AG54" s="2"/>
      <c r="AH54" s="2"/>
      <c r="AI54" s="2"/>
      <c r="AJ54" s="2"/>
    </row>
    <row r="55" spans="1:36" ht="14.25" customHeight="1" x14ac:dyDescent="0.2">
      <c r="A55" s="2"/>
      <c r="B55" s="34"/>
      <c r="C55" s="34"/>
      <c r="D55" s="2"/>
      <c r="E55" s="2"/>
      <c r="F55" s="2"/>
      <c r="G55" s="2"/>
      <c r="H55" s="2"/>
      <c r="I55" s="2"/>
      <c r="J55" s="2"/>
      <c r="K55" s="2"/>
      <c r="L55" s="2"/>
      <c r="M55" s="2"/>
      <c r="N55" s="2"/>
      <c r="O55" s="2"/>
      <c r="P55" s="2"/>
      <c r="Q55" s="2"/>
      <c r="R55" s="2"/>
      <c r="S55" s="10"/>
      <c r="T55" s="2"/>
      <c r="U55" s="2"/>
      <c r="V55" s="2"/>
      <c r="W55" s="2"/>
      <c r="X55" s="2"/>
      <c r="Y55" s="2"/>
      <c r="Z55" s="2"/>
      <c r="AA55" s="2"/>
      <c r="AB55" s="2"/>
      <c r="AC55" s="2"/>
      <c r="AD55" s="2"/>
      <c r="AE55" s="2"/>
      <c r="AF55" s="2"/>
      <c r="AG55" s="2"/>
      <c r="AH55" s="2"/>
      <c r="AI55" s="2"/>
      <c r="AJ55" s="2"/>
    </row>
    <row r="56" spans="1:36" ht="14.25" customHeight="1" x14ac:dyDescent="0.2">
      <c r="A56" s="2"/>
      <c r="B56" s="34"/>
      <c r="C56" s="34"/>
      <c r="D56" s="2"/>
      <c r="E56" s="2"/>
      <c r="F56" s="2"/>
      <c r="G56" s="2"/>
      <c r="H56" s="2"/>
      <c r="I56" s="2"/>
      <c r="J56" s="2"/>
      <c r="K56" s="2"/>
      <c r="L56" s="2"/>
      <c r="M56" s="2"/>
      <c r="N56" s="2"/>
      <c r="O56" s="2"/>
      <c r="P56" s="2"/>
      <c r="Q56" s="2"/>
      <c r="R56" s="2"/>
      <c r="S56" s="10"/>
      <c r="T56" s="2"/>
      <c r="U56" s="2"/>
      <c r="V56" s="2"/>
      <c r="W56" s="2"/>
      <c r="X56" s="2"/>
      <c r="Y56" s="2"/>
      <c r="Z56" s="2"/>
      <c r="AA56" s="2"/>
      <c r="AB56" s="2"/>
      <c r="AC56" s="2"/>
      <c r="AD56" s="2"/>
      <c r="AE56" s="2"/>
      <c r="AF56" s="2"/>
      <c r="AG56" s="2"/>
      <c r="AH56" s="2"/>
      <c r="AI56" s="2"/>
      <c r="AJ56" s="2"/>
    </row>
    <row r="57" spans="1:36" ht="14.25" customHeight="1" x14ac:dyDescent="0.2">
      <c r="A57" s="2"/>
      <c r="B57" s="34"/>
      <c r="C57" s="34"/>
      <c r="D57" s="2"/>
      <c r="E57" s="2"/>
      <c r="F57" s="2"/>
      <c r="G57" s="2"/>
      <c r="H57" s="2"/>
      <c r="I57" s="2"/>
      <c r="J57" s="2"/>
      <c r="K57" s="2"/>
      <c r="L57" s="2"/>
      <c r="M57" s="2"/>
      <c r="N57" s="2"/>
      <c r="O57" s="2"/>
      <c r="P57" s="2"/>
      <c r="Q57" s="2"/>
      <c r="R57" s="2"/>
      <c r="S57" s="10"/>
      <c r="T57" s="2"/>
      <c r="U57" s="2"/>
      <c r="V57" s="2"/>
      <c r="W57" s="2"/>
      <c r="X57" s="2"/>
      <c r="Y57" s="2"/>
      <c r="Z57" s="2"/>
      <c r="AA57" s="2"/>
      <c r="AB57" s="2"/>
      <c r="AC57" s="2"/>
      <c r="AD57" s="2"/>
      <c r="AE57" s="2"/>
      <c r="AF57" s="2"/>
      <c r="AG57" s="2"/>
      <c r="AH57" s="2"/>
      <c r="AI57" s="2"/>
      <c r="AJ57" s="2"/>
    </row>
    <row r="58" spans="1:36" ht="14.25" customHeight="1" x14ac:dyDescent="0.2">
      <c r="A58" s="2"/>
      <c r="B58" s="34"/>
      <c r="C58" s="34"/>
      <c r="D58" s="2"/>
      <c r="E58" s="2"/>
      <c r="F58" s="2"/>
      <c r="G58" s="2"/>
      <c r="H58" s="2"/>
      <c r="I58" s="2"/>
      <c r="J58" s="2"/>
      <c r="K58" s="2"/>
      <c r="L58" s="2"/>
      <c r="M58" s="2"/>
      <c r="N58" s="2"/>
      <c r="O58" s="2"/>
      <c r="P58" s="2"/>
      <c r="Q58" s="2"/>
      <c r="R58" s="2"/>
      <c r="S58" s="10"/>
      <c r="T58" s="2"/>
      <c r="U58" s="2"/>
      <c r="V58" s="2"/>
      <c r="W58" s="2"/>
      <c r="X58" s="2"/>
      <c r="Y58" s="2"/>
      <c r="Z58" s="2"/>
      <c r="AA58" s="2"/>
      <c r="AB58" s="2"/>
      <c r="AC58" s="2"/>
      <c r="AD58" s="2"/>
      <c r="AE58" s="2"/>
      <c r="AF58" s="2"/>
      <c r="AG58" s="2"/>
      <c r="AH58" s="2"/>
      <c r="AI58" s="2"/>
      <c r="AJ58" s="2"/>
    </row>
    <row r="59" spans="1:36" ht="14.25" customHeight="1" x14ac:dyDescent="0.2">
      <c r="A59" s="2"/>
      <c r="B59" s="34"/>
      <c r="C59" s="34"/>
      <c r="D59" s="2"/>
      <c r="E59" s="2"/>
      <c r="F59" s="2"/>
      <c r="G59" s="2"/>
      <c r="H59" s="2"/>
      <c r="I59" s="2"/>
      <c r="J59" s="2"/>
      <c r="K59" s="2"/>
      <c r="L59" s="2"/>
      <c r="M59" s="2"/>
      <c r="N59" s="2"/>
      <c r="O59" s="2"/>
      <c r="P59" s="2"/>
      <c r="Q59" s="2"/>
      <c r="R59" s="2"/>
      <c r="S59" s="10"/>
      <c r="T59" s="2"/>
      <c r="U59" s="2"/>
      <c r="V59" s="2"/>
      <c r="W59" s="2"/>
      <c r="X59" s="2"/>
      <c r="Y59" s="2"/>
      <c r="Z59" s="2"/>
      <c r="AA59" s="2"/>
      <c r="AB59" s="2"/>
      <c r="AC59" s="2"/>
      <c r="AD59" s="2"/>
      <c r="AE59" s="2"/>
      <c r="AF59" s="2"/>
      <c r="AG59" s="2"/>
      <c r="AH59" s="2"/>
      <c r="AI59" s="2"/>
      <c r="AJ59" s="2"/>
    </row>
    <row r="60" spans="1:36" ht="14.25" customHeight="1" x14ac:dyDescent="0.2">
      <c r="A60" s="2"/>
      <c r="B60" s="34"/>
      <c r="C60" s="34"/>
      <c r="D60" s="2"/>
      <c r="E60" s="2"/>
      <c r="F60" s="2"/>
      <c r="G60" s="2"/>
      <c r="H60" s="2"/>
      <c r="I60" s="2"/>
      <c r="J60" s="2"/>
      <c r="K60" s="2"/>
      <c r="L60" s="2"/>
      <c r="M60" s="2"/>
      <c r="N60" s="2"/>
      <c r="O60" s="2"/>
      <c r="P60" s="2"/>
      <c r="Q60" s="2"/>
      <c r="R60" s="2"/>
      <c r="S60" s="10"/>
      <c r="T60" s="2"/>
      <c r="U60" s="2"/>
      <c r="V60" s="2"/>
      <c r="W60" s="2"/>
      <c r="X60" s="2"/>
      <c r="Y60" s="2"/>
      <c r="Z60" s="2"/>
      <c r="AA60" s="2"/>
      <c r="AB60" s="2"/>
      <c r="AC60" s="2"/>
      <c r="AD60" s="2"/>
      <c r="AE60" s="2"/>
      <c r="AF60" s="2"/>
      <c r="AG60" s="2"/>
      <c r="AH60" s="2"/>
      <c r="AI60" s="2"/>
      <c r="AJ60" s="2"/>
    </row>
    <row r="61" spans="1:36" ht="14.25" customHeight="1" x14ac:dyDescent="0.2">
      <c r="A61" s="2"/>
      <c r="B61" s="34"/>
      <c r="C61" s="34"/>
      <c r="D61" s="2"/>
      <c r="E61" s="2"/>
      <c r="F61" s="2"/>
      <c r="G61" s="2"/>
      <c r="H61" s="2"/>
      <c r="I61" s="2"/>
      <c r="J61" s="2"/>
      <c r="K61" s="2"/>
      <c r="L61" s="2"/>
      <c r="M61" s="2"/>
      <c r="N61" s="2"/>
      <c r="O61" s="2"/>
      <c r="P61" s="2"/>
      <c r="Q61" s="2"/>
      <c r="R61" s="2"/>
      <c r="S61" s="10"/>
      <c r="T61" s="2"/>
      <c r="U61" s="2"/>
      <c r="V61" s="2"/>
      <c r="W61" s="2"/>
      <c r="X61" s="2"/>
      <c r="Y61" s="2"/>
      <c r="Z61" s="2"/>
      <c r="AA61" s="2"/>
      <c r="AB61" s="2"/>
      <c r="AC61" s="2"/>
      <c r="AD61" s="2"/>
      <c r="AE61" s="2"/>
      <c r="AF61" s="2"/>
      <c r="AG61" s="2"/>
      <c r="AH61" s="2"/>
      <c r="AI61" s="2"/>
      <c r="AJ61" s="2"/>
    </row>
    <row r="62" spans="1:36" ht="14.25" customHeight="1" x14ac:dyDescent="0.2">
      <c r="A62" s="2"/>
      <c r="B62" s="34"/>
      <c r="C62" s="34"/>
      <c r="D62" s="2"/>
      <c r="E62" s="2"/>
      <c r="F62" s="2"/>
      <c r="G62" s="2"/>
      <c r="H62" s="2"/>
      <c r="I62" s="2"/>
      <c r="J62" s="2"/>
      <c r="K62" s="2"/>
      <c r="L62" s="2"/>
      <c r="M62" s="2"/>
      <c r="N62" s="2"/>
      <c r="O62" s="2"/>
      <c r="P62" s="2"/>
      <c r="Q62" s="2"/>
      <c r="R62" s="2"/>
      <c r="S62" s="10"/>
      <c r="T62" s="2"/>
      <c r="U62" s="2"/>
      <c r="V62" s="2"/>
      <c r="W62" s="2"/>
      <c r="X62" s="2"/>
      <c r="Y62" s="2"/>
      <c r="Z62" s="2"/>
      <c r="AA62" s="2"/>
      <c r="AB62" s="2"/>
      <c r="AC62" s="2"/>
      <c r="AD62" s="2"/>
      <c r="AE62" s="2"/>
      <c r="AF62" s="2"/>
      <c r="AG62" s="2"/>
      <c r="AH62" s="2"/>
      <c r="AI62" s="2"/>
      <c r="AJ62" s="2"/>
    </row>
    <row r="63" spans="1:36" ht="14.25" customHeight="1" x14ac:dyDescent="0.2">
      <c r="A63" s="2"/>
      <c r="B63" s="34"/>
      <c r="C63" s="34"/>
      <c r="D63" s="2"/>
      <c r="E63" s="2"/>
      <c r="F63" s="2"/>
      <c r="G63" s="2"/>
      <c r="H63" s="2"/>
      <c r="I63" s="2"/>
      <c r="J63" s="2"/>
      <c r="K63" s="2"/>
      <c r="L63" s="2"/>
      <c r="M63" s="2"/>
      <c r="N63" s="2"/>
      <c r="O63" s="2"/>
      <c r="P63" s="2"/>
      <c r="Q63" s="2"/>
      <c r="R63" s="2"/>
      <c r="S63" s="10"/>
      <c r="T63" s="2"/>
      <c r="U63" s="2"/>
      <c r="V63" s="2"/>
      <c r="W63" s="2"/>
      <c r="X63" s="2"/>
      <c r="Y63" s="2"/>
      <c r="Z63" s="2"/>
      <c r="AA63" s="2"/>
      <c r="AB63" s="2"/>
      <c r="AC63" s="2"/>
      <c r="AD63" s="2"/>
      <c r="AE63" s="2"/>
      <c r="AF63" s="2"/>
      <c r="AG63" s="2"/>
      <c r="AH63" s="2"/>
      <c r="AI63" s="2"/>
      <c r="AJ63" s="2"/>
    </row>
    <row r="64" spans="1:36" ht="14.25" customHeight="1" x14ac:dyDescent="0.2">
      <c r="A64" s="2"/>
      <c r="B64" s="34"/>
      <c r="C64" s="34"/>
      <c r="D64" s="2"/>
      <c r="E64" s="2"/>
      <c r="F64" s="2"/>
      <c r="G64" s="2"/>
      <c r="H64" s="2"/>
      <c r="I64" s="2"/>
      <c r="J64" s="2"/>
      <c r="K64" s="2"/>
      <c r="L64" s="2"/>
      <c r="M64" s="2"/>
      <c r="N64" s="2"/>
      <c r="O64" s="2"/>
      <c r="P64" s="2"/>
      <c r="Q64" s="2"/>
      <c r="R64" s="2"/>
      <c r="S64" s="10"/>
      <c r="T64" s="2"/>
      <c r="U64" s="2"/>
      <c r="V64" s="2"/>
      <c r="W64" s="2"/>
      <c r="X64" s="2"/>
      <c r="Y64" s="2"/>
      <c r="Z64" s="2"/>
      <c r="AA64" s="2"/>
      <c r="AB64" s="2"/>
      <c r="AC64" s="2"/>
      <c r="AD64" s="2"/>
      <c r="AE64" s="2"/>
      <c r="AF64" s="2"/>
      <c r="AG64" s="2"/>
      <c r="AH64" s="2"/>
      <c r="AI64" s="2"/>
      <c r="AJ64" s="2"/>
    </row>
    <row r="65" spans="1:36" ht="14.25" customHeight="1" x14ac:dyDescent="0.2">
      <c r="A65" s="2"/>
      <c r="B65" s="34"/>
      <c r="C65" s="34"/>
      <c r="D65" s="2"/>
      <c r="E65" s="2"/>
      <c r="F65" s="2"/>
      <c r="G65" s="2"/>
      <c r="H65" s="2"/>
      <c r="I65" s="2"/>
      <c r="J65" s="2"/>
      <c r="K65" s="2"/>
      <c r="L65" s="2"/>
      <c r="M65" s="2"/>
      <c r="N65" s="2"/>
      <c r="O65" s="2"/>
      <c r="P65" s="2"/>
      <c r="Q65" s="2"/>
      <c r="R65" s="2"/>
      <c r="S65" s="10"/>
      <c r="T65" s="2"/>
      <c r="U65" s="2"/>
      <c r="V65" s="2"/>
      <c r="W65" s="2"/>
      <c r="X65" s="2"/>
      <c r="Y65" s="2"/>
      <c r="Z65" s="2"/>
      <c r="AA65" s="2"/>
      <c r="AB65" s="2"/>
      <c r="AC65" s="2"/>
      <c r="AD65" s="2"/>
      <c r="AE65" s="2"/>
      <c r="AF65" s="2"/>
      <c r="AG65" s="2"/>
      <c r="AH65" s="2"/>
      <c r="AI65" s="2"/>
      <c r="AJ65" s="2"/>
    </row>
    <row r="66" spans="1:36" ht="14.25" customHeight="1" x14ac:dyDescent="0.2">
      <c r="A66" s="2"/>
      <c r="B66" s="34"/>
      <c r="C66" s="34"/>
      <c r="D66" s="2"/>
      <c r="E66" s="2"/>
      <c r="F66" s="2"/>
      <c r="G66" s="2"/>
      <c r="H66" s="2"/>
      <c r="I66" s="2"/>
      <c r="J66" s="2"/>
      <c r="K66" s="2"/>
      <c r="L66" s="2"/>
      <c r="M66" s="2"/>
      <c r="N66" s="2"/>
      <c r="O66" s="2"/>
      <c r="P66" s="2"/>
      <c r="Q66" s="2"/>
      <c r="R66" s="2"/>
      <c r="S66" s="10"/>
      <c r="T66" s="2"/>
      <c r="U66" s="2"/>
      <c r="V66" s="2"/>
      <c r="W66" s="2"/>
      <c r="X66" s="2"/>
      <c r="Y66" s="2"/>
      <c r="Z66" s="2"/>
      <c r="AA66" s="2"/>
      <c r="AB66" s="2"/>
      <c r="AC66" s="2"/>
      <c r="AD66" s="2"/>
      <c r="AE66" s="2"/>
      <c r="AF66" s="2"/>
      <c r="AG66" s="2"/>
      <c r="AH66" s="2"/>
      <c r="AI66" s="2"/>
      <c r="AJ66" s="2"/>
    </row>
    <row r="67" spans="1:36" ht="14.25" customHeight="1" x14ac:dyDescent="0.2">
      <c r="A67" s="2"/>
      <c r="B67" s="34"/>
      <c r="C67" s="34"/>
      <c r="D67" s="2"/>
      <c r="E67" s="2"/>
      <c r="F67" s="2"/>
      <c r="G67" s="2"/>
      <c r="H67" s="2"/>
      <c r="I67" s="2"/>
      <c r="J67" s="2"/>
      <c r="K67" s="2"/>
      <c r="L67" s="2"/>
      <c r="M67" s="2"/>
      <c r="N67" s="2"/>
      <c r="O67" s="2"/>
      <c r="P67" s="2"/>
      <c r="Q67" s="2"/>
      <c r="R67" s="2"/>
      <c r="S67" s="10"/>
      <c r="T67" s="2"/>
      <c r="U67" s="2"/>
      <c r="V67" s="2"/>
      <c r="W67" s="2"/>
      <c r="X67" s="2"/>
      <c r="Y67" s="2"/>
      <c r="Z67" s="2"/>
      <c r="AA67" s="2"/>
      <c r="AB67" s="2"/>
      <c r="AC67" s="2"/>
      <c r="AD67" s="2"/>
      <c r="AE67" s="2"/>
      <c r="AF67" s="2"/>
      <c r="AG67" s="2"/>
      <c r="AH67" s="2"/>
      <c r="AI67" s="2"/>
      <c r="AJ67" s="2"/>
    </row>
    <row r="68" spans="1:36" ht="14.25" customHeight="1" x14ac:dyDescent="0.2">
      <c r="A68" s="2"/>
      <c r="B68" s="34"/>
      <c r="C68" s="34"/>
      <c r="D68" s="2"/>
      <c r="E68" s="2"/>
      <c r="F68" s="2"/>
      <c r="G68" s="2"/>
      <c r="H68" s="2"/>
      <c r="I68" s="2"/>
      <c r="J68" s="2"/>
      <c r="K68" s="2"/>
      <c r="L68" s="2"/>
      <c r="M68" s="2"/>
      <c r="N68" s="2"/>
      <c r="O68" s="2"/>
      <c r="P68" s="2"/>
      <c r="Q68" s="2"/>
      <c r="R68" s="2"/>
      <c r="S68" s="10"/>
      <c r="T68" s="2"/>
      <c r="U68" s="2"/>
      <c r="V68" s="2"/>
      <c r="W68" s="2"/>
      <c r="X68" s="2"/>
      <c r="Y68" s="2"/>
      <c r="Z68" s="2"/>
      <c r="AA68" s="2"/>
      <c r="AB68" s="2"/>
      <c r="AC68" s="2"/>
      <c r="AD68" s="2"/>
      <c r="AE68" s="2"/>
      <c r="AF68" s="2"/>
      <c r="AG68" s="2"/>
      <c r="AH68" s="2"/>
      <c r="AI68" s="2"/>
      <c r="AJ68" s="2"/>
    </row>
    <row r="69" spans="1:36" ht="14.25" customHeight="1" x14ac:dyDescent="0.2">
      <c r="A69" s="2"/>
      <c r="B69" s="34"/>
      <c r="C69" s="34"/>
      <c r="D69" s="2"/>
      <c r="E69" s="2"/>
      <c r="F69" s="2"/>
      <c r="G69" s="2"/>
      <c r="H69" s="2"/>
      <c r="I69" s="2"/>
      <c r="J69" s="2"/>
      <c r="K69" s="2"/>
      <c r="L69" s="2"/>
      <c r="M69" s="2"/>
      <c r="N69" s="2"/>
      <c r="O69" s="2"/>
      <c r="P69" s="2"/>
      <c r="Q69" s="2"/>
      <c r="R69" s="2"/>
      <c r="S69" s="10"/>
      <c r="T69" s="2"/>
      <c r="U69" s="2"/>
      <c r="V69" s="2"/>
      <c r="W69" s="2"/>
      <c r="X69" s="2"/>
      <c r="Y69" s="2"/>
      <c r="Z69" s="2"/>
      <c r="AA69" s="2"/>
      <c r="AB69" s="2"/>
      <c r="AC69" s="2"/>
      <c r="AD69" s="2"/>
      <c r="AE69" s="2"/>
      <c r="AF69" s="2"/>
      <c r="AG69" s="2"/>
      <c r="AH69" s="2"/>
      <c r="AI69" s="2"/>
      <c r="AJ69" s="2"/>
    </row>
    <row r="70" spans="1:36" ht="14.25" customHeight="1" x14ac:dyDescent="0.2">
      <c r="A70" s="2"/>
      <c r="B70" s="34"/>
      <c r="C70" s="34"/>
      <c r="D70" s="2"/>
      <c r="E70" s="2"/>
      <c r="F70" s="2"/>
      <c r="G70" s="2"/>
      <c r="H70" s="2"/>
      <c r="I70" s="2"/>
      <c r="J70" s="2"/>
      <c r="K70" s="2"/>
      <c r="L70" s="2"/>
      <c r="M70" s="2"/>
      <c r="N70" s="2"/>
      <c r="O70" s="2"/>
      <c r="P70" s="2"/>
      <c r="Q70" s="2"/>
      <c r="R70" s="2"/>
      <c r="S70" s="10"/>
      <c r="T70" s="2"/>
      <c r="U70" s="2"/>
      <c r="V70" s="2"/>
      <c r="W70" s="2"/>
      <c r="X70" s="2"/>
      <c r="Y70" s="2"/>
      <c r="Z70" s="2"/>
      <c r="AA70" s="2"/>
      <c r="AB70" s="2"/>
      <c r="AC70" s="2"/>
      <c r="AD70" s="2"/>
      <c r="AE70" s="2"/>
      <c r="AF70" s="2"/>
      <c r="AG70" s="2"/>
      <c r="AH70" s="2"/>
      <c r="AI70" s="2"/>
      <c r="AJ70" s="2"/>
    </row>
    <row r="71" spans="1:36" ht="14.25" customHeight="1" x14ac:dyDescent="0.2">
      <c r="A71" s="2"/>
      <c r="B71" s="34"/>
      <c r="C71" s="34"/>
      <c r="D71" s="2"/>
      <c r="E71" s="2"/>
      <c r="F71" s="2"/>
      <c r="G71" s="2"/>
      <c r="H71" s="2"/>
      <c r="I71" s="2"/>
      <c r="J71" s="2"/>
      <c r="K71" s="2"/>
      <c r="L71" s="2"/>
      <c r="M71" s="2"/>
      <c r="N71" s="2"/>
      <c r="O71" s="2"/>
      <c r="P71" s="2"/>
      <c r="Q71" s="2"/>
      <c r="R71" s="2"/>
      <c r="S71" s="10"/>
      <c r="T71" s="2"/>
      <c r="U71" s="2"/>
      <c r="V71" s="2"/>
      <c r="W71" s="2"/>
      <c r="X71" s="2"/>
      <c r="Y71" s="2"/>
      <c r="Z71" s="2"/>
      <c r="AA71" s="2"/>
      <c r="AB71" s="2"/>
      <c r="AC71" s="2"/>
      <c r="AD71" s="2"/>
      <c r="AE71" s="2"/>
      <c r="AF71" s="2"/>
      <c r="AG71" s="2"/>
      <c r="AH71" s="2"/>
      <c r="AI71" s="2"/>
      <c r="AJ71" s="2"/>
    </row>
    <row r="72" spans="1:36" ht="14.25" customHeight="1" x14ac:dyDescent="0.2">
      <c r="A72" s="2"/>
      <c r="B72" s="34"/>
      <c r="C72" s="34"/>
      <c r="D72" s="2"/>
      <c r="E72" s="2"/>
      <c r="F72" s="2"/>
      <c r="G72" s="2"/>
      <c r="H72" s="2"/>
      <c r="I72" s="2"/>
      <c r="J72" s="2"/>
      <c r="K72" s="2"/>
      <c r="L72" s="2"/>
      <c r="M72" s="2"/>
      <c r="N72" s="2"/>
      <c r="O72" s="2"/>
      <c r="P72" s="2"/>
      <c r="Q72" s="2"/>
      <c r="R72" s="2"/>
      <c r="S72" s="10"/>
      <c r="T72" s="2"/>
      <c r="U72" s="2"/>
      <c r="V72" s="2"/>
      <c r="W72" s="2"/>
      <c r="X72" s="2"/>
      <c r="Y72" s="2"/>
      <c r="Z72" s="2"/>
      <c r="AA72" s="2"/>
      <c r="AB72" s="2"/>
      <c r="AC72" s="2"/>
      <c r="AD72" s="2"/>
      <c r="AE72" s="2"/>
      <c r="AF72" s="2"/>
      <c r="AG72" s="2"/>
      <c r="AH72" s="2"/>
      <c r="AI72" s="2"/>
      <c r="AJ72" s="2"/>
    </row>
    <row r="73" spans="1:36" ht="14.25" customHeight="1" x14ac:dyDescent="0.2">
      <c r="A73" s="2"/>
      <c r="B73" s="34"/>
      <c r="C73" s="34"/>
      <c r="D73" s="2"/>
      <c r="E73" s="2"/>
      <c r="F73" s="2"/>
      <c r="G73" s="2"/>
      <c r="H73" s="2"/>
      <c r="I73" s="2"/>
      <c r="J73" s="2"/>
      <c r="K73" s="2"/>
      <c r="L73" s="2"/>
      <c r="M73" s="2"/>
      <c r="N73" s="2"/>
      <c r="O73" s="2"/>
      <c r="P73" s="2"/>
      <c r="Q73" s="2"/>
      <c r="R73" s="2"/>
      <c r="S73" s="10"/>
      <c r="T73" s="2"/>
      <c r="U73" s="2"/>
      <c r="V73" s="2"/>
      <c r="W73" s="2"/>
      <c r="X73" s="2"/>
      <c r="Y73" s="2"/>
      <c r="Z73" s="2"/>
      <c r="AA73" s="2"/>
      <c r="AB73" s="2"/>
      <c r="AC73" s="2"/>
      <c r="AD73" s="2"/>
      <c r="AE73" s="2"/>
      <c r="AF73" s="2"/>
      <c r="AG73" s="2"/>
      <c r="AH73" s="2"/>
      <c r="AI73" s="2"/>
      <c r="AJ73" s="2"/>
    </row>
    <row r="74" spans="1:36" ht="14.25" customHeight="1" x14ac:dyDescent="0.2">
      <c r="A74" s="2"/>
      <c r="B74" s="34"/>
      <c r="C74" s="34"/>
      <c r="D74" s="2"/>
      <c r="E74" s="2"/>
      <c r="F74" s="2"/>
      <c r="G74" s="2"/>
      <c r="H74" s="2"/>
      <c r="I74" s="2"/>
      <c r="J74" s="2"/>
      <c r="K74" s="2"/>
      <c r="L74" s="2"/>
      <c r="M74" s="2"/>
      <c r="N74" s="2"/>
      <c r="O74" s="2"/>
      <c r="P74" s="2"/>
      <c r="Q74" s="2"/>
      <c r="R74" s="2"/>
      <c r="S74" s="10"/>
      <c r="T74" s="2"/>
      <c r="U74" s="2"/>
      <c r="V74" s="2"/>
      <c r="W74" s="2"/>
      <c r="X74" s="2"/>
      <c r="Y74" s="2"/>
      <c r="Z74" s="2"/>
      <c r="AA74" s="2"/>
      <c r="AB74" s="2"/>
      <c r="AC74" s="2"/>
      <c r="AD74" s="2"/>
      <c r="AE74" s="2"/>
      <c r="AF74" s="2"/>
      <c r="AG74" s="2"/>
      <c r="AH74" s="2"/>
      <c r="AI74" s="2"/>
      <c r="AJ74" s="2"/>
    </row>
    <row r="75" spans="1:36" ht="14.25" customHeight="1" x14ac:dyDescent="0.2">
      <c r="A75" s="2"/>
      <c r="B75" s="34"/>
      <c r="C75" s="34"/>
      <c r="D75" s="2"/>
      <c r="E75" s="2"/>
      <c r="F75" s="2"/>
      <c r="G75" s="2"/>
      <c r="H75" s="2"/>
      <c r="I75" s="2"/>
      <c r="J75" s="2"/>
      <c r="K75" s="2"/>
      <c r="L75" s="2"/>
      <c r="M75" s="2"/>
      <c r="N75" s="2"/>
      <c r="O75" s="2"/>
      <c r="P75" s="2"/>
      <c r="Q75" s="2"/>
      <c r="R75" s="2"/>
      <c r="S75" s="10"/>
      <c r="T75" s="2"/>
      <c r="U75" s="2"/>
      <c r="V75" s="2"/>
      <c r="W75" s="2"/>
      <c r="X75" s="2"/>
      <c r="Y75" s="2"/>
      <c r="Z75" s="2"/>
      <c r="AA75" s="2"/>
      <c r="AB75" s="2"/>
      <c r="AC75" s="2"/>
      <c r="AD75" s="2"/>
      <c r="AE75" s="2"/>
      <c r="AF75" s="2"/>
      <c r="AG75" s="2"/>
      <c r="AH75" s="2"/>
      <c r="AI75" s="2"/>
      <c r="AJ75" s="2"/>
    </row>
    <row r="76" spans="1:36" ht="14.25" customHeight="1" x14ac:dyDescent="0.2">
      <c r="A76" s="2"/>
      <c r="B76" s="34"/>
      <c r="C76" s="34"/>
      <c r="D76" s="2"/>
      <c r="E76" s="2"/>
      <c r="F76" s="2"/>
      <c r="G76" s="2"/>
      <c r="H76" s="2"/>
      <c r="I76" s="2"/>
      <c r="J76" s="2"/>
      <c r="K76" s="2"/>
      <c r="L76" s="2"/>
      <c r="M76" s="2"/>
      <c r="N76" s="2"/>
      <c r="O76" s="2"/>
      <c r="P76" s="2"/>
      <c r="Q76" s="2"/>
      <c r="R76" s="2"/>
      <c r="S76" s="10"/>
      <c r="T76" s="2"/>
      <c r="U76" s="2"/>
      <c r="V76" s="2"/>
      <c r="W76" s="2"/>
      <c r="X76" s="2"/>
      <c r="Y76" s="2"/>
      <c r="Z76" s="2"/>
      <c r="AA76" s="2"/>
      <c r="AB76" s="2"/>
      <c r="AC76" s="2"/>
      <c r="AD76" s="2"/>
      <c r="AE76" s="2"/>
      <c r="AF76" s="2"/>
      <c r="AG76" s="2"/>
      <c r="AH76" s="2"/>
      <c r="AI76" s="2"/>
      <c r="AJ76" s="2"/>
    </row>
    <row r="77" spans="1:36" ht="14.25" customHeight="1" x14ac:dyDescent="0.2">
      <c r="A77" s="2"/>
      <c r="B77" s="34"/>
      <c r="C77" s="34"/>
      <c r="D77" s="2"/>
      <c r="E77" s="2"/>
      <c r="F77" s="2"/>
      <c r="G77" s="2"/>
      <c r="H77" s="2"/>
      <c r="I77" s="2"/>
      <c r="J77" s="2"/>
      <c r="K77" s="2"/>
      <c r="L77" s="2"/>
      <c r="M77" s="2"/>
      <c r="N77" s="2"/>
      <c r="O77" s="2"/>
      <c r="P77" s="2"/>
      <c r="Q77" s="2"/>
      <c r="R77" s="2"/>
      <c r="S77" s="10"/>
      <c r="T77" s="2"/>
      <c r="U77" s="2"/>
      <c r="V77" s="2"/>
      <c r="W77" s="2"/>
      <c r="X77" s="2"/>
      <c r="Y77" s="2"/>
      <c r="Z77" s="2"/>
      <c r="AA77" s="2"/>
      <c r="AB77" s="2"/>
      <c r="AC77" s="2"/>
      <c r="AD77" s="2"/>
      <c r="AE77" s="2"/>
      <c r="AF77" s="2"/>
      <c r="AG77" s="2"/>
      <c r="AH77" s="2"/>
      <c r="AI77" s="2"/>
      <c r="AJ77" s="2"/>
    </row>
    <row r="78" spans="1:36" ht="14.25" customHeight="1" x14ac:dyDescent="0.2">
      <c r="A78" s="2"/>
      <c r="B78" s="34"/>
      <c r="C78" s="34"/>
      <c r="D78" s="2"/>
      <c r="E78" s="2"/>
      <c r="F78" s="2"/>
      <c r="G78" s="2"/>
      <c r="H78" s="2"/>
      <c r="I78" s="2"/>
      <c r="J78" s="2"/>
      <c r="K78" s="2"/>
      <c r="L78" s="2"/>
      <c r="M78" s="2"/>
      <c r="N78" s="2"/>
      <c r="O78" s="2"/>
      <c r="P78" s="2"/>
      <c r="Q78" s="2"/>
      <c r="R78" s="2"/>
      <c r="S78" s="10"/>
      <c r="T78" s="2"/>
      <c r="U78" s="2"/>
      <c r="V78" s="2"/>
      <c r="W78" s="2"/>
      <c r="X78" s="2"/>
      <c r="Y78" s="2"/>
      <c r="Z78" s="2"/>
      <c r="AA78" s="2"/>
      <c r="AB78" s="2"/>
      <c r="AC78" s="2"/>
      <c r="AD78" s="2"/>
      <c r="AE78" s="2"/>
      <c r="AF78" s="2"/>
      <c r="AG78" s="2"/>
      <c r="AH78" s="2"/>
      <c r="AI78" s="2"/>
      <c r="AJ78" s="2"/>
    </row>
    <row r="79" spans="1:36" ht="14.25" customHeight="1" x14ac:dyDescent="0.2">
      <c r="A79" s="2"/>
      <c r="B79" s="34"/>
      <c r="C79" s="34"/>
      <c r="D79" s="2"/>
      <c r="E79" s="2"/>
      <c r="F79" s="2"/>
      <c r="G79" s="2"/>
      <c r="H79" s="2"/>
      <c r="I79" s="2"/>
      <c r="J79" s="2"/>
      <c r="K79" s="2"/>
      <c r="L79" s="2"/>
      <c r="M79" s="2"/>
      <c r="N79" s="2"/>
      <c r="O79" s="2"/>
      <c r="P79" s="2"/>
      <c r="Q79" s="2"/>
      <c r="R79" s="2"/>
      <c r="S79" s="10"/>
      <c r="T79" s="2"/>
      <c r="U79" s="2"/>
      <c r="V79" s="2"/>
      <c r="W79" s="2"/>
      <c r="X79" s="2"/>
      <c r="Y79" s="2"/>
      <c r="Z79" s="2"/>
      <c r="AA79" s="2"/>
      <c r="AB79" s="2"/>
      <c r="AC79" s="2"/>
      <c r="AD79" s="2"/>
      <c r="AE79" s="2"/>
      <c r="AF79" s="2"/>
      <c r="AG79" s="2"/>
      <c r="AH79" s="2"/>
      <c r="AI79" s="2"/>
      <c r="AJ79" s="2"/>
    </row>
    <row r="80" spans="1:36" ht="14.25" customHeight="1" x14ac:dyDescent="0.2">
      <c r="A80" s="2"/>
      <c r="B80" s="34"/>
      <c r="C80" s="34"/>
      <c r="D80" s="2"/>
      <c r="E80" s="2"/>
      <c r="F80" s="2"/>
      <c r="G80" s="2"/>
      <c r="H80" s="2"/>
      <c r="I80" s="2"/>
      <c r="J80" s="2"/>
      <c r="K80" s="2"/>
      <c r="L80" s="2"/>
      <c r="M80" s="2"/>
      <c r="N80" s="2"/>
      <c r="O80" s="2"/>
      <c r="P80" s="2"/>
      <c r="Q80" s="2"/>
      <c r="R80" s="2"/>
      <c r="S80" s="10"/>
      <c r="T80" s="2"/>
      <c r="U80" s="2"/>
      <c r="V80" s="2"/>
      <c r="W80" s="2"/>
      <c r="X80" s="2"/>
      <c r="Y80" s="2"/>
      <c r="Z80" s="2"/>
      <c r="AA80" s="2"/>
      <c r="AB80" s="2"/>
      <c r="AC80" s="2"/>
      <c r="AD80" s="2"/>
      <c r="AE80" s="2"/>
      <c r="AF80" s="2"/>
      <c r="AG80" s="2"/>
      <c r="AH80" s="2"/>
      <c r="AI80" s="2"/>
      <c r="AJ80" s="2"/>
    </row>
    <row r="81" spans="1:36" ht="14.25" customHeight="1" x14ac:dyDescent="0.2">
      <c r="A81" s="2"/>
      <c r="B81" s="34"/>
      <c r="C81" s="34"/>
      <c r="D81" s="2"/>
      <c r="E81" s="2"/>
      <c r="F81" s="2"/>
      <c r="G81" s="2"/>
      <c r="H81" s="2"/>
      <c r="I81" s="2"/>
      <c r="J81" s="2"/>
      <c r="K81" s="2"/>
      <c r="L81" s="2"/>
      <c r="M81" s="2"/>
      <c r="N81" s="2"/>
      <c r="O81" s="2"/>
      <c r="P81" s="2"/>
      <c r="Q81" s="2"/>
      <c r="R81" s="2"/>
      <c r="S81" s="10"/>
      <c r="T81" s="2"/>
      <c r="U81" s="2"/>
      <c r="V81" s="2"/>
      <c r="W81" s="2"/>
      <c r="X81" s="2"/>
      <c r="Y81" s="2"/>
      <c r="Z81" s="2"/>
      <c r="AA81" s="2"/>
      <c r="AB81" s="2"/>
      <c r="AC81" s="2"/>
      <c r="AD81" s="2"/>
      <c r="AE81" s="2"/>
      <c r="AF81" s="2"/>
      <c r="AG81" s="2"/>
      <c r="AH81" s="2"/>
      <c r="AI81" s="2"/>
      <c r="AJ81" s="2"/>
    </row>
    <row r="82" spans="1:36" ht="14.25" customHeight="1" x14ac:dyDescent="0.2">
      <c r="A82" s="2"/>
      <c r="B82" s="34"/>
      <c r="C82" s="34"/>
      <c r="D82" s="2"/>
      <c r="E82" s="2"/>
      <c r="F82" s="2"/>
      <c r="G82" s="2"/>
      <c r="H82" s="2"/>
      <c r="I82" s="2"/>
      <c r="J82" s="2"/>
      <c r="K82" s="2"/>
      <c r="L82" s="2"/>
      <c r="M82" s="2"/>
      <c r="N82" s="2"/>
      <c r="O82" s="2"/>
      <c r="P82" s="2"/>
      <c r="Q82" s="2"/>
      <c r="R82" s="2"/>
      <c r="S82" s="10"/>
      <c r="T82" s="2"/>
      <c r="U82" s="2"/>
      <c r="V82" s="2"/>
      <c r="W82" s="2"/>
      <c r="X82" s="2"/>
      <c r="Y82" s="2"/>
      <c r="Z82" s="2"/>
      <c r="AA82" s="2"/>
      <c r="AB82" s="2"/>
      <c r="AC82" s="2"/>
      <c r="AD82" s="2"/>
      <c r="AE82" s="2"/>
      <c r="AF82" s="2"/>
      <c r="AG82" s="2"/>
      <c r="AH82" s="2"/>
      <c r="AI82" s="2"/>
      <c r="AJ82" s="2"/>
    </row>
    <row r="83" spans="1:36" ht="14.25" customHeight="1" x14ac:dyDescent="0.2">
      <c r="A83" s="2"/>
      <c r="B83" s="34"/>
      <c r="C83" s="34"/>
      <c r="D83" s="2"/>
      <c r="E83" s="2"/>
      <c r="F83" s="2"/>
      <c r="G83" s="2"/>
      <c r="H83" s="2"/>
      <c r="I83" s="2"/>
      <c r="J83" s="2"/>
      <c r="K83" s="2"/>
      <c r="L83" s="2"/>
      <c r="M83" s="2"/>
      <c r="N83" s="2"/>
      <c r="O83" s="2"/>
      <c r="P83" s="2"/>
      <c r="Q83" s="2"/>
      <c r="R83" s="2"/>
      <c r="S83" s="10"/>
      <c r="T83" s="2"/>
      <c r="U83" s="2"/>
      <c r="V83" s="2"/>
      <c r="W83" s="2"/>
      <c r="X83" s="2"/>
      <c r="Y83" s="2"/>
      <c r="Z83" s="2"/>
      <c r="AA83" s="2"/>
      <c r="AB83" s="2"/>
      <c r="AC83" s="2"/>
      <c r="AD83" s="2"/>
      <c r="AE83" s="2"/>
      <c r="AF83" s="2"/>
      <c r="AG83" s="2"/>
      <c r="AH83" s="2"/>
      <c r="AI83" s="2"/>
      <c r="AJ83" s="2"/>
    </row>
    <row r="84" spans="1:36" ht="14.25" customHeight="1" x14ac:dyDescent="0.2">
      <c r="A84" s="2"/>
      <c r="B84" s="34"/>
      <c r="C84" s="34"/>
      <c r="D84" s="2"/>
      <c r="E84" s="2"/>
      <c r="F84" s="2"/>
      <c r="G84" s="2"/>
      <c r="H84" s="2"/>
      <c r="I84" s="2"/>
      <c r="J84" s="2"/>
      <c r="K84" s="2"/>
      <c r="L84" s="2"/>
      <c r="M84" s="2"/>
      <c r="N84" s="2"/>
      <c r="O84" s="2"/>
      <c r="P84" s="2"/>
      <c r="Q84" s="2"/>
      <c r="R84" s="2"/>
      <c r="S84" s="10"/>
      <c r="T84" s="2"/>
      <c r="U84" s="2"/>
      <c r="V84" s="2"/>
      <c r="W84" s="2"/>
      <c r="X84" s="2"/>
      <c r="Y84" s="2"/>
      <c r="Z84" s="2"/>
      <c r="AA84" s="2"/>
      <c r="AB84" s="2"/>
      <c r="AC84" s="2"/>
      <c r="AD84" s="2"/>
      <c r="AE84" s="2"/>
      <c r="AF84" s="2"/>
      <c r="AG84" s="2"/>
      <c r="AH84" s="2"/>
      <c r="AI84" s="2"/>
      <c r="AJ84" s="2"/>
    </row>
    <row r="85" spans="1:36" ht="14.25" customHeight="1" x14ac:dyDescent="0.2">
      <c r="A85" s="2"/>
      <c r="B85" s="34"/>
      <c r="C85" s="34"/>
      <c r="D85" s="2"/>
      <c r="E85" s="2"/>
      <c r="F85" s="2"/>
      <c r="G85" s="2"/>
      <c r="H85" s="2"/>
      <c r="I85" s="2"/>
      <c r="J85" s="2"/>
      <c r="K85" s="2"/>
      <c r="L85" s="2"/>
      <c r="M85" s="2"/>
      <c r="N85" s="2"/>
      <c r="O85" s="2"/>
      <c r="P85" s="2"/>
      <c r="Q85" s="2"/>
      <c r="R85" s="2"/>
      <c r="S85" s="10"/>
      <c r="T85" s="2"/>
      <c r="U85" s="2"/>
      <c r="V85" s="2"/>
      <c r="W85" s="2"/>
      <c r="X85" s="2"/>
      <c r="Y85" s="2"/>
      <c r="Z85" s="2"/>
      <c r="AA85" s="2"/>
      <c r="AB85" s="2"/>
      <c r="AC85" s="2"/>
      <c r="AD85" s="2"/>
      <c r="AE85" s="2"/>
      <c r="AF85" s="2"/>
      <c r="AG85" s="2"/>
      <c r="AH85" s="2"/>
      <c r="AI85" s="2"/>
      <c r="AJ85" s="2"/>
    </row>
    <row r="86" spans="1:36" ht="14.25" customHeight="1" x14ac:dyDescent="0.2">
      <c r="A86" s="2"/>
      <c r="B86" s="34"/>
      <c r="C86" s="34"/>
      <c r="D86" s="2"/>
      <c r="E86" s="2"/>
      <c r="F86" s="2"/>
      <c r="G86" s="2"/>
      <c r="H86" s="2"/>
      <c r="I86" s="2"/>
      <c r="J86" s="2"/>
      <c r="K86" s="2"/>
      <c r="L86" s="2"/>
      <c r="M86" s="2"/>
      <c r="N86" s="2"/>
      <c r="O86" s="2"/>
      <c r="P86" s="2"/>
      <c r="Q86" s="2"/>
      <c r="R86" s="2"/>
      <c r="S86" s="10"/>
      <c r="T86" s="2"/>
      <c r="U86" s="2"/>
      <c r="V86" s="2"/>
      <c r="W86" s="2"/>
      <c r="X86" s="2"/>
      <c r="Y86" s="2"/>
      <c r="Z86" s="2"/>
      <c r="AA86" s="2"/>
      <c r="AB86" s="2"/>
      <c r="AC86" s="2"/>
      <c r="AD86" s="2"/>
      <c r="AE86" s="2"/>
      <c r="AF86" s="2"/>
      <c r="AG86" s="2"/>
      <c r="AH86" s="2"/>
      <c r="AI86" s="2"/>
      <c r="AJ86" s="2"/>
    </row>
    <row r="87" spans="1:36" ht="14.25" customHeight="1" x14ac:dyDescent="0.2">
      <c r="A87" s="2"/>
      <c r="B87" s="34"/>
      <c r="C87" s="34"/>
      <c r="D87" s="2"/>
      <c r="E87" s="2"/>
      <c r="F87" s="2"/>
      <c r="G87" s="2"/>
      <c r="H87" s="2"/>
      <c r="I87" s="2"/>
      <c r="J87" s="2"/>
      <c r="K87" s="2"/>
      <c r="L87" s="2"/>
      <c r="M87" s="2"/>
      <c r="N87" s="2"/>
      <c r="O87" s="2"/>
      <c r="P87" s="2"/>
      <c r="Q87" s="2"/>
      <c r="R87" s="2"/>
      <c r="S87" s="10"/>
      <c r="T87" s="2"/>
      <c r="U87" s="2"/>
      <c r="V87" s="2"/>
      <c r="W87" s="2"/>
      <c r="X87" s="2"/>
      <c r="Y87" s="2"/>
      <c r="Z87" s="2"/>
      <c r="AA87" s="2"/>
      <c r="AB87" s="2"/>
      <c r="AC87" s="2"/>
      <c r="AD87" s="2"/>
      <c r="AE87" s="2"/>
      <c r="AF87" s="2"/>
      <c r="AG87" s="2"/>
      <c r="AH87" s="2"/>
      <c r="AI87" s="2"/>
      <c r="AJ87" s="2"/>
    </row>
    <row r="88" spans="1:36" ht="14.25" customHeight="1" x14ac:dyDescent="0.2">
      <c r="A88" s="2"/>
      <c r="B88" s="34"/>
      <c r="C88" s="34"/>
      <c r="D88" s="2"/>
      <c r="E88" s="2"/>
      <c r="F88" s="2"/>
      <c r="G88" s="2"/>
      <c r="H88" s="2"/>
      <c r="I88" s="2"/>
      <c r="J88" s="2"/>
      <c r="K88" s="2"/>
      <c r="L88" s="2"/>
      <c r="M88" s="2"/>
      <c r="N88" s="2"/>
      <c r="O88" s="2"/>
      <c r="P88" s="2"/>
      <c r="Q88" s="2"/>
      <c r="R88" s="2"/>
      <c r="S88" s="10"/>
      <c r="T88" s="2"/>
      <c r="U88" s="2"/>
      <c r="V88" s="2"/>
      <c r="W88" s="2"/>
      <c r="X88" s="2"/>
      <c r="Y88" s="2"/>
      <c r="Z88" s="2"/>
      <c r="AA88" s="2"/>
      <c r="AB88" s="2"/>
      <c r="AC88" s="2"/>
      <c r="AD88" s="2"/>
      <c r="AE88" s="2"/>
      <c r="AF88" s="2"/>
      <c r="AG88" s="2"/>
      <c r="AH88" s="2"/>
      <c r="AI88" s="2"/>
      <c r="AJ88" s="2"/>
    </row>
    <row r="89" spans="1:36" ht="14.25" customHeight="1" x14ac:dyDescent="0.2">
      <c r="A89" s="2"/>
      <c r="B89" s="34"/>
      <c r="C89" s="34"/>
      <c r="D89" s="2"/>
      <c r="E89" s="2"/>
      <c r="F89" s="2"/>
      <c r="G89" s="2"/>
      <c r="H89" s="2"/>
      <c r="I89" s="2"/>
      <c r="J89" s="2"/>
      <c r="K89" s="2"/>
      <c r="L89" s="2"/>
      <c r="M89" s="2"/>
      <c r="N89" s="2"/>
      <c r="O89" s="2"/>
      <c r="P89" s="2"/>
      <c r="Q89" s="2"/>
      <c r="R89" s="2"/>
      <c r="S89" s="10"/>
      <c r="T89" s="2"/>
      <c r="U89" s="2"/>
      <c r="V89" s="2"/>
      <c r="W89" s="2"/>
      <c r="X89" s="2"/>
      <c r="Y89" s="2"/>
      <c r="Z89" s="2"/>
      <c r="AA89" s="2"/>
      <c r="AB89" s="2"/>
      <c r="AC89" s="2"/>
      <c r="AD89" s="2"/>
      <c r="AE89" s="2"/>
      <c r="AF89" s="2"/>
      <c r="AG89" s="2"/>
      <c r="AH89" s="2"/>
      <c r="AI89" s="2"/>
      <c r="AJ89" s="2"/>
    </row>
    <row r="90" spans="1:36" ht="14.25" customHeight="1" x14ac:dyDescent="0.2">
      <c r="A90" s="2"/>
      <c r="B90" s="34"/>
      <c r="C90" s="34"/>
      <c r="D90" s="2"/>
      <c r="E90" s="2"/>
      <c r="F90" s="2"/>
      <c r="G90" s="2"/>
      <c r="H90" s="2"/>
      <c r="I90" s="2"/>
      <c r="J90" s="2"/>
      <c r="K90" s="2"/>
      <c r="L90" s="2"/>
      <c r="M90" s="2"/>
      <c r="N90" s="2"/>
      <c r="O90" s="2"/>
      <c r="P90" s="2"/>
      <c r="Q90" s="2"/>
      <c r="R90" s="2"/>
      <c r="S90" s="10"/>
      <c r="T90" s="2"/>
      <c r="U90" s="2"/>
      <c r="V90" s="2"/>
      <c r="W90" s="2"/>
      <c r="X90" s="2"/>
      <c r="Y90" s="2"/>
      <c r="Z90" s="2"/>
      <c r="AA90" s="2"/>
      <c r="AB90" s="2"/>
      <c r="AC90" s="2"/>
      <c r="AD90" s="2"/>
      <c r="AE90" s="2"/>
      <c r="AF90" s="2"/>
      <c r="AG90" s="2"/>
      <c r="AH90" s="2"/>
      <c r="AI90" s="2"/>
      <c r="AJ90" s="2"/>
    </row>
    <row r="91" spans="1:36" ht="14.25" customHeight="1" x14ac:dyDescent="0.2">
      <c r="A91" s="2"/>
      <c r="B91" s="34"/>
      <c r="C91" s="34"/>
      <c r="D91" s="2"/>
      <c r="E91" s="2"/>
      <c r="F91" s="2"/>
      <c r="G91" s="2"/>
      <c r="H91" s="2"/>
      <c r="I91" s="2"/>
      <c r="J91" s="2"/>
      <c r="K91" s="2"/>
      <c r="L91" s="2"/>
      <c r="M91" s="2"/>
      <c r="N91" s="2"/>
      <c r="O91" s="2"/>
      <c r="P91" s="2"/>
      <c r="Q91" s="2"/>
      <c r="R91" s="2"/>
      <c r="S91" s="10"/>
      <c r="T91" s="2"/>
      <c r="U91" s="2"/>
      <c r="V91" s="2"/>
      <c r="W91" s="2"/>
      <c r="X91" s="2"/>
      <c r="Y91" s="2"/>
      <c r="Z91" s="2"/>
      <c r="AA91" s="2"/>
      <c r="AB91" s="2"/>
      <c r="AC91" s="2"/>
      <c r="AD91" s="2"/>
      <c r="AE91" s="2"/>
      <c r="AF91" s="2"/>
      <c r="AG91" s="2"/>
      <c r="AH91" s="2"/>
      <c r="AI91" s="2"/>
      <c r="AJ91" s="2"/>
    </row>
    <row r="92" spans="1:36" ht="14.25" customHeight="1" x14ac:dyDescent="0.2">
      <c r="A92" s="2"/>
      <c r="B92" s="34"/>
      <c r="C92" s="34"/>
      <c r="D92" s="2"/>
      <c r="E92" s="2"/>
      <c r="F92" s="2"/>
      <c r="G92" s="2"/>
      <c r="H92" s="2"/>
      <c r="I92" s="2"/>
      <c r="J92" s="2"/>
      <c r="K92" s="2"/>
      <c r="L92" s="2"/>
      <c r="M92" s="2"/>
      <c r="N92" s="2"/>
      <c r="O92" s="2"/>
      <c r="P92" s="2"/>
      <c r="Q92" s="2"/>
      <c r="R92" s="2"/>
      <c r="S92" s="10"/>
      <c r="T92" s="2"/>
      <c r="U92" s="2"/>
      <c r="V92" s="2"/>
      <c r="W92" s="2"/>
      <c r="X92" s="2"/>
      <c r="Y92" s="2"/>
      <c r="Z92" s="2"/>
      <c r="AA92" s="2"/>
      <c r="AB92" s="2"/>
      <c r="AC92" s="2"/>
      <c r="AD92" s="2"/>
      <c r="AE92" s="2"/>
      <c r="AF92" s="2"/>
      <c r="AG92" s="2"/>
      <c r="AH92" s="2"/>
      <c r="AI92" s="2"/>
      <c r="AJ92" s="2"/>
    </row>
    <row r="93" spans="1:36" ht="14.25" customHeight="1" x14ac:dyDescent="0.2">
      <c r="A93" s="2"/>
      <c r="B93" s="34"/>
      <c r="C93" s="34"/>
      <c r="D93" s="2"/>
      <c r="E93" s="2"/>
      <c r="F93" s="2"/>
      <c r="G93" s="2"/>
      <c r="H93" s="2"/>
      <c r="I93" s="2"/>
      <c r="J93" s="2"/>
      <c r="K93" s="2"/>
      <c r="L93" s="2"/>
      <c r="M93" s="2"/>
      <c r="N93" s="2"/>
      <c r="O93" s="2"/>
      <c r="P93" s="2"/>
      <c r="Q93" s="2"/>
      <c r="R93" s="2"/>
      <c r="S93" s="10"/>
      <c r="T93" s="2"/>
      <c r="U93" s="2"/>
      <c r="V93" s="2"/>
      <c r="W93" s="2"/>
      <c r="X93" s="2"/>
      <c r="Y93" s="2"/>
      <c r="Z93" s="2"/>
      <c r="AA93" s="2"/>
      <c r="AB93" s="2"/>
      <c r="AC93" s="2"/>
      <c r="AD93" s="2"/>
      <c r="AE93" s="2"/>
      <c r="AF93" s="2"/>
      <c r="AG93" s="2"/>
      <c r="AH93" s="2"/>
      <c r="AI93" s="2"/>
      <c r="AJ93" s="2"/>
    </row>
    <row r="94" spans="1:36" ht="14.25" customHeight="1" x14ac:dyDescent="0.2">
      <c r="A94" s="2"/>
      <c r="B94" s="34"/>
      <c r="C94" s="34"/>
      <c r="D94" s="2"/>
      <c r="E94" s="2"/>
      <c r="F94" s="2"/>
      <c r="G94" s="2"/>
      <c r="H94" s="2"/>
      <c r="I94" s="2"/>
      <c r="J94" s="2"/>
      <c r="K94" s="2"/>
      <c r="L94" s="2"/>
      <c r="M94" s="2"/>
      <c r="N94" s="2"/>
      <c r="O94" s="2"/>
      <c r="P94" s="2"/>
      <c r="Q94" s="2"/>
      <c r="R94" s="2"/>
      <c r="S94" s="10"/>
      <c r="T94" s="2"/>
      <c r="U94" s="2"/>
      <c r="V94" s="2"/>
      <c r="W94" s="2"/>
      <c r="X94" s="2"/>
      <c r="Y94" s="2"/>
      <c r="Z94" s="2"/>
      <c r="AA94" s="2"/>
      <c r="AB94" s="2"/>
      <c r="AC94" s="2"/>
      <c r="AD94" s="2"/>
      <c r="AE94" s="2"/>
      <c r="AF94" s="2"/>
      <c r="AG94" s="2"/>
      <c r="AH94" s="2"/>
      <c r="AI94" s="2"/>
      <c r="AJ94" s="2"/>
    </row>
    <row r="95" spans="1:36" ht="14.25" customHeight="1" x14ac:dyDescent="0.2">
      <c r="A95" s="2"/>
      <c r="B95" s="34"/>
      <c r="C95" s="34"/>
      <c r="D95" s="2"/>
      <c r="E95" s="2"/>
      <c r="F95" s="2"/>
      <c r="G95" s="2"/>
      <c r="H95" s="2"/>
      <c r="I95" s="2"/>
      <c r="J95" s="2"/>
      <c r="K95" s="2"/>
      <c r="L95" s="2"/>
      <c r="M95" s="2"/>
      <c r="N95" s="2"/>
      <c r="O95" s="2"/>
      <c r="P95" s="2"/>
      <c r="Q95" s="2"/>
      <c r="R95" s="2"/>
      <c r="S95" s="10"/>
      <c r="T95" s="2"/>
      <c r="U95" s="2"/>
      <c r="V95" s="2"/>
      <c r="W95" s="2"/>
      <c r="X95" s="2"/>
      <c r="Y95" s="2"/>
      <c r="Z95" s="2"/>
      <c r="AA95" s="2"/>
      <c r="AB95" s="2"/>
      <c r="AC95" s="2"/>
      <c r="AD95" s="2"/>
      <c r="AE95" s="2"/>
      <c r="AF95" s="2"/>
      <c r="AG95" s="2"/>
      <c r="AH95" s="2"/>
      <c r="AI95" s="2"/>
      <c r="AJ95" s="2"/>
    </row>
    <row r="96" spans="1:36" ht="14.25" customHeight="1" x14ac:dyDescent="0.2">
      <c r="A96" s="2"/>
      <c r="B96" s="34"/>
      <c r="C96" s="34"/>
      <c r="D96" s="2"/>
      <c r="E96" s="2"/>
      <c r="F96" s="2"/>
      <c r="G96" s="2"/>
      <c r="H96" s="2"/>
      <c r="I96" s="2"/>
      <c r="J96" s="2"/>
      <c r="K96" s="2"/>
      <c r="L96" s="2"/>
      <c r="M96" s="2"/>
      <c r="N96" s="2"/>
      <c r="O96" s="2"/>
      <c r="P96" s="2"/>
      <c r="Q96" s="2"/>
      <c r="R96" s="2"/>
      <c r="S96" s="10"/>
      <c r="T96" s="2"/>
      <c r="U96" s="2"/>
      <c r="V96" s="2"/>
      <c r="W96" s="2"/>
      <c r="X96" s="2"/>
      <c r="Y96" s="2"/>
      <c r="Z96" s="2"/>
      <c r="AA96" s="2"/>
      <c r="AB96" s="2"/>
      <c r="AC96" s="2"/>
      <c r="AD96" s="2"/>
      <c r="AE96" s="2"/>
      <c r="AF96" s="2"/>
      <c r="AG96" s="2"/>
      <c r="AH96" s="2"/>
      <c r="AI96" s="2"/>
      <c r="AJ96" s="2"/>
    </row>
    <row r="97" spans="1:36" ht="14.25" customHeight="1" x14ac:dyDescent="0.2">
      <c r="A97" s="2"/>
      <c r="B97" s="34"/>
      <c r="C97" s="34"/>
      <c r="D97" s="2"/>
      <c r="E97" s="2"/>
      <c r="F97" s="2"/>
      <c r="G97" s="2"/>
      <c r="H97" s="2"/>
      <c r="I97" s="2"/>
      <c r="J97" s="2"/>
      <c r="K97" s="2"/>
      <c r="L97" s="2"/>
      <c r="M97" s="2"/>
      <c r="N97" s="2"/>
      <c r="O97" s="2"/>
      <c r="P97" s="2"/>
      <c r="Q97" s="2"/>
      <c r="R97" s="2"/>
      <c r="S97" s="10"/>
      <c r="T97" s="2"/>
      <c r="U97" s="2"/>
      <c r="V97" s="2"/>
      <c r="W97" s="2"/>
      <c r="X97" s="2"/>
      <c r="Y97" s="2"/>
      <c r="Z97" s="2"/>
      <c r="AA97" s="2"/>
      <c r="AB97" s="2"/>
      <c r="AC97" s="2"/>
      <c r="AD97" s="2"/>
      <c r="AE97" s="2"/>
      <c r="AF97" s="2"/>
      <c r="AG97" s="2"/>
      <c r="AH97" s="2"/>
      <c r="AI97" s="2"/>
      <c r="AJ97" s="2"/>
    </row>
    <row r="98" spans="1:36" ht="14.25" customHeight="1" x14ac:dyDescent="0.2">
      <c r="A98" s="2"/>
      <c r="B98" s="34"/>
      <c r="C98" s="34"/>
      <c r="D98" s="2"/>
      <c r="E98" s="2"/>
      <c r="F98" s="2"/>
      <c r="G98" s="2"/>
      <c r="H98" s="2"/>
      <c r="I98" s="2"/>
      <c r="J98" s="2"/>
      <c r="K98" s="2"/>
      <c r="L98" s="2"/>
      <c r="M98" s="2"/>
      <c r="N98" s="2"/>
      <c r="O98" s="2"/>
      <c r="P98" s="2"/>
      <c r="Q98" s="2"/>
      <c r="R98" s="2"/>
      <c r="S98" s="10"/>
      <c r="T98" s="2"/>
      <c r="U98" s="2"/>
      <c r="V98" s="2"/>
      <c r="W98" s="2"/>
      <c r="X98" s="2"/>
      <c r="Y98" s="2"/>
      <c r="Z98" s="2"/>
      <c r="AA98" s="2"/>
      <c r="AB98" s="2"/>
      <c r="AC98" s="2"/>
      <c r="AD98" s="2"/>
      <c r="AE98" s="2"/>
      <c r="AF98" s="2"/>
      <c r="AG98" s="2"/>
      <c r="AH98" s="2"/>
      <c r="AI98" s="2"/>
      <c r="AJ98" s="2"/>
    </row>
    <row r="99" spans="1:36" ht="14.25" customHeight="1" x14ac:dyDescent="0.2">
      <c r="A99" s="2"/>
      <c r="B99" s="34"/>
      <c r="C99" s="34"/>
      <c r="D99" s="2"/>
      <c r="E99" s="2"/>
      <c r="F99" s="2"/>
      <c r="G99" s="2"/>
      <c r="H99" s="2"/>
      <c r="I99" s="2"/>
      <c r="J99" s="2"/>
      <c r="K99" s="2"/>
      <c r="L99" s="2"/>
      <c r="M99" s="2"/>
      <c r="N99" s="2"/>
      <c r="O99" s="2"/>
      <c r="P99" s="2"/>
      <c r="Q99" s="2"/>
      <c r="R99" s="2"/>
      <c r="S99" s="10"/>
      <c r="T99" s="2"/>
      <c r="U99" s="2"/>
      <c r="V99" s="2"/>
      <c r="W99" s="2"/>
      <c r="X99" s="2"/>
      <c r="Y99" s="2"/>
      <c r="Z99" s="2"/>
      <c r="AA99" s="2"/>
      <c r="AB99" s="2"/>
      <c r="AC99" s="2"/>
      <c r="AD99" s="2"/>
      <c r="AE99" s="2"/>
      <c r="AF99" s="2"/>
      <c r="AG99" s="2"/>
      <c r="AH99" s="2"/>
      <c r="AI99" s="2"/>
      <c r="AJ99" s="2"/>
    </row>
    <row r="100" spans="1:36" ht="14.25" customHeight="1" x14ac:dyDescent="0.2">
      <c r="A100" s="2"/>
      <c r="B100" s="34"/>
      <c r="C100" s="34"/>
      <c r="D100" s="2"/>
      <c r="E100" s="2"/>
      <c r="F100" s="2"/>
      <c r="G100" s="2"/>
      <c r="H100" s="2"/>
      <c r="I100" s="2"/>
      <c r="J100" s="2"/>
      <c r="K100" s="2"/>
      <c r="L100" s="2"/>
      <c r="M100" s="2"/>
      <c r="N100" s="2"/>
      <c r="O100" s="2"/>
      <c r="P100" s="2"/>
      <c r="Q100" s="2"/>
      <c r="R100" s="2"/>
      <c r="S100" s="10"/>
      <c r="T100" s="2"/>
      <c r="U100" s="2"/>
      <c r="V100" s="2"/>
      <c r="W100" s="2"/>
      <c r="X100" s="2"/>
      <c r="Y100" s="2"/>
      <c r="Z100" s="2"/>
      <c r="AA100" s="2"/>
      <c r="AB100" s="2"/>
      <c r="AC100" s="2"/>
      <c r="AD100" s="2"/>
      <c r="AE100" s="2"/>
      <c r="AF100" s="2"/>
      <c r="AG100" s="2"/>
      <c r="AH100" s="2"/>
      <c r="AI100" s="2"/>
      <c r="AJ100" s="2"/>
    </row>
    <row r="101" spans="1:36" ht="14.25" customHeight="1" x14ac:dyDescent="0.2">
      <c r="A101" s="2"/>
      <c r="B101" s="34"/>
      <c r="C101" s="34"/>
      <c r="D101" s="2"/>
      <c r="E101" s="2"/>
      <c r="F101" s="2"/>
      <c r="G101" s="2"/>
      <c r="H101" s="2"/>
      <c r="I101" s="2"/>
      <c r="J101" s="2"/>
      <c r="K101" s="2"/>
      <c r="L101" s="2"/>
      <c r="M101" s="2"/>
      <c r="N101" s="2"/>
      <c r="O101" s="2"/>
      <c r="P101" s="2"/>
      <c r="Q101" s="2"/>
      <c r="R101" s="2"/>
      <c r="S101" s="10"/>
      <c r="T101" s="2"/>
      <c r="U101" s="2"/>
      <c r="V101" s="2"/>
      <c r="W101" s="2"/>
      <c r="X101" s="2"/>
      <c r="Y101" s="2"/>
      <c r="Z101" s="2"/>
      <c r="AA101" s="2"/>
      <c r="AB101" s="2"/>
      <c r="AC101" s="2"/>
      <c r="AD101" s="2"/>
      <c r="AE101" s="2"/>
      <c r="AF101" s="2"/>
      <c r="AG101" s="2"/>
      <c r="AH101" s="2"/>
      <c r="AI101" s="2"/>
      <c r="AJ101" s="2"/>
    </row>
    <row r="102" spans="1:36" ht="14.25" customHeight="1" x14ac:dyDescent="0.2">
      <c r="A102" s="2"/>
      <c r="B102" s="34"/>
      <c r="C102" s="34"/>
      <c r="D102" s="2"/>
      <c r="E102" s="2"/>
      <c r="F102" s="2"/>
      <c r="G102" s="2"/>
      <c r="H102" s="2"/>
      <c r="I102" s="2"/>
      <c r="J102" s="2"/>
      <c r="K102" s="2"/>
      <c r="L102" s="2"/>
      <c r="M102" s="2"/>
      <c r="N102" s="2"/>
      <c r="O102" s="2"/>
      <c r="P102" s="2"/>
      <c r="Q102" s="2"/>
      <c r="R102" s="2"/>
      <c r="S102" s="10"/>
      <c r="T102" s="2"/>
      <c r="U102" s="2"/>
      <c r="V102" s="2"/>
      <c r="W102" s="2"/>
      <c r="X102" s="2"/>
      <c r="Y102" s="2"/>
      <c r="Z102" s="2"/>
      <c r="AA102" s="2"/>
      <c r="AB102" s="2"/>
      <c r="AC102" s="2"/>
      <c r="AD102" s="2"/>
      <c r="AE102" s="2"/>
      <c r="AF102" s="2"/>
      <c r="AG102" s="2"/>
      <c r="AH102" s="2"/>
      <c r="AI102" s="2"/>
      <c r="AJ102" s="2"/>
    </row>
    <row r="103" spans="1:36" ht="14.25" customHeight="1" x14ac:dyDescent="0.2">
      <c r="A103" s="2"/>
      <c r="B103" s="34"/>
      <c r="C103" s="34"/>
      <c r="D103" s="2"/>
      <c r="E103" s="2"/>
      <c r="F103" s="2"/>
      <c r="G103" s="2"/>
      <c r="H103" s="2"/>
      <c r="I103" s="2"/>
      <c r="J103" s="2"/>
      <c r="K103" s="2"/>
      <c r="L103" s="2"/>
      <c r="M103" s="2"/>
      <c r="N103" s="2"/>
      <c r="O103" s="2"/>
      <c r="P103" s="2"/>
      <c r="Q103" s="2"/>
      <c r="R103" s="2"/>
      <c r="S103" s="10"/>
      <c r="T103" s="2"/>
      <c r="U103" s="2"/>
      <c r="V103" s="2"/>
      <c r="W103" s="2"/>
      <c r="X103" s="2"/>
      <c r="Y103" s="2"/>
      <c r="Z103" s="2"/>
      <c r="AA103" s="2"/>
      <c r="AB103" s="2"/>
      <c r="AC103" s="2"/>
      <c r="AD103" s="2"/>
      <c r="AE103" s="2"/>
      <c r="AF103" s="2"/>
      <c r="AG103" s="2"/>
      <c r="AH103" s="2"/>
      <c r="AI103" s="2"/>
      <c r="AJ103" s="2"/>
    </row>
    <row r="104" spans="1:36" ht="14.25" customHeight="1" x14ac:dyDescent="0.2">
      <c r="A104" s="2"/>
      <c r="B104" s="34"/>
      <c r="C104" s="34"/>
      <c r="D104" s="2"/>
      <c r="E104" s="2"/>
      <c r="F104" s="2"/>
      <c r="G104" s="2"/>
      <c r="H104" s="2"/>
      <c r="I104" s="2"/>
      <c r="J104" s="2"/>
      <c r="K104" s="2"/>
      <c r="L104" s="2"/>
      <c r="M104" s="2"/>
      <c r="N104" s="2"/>
      <c r="O104" s="2"/>
      <c r="P104" s="2"/>
      <c r="Q104" s="2"/>
      <c r="R104" s="2"/>
      <c r="S104" s="10"/>
      <c r="T104" s="2"/>
      <c r="U104" s="2"/>
      <c r="V104" s="2"/>
      <c r="W104" s="2"/>
      <c r="X104" s="2"/>
      <c r="Y104" s="2"/>
      <c r="Z104" s="2"/>
      <c r="AA104" s="2"/>
      <c r="AB104" s="2"/>
      <c r="AC104" s="2"/>
      <c r="AD104" s="2"/>
      <c r="AE104" s="2"/>
      <c r="AF104" s="2"/>
      <c r="AG104" s="2"/>
      <c r="AH104" s="2"/>
      <c r="AI104" s="2"/>
      <c r="AJ104" s="2"/>
    </row>
    <row r="105" spans="1:36" ht="14.25" customHeight="1" x14ac:dyDescent="0.2">
      <c r="A105" s="2"/>
      <c r="B105" s="34"/>
      <c r="C105" s="34"/>
      <c r="D105" s="2"/>
      <c r="E105" s="2"/>
      <c r="F105" s="2"/>
      <c r="G105" s="2"/>
      <c r="H105" s="2"/>
      <c r="I105" s="2"/>
      <c r="J105" s="2"/>
      <c r="K105" s="2"/>
      <c r="L105" s="2"/>
      <c r="M105" s="2"/>
      <c r="N105" s="2"/>
      <c r="O105" s="2"/>
      <c r="P105" s="2"/>
      <c r="Q105" s="2"/>
      <c r="R105" s="2"/>
      <c r="S105" s="10"/>
      <c r="T105" s="2"/>
      <c r="U105" s="2"/>
      <c r="V105" s="2"/>
      <c r="W105" s="2"/>
      <c r="X105" s="2"/>
      <c r="Y105" s="2"/>
      <c r="Z105" s="2"/>
      <c r="AA105" s="2"/>
      <c r="AB105" s="2"/>
      <c r="AC105" s="2"/>
      <c r="AD105" s="2"/>
      <c r="AE105" s="2"/>
      <c r="AF105" s="2"/>
      <c r="AG105" s="2"/>
      <c r="AH105" s="2"/>
      <c r="AI105" s="2"/>
      <c r="AJ105" s="2"/>
    </row>
    <row r="106" spans="1:36" ht="14.25" customHeight="1" x14ac:dyDescent="0.2">
      <c r="A106" s="2"/>
      <c r="B106" s="34"/>
      <c r="C106" s="34"/>
      <c r="D106" s="2"/>
      <c r="E106" s="2"/>
      <c r="F106" s="2"/>
      <c r="G106" s="2"/>
      <c r="H106" s="2"/>
      <c r="I106" s="2"/>
      <c r="J106" s="2"/>
      <c r="K106" s="2"/>
      <c r="L106" s="2"/>
      <c r="M106" s="2"/>
      <c r="N106" s="2"/>
      <c r="O106" s="2"/>
      <c r="P106" s="2"/>
      <c r="Q106" s="2"/>
      <c r="R106" s="2"/>
      <c r="S106" s="10"/>
      <c r="T106" s="2"/>
      <c r="U106" s="2"/>
      <c r="V106" s="2"/>
      <c r="W106" s="2"/>
      <c r="X106" s="2"/>
      <c r="Y106" s="2"/>
      <c r="Z106" s="2"/>
      <c r="AA106" s="2"/>
      <c r="AB106" s="2"/>
      <c r="AC106" s="2"/>
      <c r="AD106" s="2"/>
      <c r="AE106" s="2"/>
      <c r="AF106" s="2"/>
      <c r="AG106" s="2"/>
      <c r="AH106" s="2"/>
      <c r="AI106" s="2"/>
      <c r="AJ106" s="2"/>
    </row>
    <row r="107" spans="1:36" ht="14.25" customHeight="1" x14ac:dyDescent="0.2">
      <c r="A107" s="2"/>
      <c r="B107" s="34"/>
      <c r="C107" s="34"/>
      <c r="D107" s="2"/>
      <c r="E107" s="2"/>
      <c r="F107" s="2"/>
      <c r="G107" s="2"/>
      <c r="H107" s="2"/>
      <c r="I107" s="2"/>
      <c r="J107" s="2"/>
      <c r="K107" s="2"/>
      <c r="L107" s="2"/>
      <c r="M107" s="2"/>
      <c r="N107" s="2"/>
      <c r="O107" s="2"/>
      <c r="P107" s="2"/>
      <c r="Q107" s="2"/>
      <c r="R107" s="2"/>
      <c r="S107" s="10"/>
      <c r="T107" s="2"/>
      <c r="U107" s="2"/>
      <c r="V107" s="2"/>
      <c r="W107" s="2"/>
      <c r="X107" s="2"/>
      <c r="Y107" s="2"/>
      <c r="Z107" s="2"/>
      <c r="AA107" s="2"/>
      <c r="AB107" s="2"/>
      <c r="AC107" s="2"/>
      <c r="AD107" s="2"/>
      <c r="AE107" s="2"/>
      <c r="AF107" s="2"/>
      <c r="AG107" s="2"/>
      <c r="AH107" s="2"/>
      <c r="AI107" s="2"/>
      <c r="AJ107" s="2"/>
    </row>
    <row r="108" spans="1:36" ht="14.25" customHeight="1" x14ac:dyDescent="0.2">
      <c r="A108" s="2"/>
      <c r="B108" s="34"/>
      <c r="C108" s="34"/>
      <c r="D108" s="2"/>
      <c r="E108" s="2"/>
      <c r="F108" s="2"/>
      <c r="G108" s="2"/>
      <c r="H108" s="2"/>
      <c r="I108" s="2"/>
      <c r="J108" s="2"/>
      <c r="K108" s="2"/>
      <c r="L108" s="2"/>
      <c r="M108" s="2"/>
      <c r="N108" s="2"/>
      <c r="O108" s="2"/>
      <c r="P108" s="2"/>
      <c r="Q108" s="2"/>
      <c r="R108" s="2"/>
      <c r="S108" s="10"/>
      <c r="T108" s="2"/>
      <c r="U108" s="2"/>
      <c r="V108" s="2"/>
      <c r="W108" s="2"/>
      <c r="X108" s="2"/>
      <c r="Y108" s="2"/>
      <c r="Z108" s="2"/>
      <c r="AA108" s="2"/>
      <c r="AB108" s="2"/>
      <c r="AC108" s="2"/>
      <c r="AD108" s="2"/>
      <c r="AE108" s="2"/>
      <c r="AF108" s="2"/>
      <c r="AG108" s="2"/>
      <c r="AH108" s="2"/>
      <c r="AI108" s="2"/>
      <c r="AJ108" s="2"/>
    </row>
    <row r="109" spans="1:36" ht="14.25" customHeight="1" x14ac:dyDescent="0.2">
      <c r="A109" s="2"/>
      <c r="B109" s="34"/>
      <c r="C109" s="34"/>
      <c r="D109" s="2"/>
      <c r="E109" s="2"/>
      <c r="F109" s="2"/>
      <c r="G109" s="2"/>
      <c r="H109" s="2"/>
      <c r="I109" s="2"/>
      <c r="J109" s="2"/>
      <c r="K109" s="2"/>
      <c r="L109" s="2"/>
      <c r="M109" s="2"/>
      <c r="N109" s="2"/>
      <c r="O109" s="2"/>
      <c r="P109" s="2"/>
      <c r="Q109" s="2"/>
      <c r="R109" s="2"/>
      <c r="S109" s="10"/>
      <c r="T109" s="2"/>
      <c r="U109" s="2"/>
      <c r="V109" s="2"/>
      <c r="W109" s="2"/>
      <c r="X109" s="2"/>
      <c r="Y109" s="2"/>
      <c r="Z109" s="2"/>
      <c r="AA109" s="2"/>
      <c r="AB109" s="2"/>
      <c r="AC109" s="2"/>
      <c r="AD109" s="2"/>
      <c r="AE109" s="2"/>
      <c r="AF109" s="2"/>
      <c r="AG109" s="2"/>
      <c r="AH109" s="2"/>
      <c r="AI109" s="2"/>
      <c r="AJ109" s="2"/>
    </row>
    <row r="110" spans="1:36" ht="14.25" customHeight="1" x14ac:dyDescent="0.2">
      <c r="A110" s="2"/>
      <c r="B110" s="34"/>
      <c r="C110" s="34"/>
      <c r="D110" s="2"/>
      <c r="E110" s="2"/>
      <c r="F110" s="2"/>
      <c r="G110" s="2"/>
      <c r="H110" s="2"/>
      <c r="I110" s="2"/>
      <c r="J110" s="2"/>
      <c r="K110" s="2"/>
      <c r="L110" s="2"/>
      <c r="M110" s="2"/>
      <c r="N110" s="2"/>
      <c r="O110" s="2"/>
      <c r="P110" s="2"/>
      <c r="Q110" s="2"/>
      <c r="R110" s="2"/>
      <c r="S110" s="10"/>
      <c r="T110" s="2"/>
      <c r="U110" s="2"/>
      <c r="V110" s="2"/>
      <c r="W110" s="2"/>
      <c r="X110" s="2"/>
      <c r="Y110" s="2"/>
      <c r="Z110" s="2"/>
      <c r="AA110" s="2"/>
      <c r="AB110" s="2"/>
      <c r="AC110" s="2"/>
      <c r="AD110" s="2"/>
      <c r="AE110" s="2"/>
      <c r="AF110" s="2"/>
      <c r="AG110" s="2"/>
      <c r="AH110" s="2"/>
      <c r="AI110" s="2"/>
      <c r="AJ110" s="2"/>
    </row>
    <row r="111" spans="1:36" ht="14.25" customHeight="1" x14ac:dyDescent="0.2">
      <c r="A111" s="2"/>
      <c r="B111" s="34"/>
      <c r="C111" s="34"/>
      <c r="D111" s="2"/>
      <c r="E111" s="2"/>
      <c r="F111" s="2"/>
      <c r="G111" s="2"/>
      <c r="H111" s="2"/>
      <c r="I111" s="2"/>
      <c r="J111" s="2"/>
      <c r="K111" s="2"/>
      <c r="L111" s="2"/>
      <c r="M111" s="2"/>
      <c r="N111" s="2"/>
      <c r="O111" s="2"/>
      <c r="P111" s="2"/>
      <c r="Q111" s="2"/>
      <c r="R111" s="2"/>
      <c r="S111" s="10"/>
      <c r="T111" s="2"/>
      <c r="U111" s="2"/>
      <c r="V111" s="2"/>
      <c r="W111" s="2"/>
      <c r="X111" s="2"/>
      <c r="Y111" s="2"/>
      <c r="Z111" s="2"/>
      <c r="AA111" s="2"/>
      <c r="AB111" s="2"/>
      <c r="AC111" s="2"/>
      <c r="AD111" s="2"/>
      <c r="AE111" s="2"/>
      <c r="AF111" s="2"/>
      <c r="AG111" s="2"/>
      <c r="AH111" s="2"/>
      <c r="AI111" s="2"/>
      <c r="AJ111" s="2"/>
    </row>
    <row r="112" spans="1:36" ht="14.25" customHeight="1" x14ac:dyDescent="0.2">
      <c r="A112" s="2"/>
      <c r="B112" s="34"/>
      <c r="C112" s="34"/>
      <c r="D112" s="2"/>
      <c r="E112" s="2"/>
      <c r="F112" s="2"/>
      <c r="G112" s="2"/>
      <c r="H112" s="2"/>
      <c r="I112" s="2"/>
      <c r="J112" s="2"/>
      <c r="K112" s="2"/>
      <c r="L112" s="2"/>
      <c r="M112" s="2"/>
      <c r="N112" s="2"/>
      <c r="O112" s="2"/>
      <c r="P112" s="2"/>
      <c r="Q112" s="2"/>
      <c r="R112" s="2"/>
      <c r="S112" s="10"/>
      <c r="T112" s="2"/>
      <c r="U112" s="2"/>
      <c r="V112" s="2"/>
      <c r="W112" s="2"/>
      <c r="X112" s="2"/>
      <c r="Y112" s="2"/>
      <c r="Z112" s="2"/>
      <c r="AA112" s="2"/>
      <c r="AB112" s="2"/>
      <c r="AC112" s="2"/>
      <c r="AD112" s="2"/>
      <c r="AE112" s="2"/>
      <c r="AF112" s="2"/>
      <c r="AG112" s="2"/>
      <c r="AH112" s="2"/>
      <c r="AI112" s="2"/>
      <c r="AJ112" s="2"/>
    </row>
    <row r="113" spans="1:36" ht="14.25" customHeight="1" x14ac:dyDescent="0.2">
      <c r="A113" s="2"/>
      <c r="B113" s="34"/>
      <c r="C113" s="34"/>
      <c r="D113" s="2"/>
      <c r="E113" s="2"/>
      <c r="F113" s="2"/>
      <c r="G113" s="2"/>
      <c r="H113" s="2"/>
      <c r="I113" s="2"/>
      <c r="J113" s="2"/>
      <c r="K113" s="2"/>
      <c r="L113" s="2"/>
      <c r="M113" s="2"/>
      <c r="N113" s="2"/>
      <c r="O113" s="2"/>
      <c r="P113" s="2"/>
      <c r="Q113" s="2"/>
      <c r="R113" s="2"/>
      <c r="S113" s="10"/>
      <c r="T113" s="2"/>
      <c r="U113" s="2"/>
      <c r="V113" s="2"/>
      <c r="W113" s="2"/>
      <c r="X113" s="2"/>
      <c r="Y113" s="2"/>
      <c r="Z113" s="2"/>
      <c r="AA113" s="2"/>
      <c r="AB113" s="2"/>
      <c r="AC113" s="2"/>
      <c r="AD113" s="2"/>
      <c r="AE113" s="2"/>
      <c r="AF113" s="2"/>
      <c r="AG113" s="2"/>
      <c r="AH113" s="2"/>
      <c r="AI113" s="2"/>
      <c r="AJ113" s="2"/>
    </row>
    <row r="114" spans="1:36" ht="14.25" customHeight="1" x14ac:dyDescent="0.2">
      <c r="A114" s="2"/>
      <c r="B114" s="34"/>
      <c r="C114" s="34"/>
      <c r="D114" s="2"/>
      <c r="E114" s="2"/>
      <c r="F114" s="2"/>
      <c r="G114" s="2"/>
      <c r="H114" s="2"/>
      <c r="I114" s="2"/>
      <c r="J114" s="2"/>
      <c r="K114" s="2"/>
      <c r="L114" s="2"/>
      <c r="M114" s="2"/>
      <c r="N114" s="2"/>
      <c r="O114" s="2"/>
      <c r="P114" s="2"/>
      <c r="Q114" s="2"/>
      <c r="R114" s="2"/>
      <c r="S114" s="10"/>
      <c r="T114" s="2"/>
      <c r="U114" s="2"/>
      <c r="V114" s="2"/>
      <c r="W114" s="2"/>
      <c r="X114" s="2"/>
      <c r="Y114" s="2"/>
      <c r="Z114" s="2"/>
      <c r="AA114" s="2"/>
      <c r="AB114" s="2"/>
      <c r="AC114" s="2"/>
      <c r="AD114" s="2"/>
      <c r="AE114" s="2"/>
      <c r="AF114" s="2"/>
      <c r="AG114" s="2"/>
      <c r="AH114" s="2"/>
      <c r="AI114" s="2"/>
      <c r="AJ114" s="2"/>
    </row>
    <row r="115" spans="1:36" ht="14.25" customHeight="1" x14ac:dyDescent="0.2">
      <c r="A115" s="2"/>
      <c r="B115" s="34"/>
      <c r="C115" s="34"/>
      <c r="D115" s="2"/>
      <c r="E115" s="2"/>
      <c r="F115" s="2"/>
      <c r="G115" s="2"/>
      <c r="H115" s="2"/>
      <c r="I115" s="2"/>
      <c r="J115" s="2"/>
      <c r="K115" s="2"/>
      <c r="L115" s="2"/>
      <c r="M115" s="2"/>
      <c r="N115" s="2"/>
      <c r="O115" s="2"/>
      <c r="P115" s="2"/>
      <c r="Q115" s="2"/>
      <c r="R115" s="2"/>
      <c r="S115" s="10"/>
      <c r="T115" s="2"/>
      <c r="U115" s="2"/>
      <c r="V115" s="2"/>
      <c r="W115" s="2"/>
      <c r="X115" s="2"/>
      <c r="Y115" s="2"/>
      <c r="Z115" s="2"/>
      <c r="AA115" s="2"/>
      <c r="AB115" s="2"/>
      <c r="AC115" s="2"/>
      <c r="AD115" s="2"/>
      <c r="AE115" s="2"/>
      <c r="AF115" s="2"/>
      <c r="AG115" s="2"/>
      <c r="AH115" s="2"/>
      <c r="AI115" s="2"/>
      <c r="AJ115" s="2"/>
    </row>
    <row r="116" spans="1:36" ht="14.25" customHeight="1" x14ac:dyDescent="0.2">
      <c r="A116" s="2"/>
      <c r="B116" s="34"/>
      <c r="C116" s="34"/>
      <c r="D116" s="2"/>
      <c r="E116" s="2"/>
      <c r="F116" s="2"/>
      <c r="G116" s="2"/>
      <c r="H116" s="2"/>
      <c r="I116" s="2"/>
      <c r="J116" s="2"/>
      <c r="K116" s="2"/>
      <c r="L116" s="2"/>
      <c r="M116" s="2"/>
      <c r="N116" s="2"/>
      <c r="O116" s="2"/>
      <c r="P116" s="2"/>
      <c r="Q116" s="2"/>
      <c r="R116" s="2"/>
      <c r="S116" s="10"/>
      <c r="T116" s="2"/>
      <c r="U116" s="2"/>
      <c r="V116" s="2"/>
      <c r="W116" s="2"/>
      <c r="X116" s="2"/>
      <c r="Y116" s="2"/>
      <c r="Z116" s="2"/>
      <c r="AA116" s="2"/>
      <c r="AB116" s="2"/>
      <c r="AC116" s="2"/>
      <c r="AD116" s="2"/>
      <c r="AE116" s="2"/>
      <c r="AF116" s="2"/>
      <c r="AG116" s="2"/>
      <c r="AH116" s="2"/>
      <c r="AI116" s="2"/>
      <c r="AJ116" s="2"/>
    </row>
    <row r="117" spans="1:36" ht="14.25" customHeight="1" x14ac:dyDescent="0.2">
      <c r="A117" s="2"/>
      <c r="B117" s="34"/>
      <c r="C117" s="34"/>
      <c r="D117" s="2"/>
      <c r="E117" s="2"/>
      <c r="F117" s="2"/>
      <c r="G117" s="2"/>
      <c r="H117" s="2"/>
      <c r="I117" s="2"/>
      <c r="J117" s="2"/>
      <c r="K117" s="2"/>
      <c r="L117" s="2"/>
      <c r="M117" s="2"/>
      <c r="N117" s="2"/>
      <c r="O117" s="2"/>
      <c r="P117" s="2"/>
      <c r="Q117" s="2"/>
      <c r="R117" s="2"/>
      <c r="S117" s="10"/>
      <c r="T117" s="2"/>
      <c r="U117" s="2"/>
      <c r="V117" s="2"/>
      <c r="W117" s="2"/>
      <c r="X117" s="2"/>
      <c r="Y117" s="2"/>
      <c r="Z117" s="2"/>
      <c r="AA117" s="2"/>
      <c r="AB117" s="2"/>
      <c r="AC117" s="2"/>
      <c r="AD117" s="2"/>
      <c r="AE117" s="2"/>
      <c r="AF117" s="2"/>
      <c r="AG117" s="2"/>
      <c r="AH117" s="2"/>
      <c r="AI117" s="2"/>
      <c r="AJ117" s="2"/>
    </row>
    <row r="118" spans="1:36" ht="14.25" customHeight="1" x14ac:dyDescent="0.2">
      <c r="A118" s="2"/>
      <c r="B118" s="34"/>
      <c r="C118" s="34"/>
      <c r="D118" s="2"/>
      <c r="E118" s="2"/>
      <c r="F118" s="2"/>
      <c r="G118" s="2"/>
      <c r="H118" s="2"/>
      <c r="I118" s="2"/>
      <c r="J118" s="2"/>
      <c r="K118" s="2"/>
      <c r="L118" s="2"/>
      <c r="M118" s="2"/>
      <c r="N118" s="2"/>
      <c r="O118" s="2"/>
      <c r="P118" s="2"/>
      <c r="Q118" s="2"/>
      <c r="R118" s="2"/>
      <c r="S118" s="10"/>
      <c r="T118" s="2"/>
      <c r="U118" s="2"/>
      <c r="V118" s="2"/>
      <c r="W118" s="2"/>
      <c r="X118" s="2"/>
      <c r="Y118" s="2"/>
      <c r="Z118" s="2"/>
      <c r="AA118" s="2"/>
      <c r="AB118" s="2"/>
      <c r="AC118" s="2"/>
      <c r="AD118" s="2"/>
      <c r="AE118" s="2"/>
      <c r="AF118" s="2"/>
      <c r="AG118" s="2"/>
      <c r="AH118" s="2"/>
      <c r="AI118" s="2"/>
      <c r="AJ118" s="2"/>
    </row>
    <row r="119" spans="1:36" ht="14.25" customHeight="1" x14ac:dyDescent="0.2">
      <c r="A119" s="2"/>
      <c r="B119" s="34"/>
      <c r="C119" s="34"/>
      <c r="D119" s="2"/>
      <c r="E119" s="2"/>
      <c r="F119" s="2"/>
      <c r="G119" s="2"/>
      <c r="H119" s="2"/>
      <c r="I119" s="2"/>
      <c r="J119" s="2"/>
      <c r="K119" s="2"/>
      <c r="L119" s="2"/>
      <c r="M119" s="2"/>
      <c r="N119" s="2"/>
      <c r="O119" s="2"/>
      <c r="P119" s="2"/>
      <c r="Q119" s="2"/>
      <c r="R119" s="2"/>
      <c r="S119" s="10"/>
      <c r="T119" s="2"/>
      <c r="U119" s="2"/>
      <c r="V119" s="2"/>
      <c r="W119" s="2"/>
      <c r="X119" s="2"/>
      <c r="Y119" s="2"/>
      <c r="Z119" s="2"/>
      <c r="AA119" s="2"/>
      <c r="AB119" s="2"/>
      <c r="AC119" s="2"/>
      <c r="AD119" s="2"/>
      <c r="AE119" s="2"/>
      <c r="AF119" s="2"/>
      <c r="AG119" s="2"/>
      <c r="AH119" s="2"/>
      <c r="AI119" s="2"/>
      <c r="AJ119" s="2"/>
    </row>
    <row r="120" spans="1:36" ht="14.25" customHeight="1" x14ac:dyDescent="0.2">
      <c r="A120" s="2"/>
      <c r="B120" s="34"/>
      <c r="C120" s="34"/>
      <c r="D120" s="2"/>
      <c r="E120" s="2"/>
      <c r="F120" s="2"/>
      <c r="G120" s="2"/>
      <c r="H120" s="2"/>
      <c r="I120" s="2"/>
      <c r="J120" s="2"/>
      <c r="K120" s="2"/>
      <c r="L120" s="2"/>
      <c r="M120" s="2"/>
      <c r="N120" s="2"/>
      <c r="O120" s="2"/>
      <c r="P120" s="2"/>
      <c r="Q120" s="2"/>
      <c r="R120" s="2"/>
      <c r="S120" s="10"/>
      <c r="T120" s="2"/>
      <c r="U120" s="2"/>
      <c r="V120" s="2"/>
      <c r="W120" s="2"/>
      <c r="X120" s="2"/>
      <c r="Y120" s="2"/>
      <c r="Z120" s="2"/>
      <c r="AA120" s="2"/>
      <c r="AB120" s="2"/>
      <c r="AC120" s="2"/>
      <c r="AD120" s="2"/>
      <c r="AE120" s="2"/>
      <c r="AF120" s="2"/>
      <c r="AG120" s="2"/>
      <c r="AH120" s="2"/>
      <c r="AI120" s="2"/>
      <c r="AJ120" s="2"/>
    </row>
    <row r="121" spans="1:36" ht="14.25" customHeight="1" x14ac:dyDescent="0.2">
      <c r="A121" s="2"/>
      <c r="B121" s="34"/>
      <c r="C121" s="34"/>
      <c r="D121" s="2"/>
      <c r="E121" s="2"/>
      <c r="F121" s="2"/>
      <c r="G121" s="2"/>
      <c r="H121" s="2"/>
      <c r="I121" s="2"/>
      <c r="J121" s="2"/>
      <c r="K121" s="2"/>
      <c r="L121" s="2"/>
      <c r="M121" s="2"/>
      <c r="N121" s="2"/>
      <c r="O121" s="2"/>
      <c r="P121" s="2"/>
      <c r="Q121" s="2"/>
      <c r="R121" s="2"/>
      <c r="S121" s="10"/>
      <c r="T121" s="2"/>
      <c r="U121" s="2"/>
      <c r="V121" s="2"/>
      <c r="W121" s="2"/>
      <c r="X121" s="2"/>
      <c r="Y121" s="2"/>
      <c r="Z121" s="2"/>
      <c r="AA121" s="2"/>
      <c r="AB121" s="2"/>
      <c r="AC121" s="2"/>
      <c r="AD121" s="2"/>
      <c r="AE121" s="2"/>
      <c r="AF121" s="2"/>
      <c r="AG121" s="2"/>
      <c r="AH121" s="2"/>
      <c r="AI121" s="2"/>
      <c r="AJ121" s="2"/>
    </row>
    <row r="122" spans="1:36" ht="14.25" customHeight="1" x14ac:dyDescent="0.2">
      <c r="A122" s="2"/>
      <c r="B122" s="34"/>
      <c r="C122" s="34"/>
      <c r="D122" s="2"/>
      <c r="E122" s="2"/>
      <c r="F122" s="2"/>
      <c r="G122" s="2"/>
      <c r="H122" s="2"/>
      <c r="I122" s="2"/>
      <c r="J122" s="2"/>
      <c r="K122" s="2"/>
      <c r="L122" s="2"/>
      <c r="M122" s="2"/>
      <c r="N122" s="2"/>
      <c r="O122" s="2"/>
      <c r="P122" s="2"/>
      <c r="Q122" s="2"/>
      <c r="R122" s="2"/>
      <c r="S122" s="10"/>
      <c r="T122" s="2"/>
      <c r="U122" s="2"/>
      <c r="V122" s="2"/>
      <c r="W122" s="2"/>
      <c r="X122" s="2"/>
      <c r="Y122" s="2"/>
      <c r="Z122" s="2"/>
      <c r="AA122" s="2"/>
      <c r="AB122" s="2"/>
      <c r="AC122" s="2"/>
      <c r="AD122" s="2"/>
      <c r="AE122" s="2"/>
      <c r="AF122" s="2"/>
      <c r="AG122" s="2"/>
      <c r="AH122" s="2"/>
      <c r="AI122" s="2"/>
      <c r="AJ122" s="2"/>
    </row>
    <row r="123" spans="1:36" ht="14.25" customHeight="1" x14ac:dyDescent="0.2">
      <c r="A123" s="2"/>
      <c r="B123" s="34"/>
      <c r="C123" s="34"/>
      <c r="D123" s="2"/>
      <c r="E123" s="2"/>
      <c r="F123" s="2"/>
      <c r="G123" s="2"/>
      <c r="H123" s="2"/>
      <c r="I123" s="2"/>
      <c r="J123" s="2"/>
      <c r="K123" s="2"/>
      <c r="L123" s="2"/>
      <c r="M123" s="2"/>
      <c r="N123" s="2"/>
      <c r="O123" s="2"/>
      <c r="P123" s="2"/>
      <c r="Q123" s="2"/>
      <c r="R123" s="2"/>
      <c r="S123" s="10"/>
      <c r="T123" s="2"/>
      <c r="U123" s="2"/>
      <c r="V123" s="2"/>
      <c r="W123" s="2"/>
      <c r="X123" s="2"/>
      <c r="Y123" s="2"/>
      <c r="Z123" s="2"/>
      <c r="AA123" s="2"/>
      <c r="AB123" s="2"/>
      <c r="AC123" s="2"/>
      <c r="AD123" s="2"/>
      <c r="AE123" s="2"/>
      <c r="AF123" s="2"/>
      <c r="AG123" s="2"/>
      <c r="AH123" s="2"/>
      <c r="AI123" s="2"/>
      <c r="AJ123" s="2"/>
    </row>
    <row r="124" spans="1:36" ht="14.25" customHeight="1" x14ac:dyDescent="0.2">
      <c r="A124" s="2"/>
      <c r="B124" s="34"/>
      <c r="C124" s="34"/>
      <c r="D124" s="2"/>
      <c r="E124" s="2"/>
      <c r="F124" s="2"/>
      <c r="G124" s="2"/>
      <c r="H124" s="2"/>
      <c r="I124" s="2"/>
      <c r="J124" s="2"/>
      <c r="K124" s="2"/>
      <c r="L124" s="2"/>
      <c r="M124" s="2"/>
      <c r="N124" s="2"/>
      <c r="O124" s="2"/>
      <c r="P124" s="2"/>
      <c r="Q124" s="2"/>
      <c r="R124" s="2"/>
      <c r="S124" s="10"/>
      <c r="T124" s="2"/>
      <c r="U124" s="2"/>
      <c r="V124" s="2"/>
      <c r="W124" s="2"/>
      <c r="X124" s="2"/>
      <c r="Y124" s="2"/>
      <c r="Z124" s="2"/>
      <c r="AA124" s="2"/>
      <c r="AB124" s="2"/>
      <c r="AC124" s="2"/>
      <c r="AD124" s="2"/>
      <c r="AE124" s="2"/>
      <c r="AF124" s="2"/>
      <c r="AG124" s="2"/>
      <c r="AH124" s="2"/>
      <c r="AI124" s="2"/>
      <c r="AJ124" s="2"/>
    </row>
    <row r="125" spans="1:36" ht="14.25" customHeight="1" x14ac:dyDescent="0.2">
      <c r="A125" s="2"/>
      <c r="B125" s="34"/>
      <c r="C125" s="34"/>
      <c r="D125" s="2"/>
      <c r="E125" s="2"/>
      <c r="F125" s="2"/>
      <c r="G125" s="2"/>
      <c r="H125" s="2"/>
      <c r="I125" s="2"/>
      <c r="J125" s="2"/>
      <c r="K125" s="2"/>
      <c r="L125" s="2"/>
      <c r="M125" s="2"/>
      <c r="N125" s="2"/>
      <c r="O125" s="2"/>
      <c r="P125" s="2"/>
      <c r="Q125" s="2"/>
      <c r="R125" s="2"/>
      <c r="S125" s="10"/>
      <c r="T125" s="2"/>
      <c r="U125" s="2"/>
      <c r="V125" s="2"/>
      <c r="W125" s="2"/>
      <c r="X125" s="2"/>
      <c r="Y125" s="2"/>
      <c r="Z125" s="2"/>
      <c r="AA125" s="2"/>
      <c r="AB125" s="2"/>
      <c r="AC125" s="2"/>
      <c r="AD125" s="2"/>
      <c r="AE125" s="2"/>
      <c r="AF125" s="2"/>
      <c r="AG125" s="2"/>
      <c r="AH125" s="2"/>
      <c r="AI125" s="2"/>
      <c r="AJ125" s="2"/>
    </row>
    <row r="126" spans="1:36" ht="14.25" customHeight="1" x14ac:dyDescent="0.2">
      <c r="A126" s="2"/>
      <c r="B126" s="34"/>
      <c r="C126" s="34"/>
      <c r="D126" s="2"/>
      <c r="E126" s="2"/>
      <c r="F126" s="2"/>
      <c r="G126" s="2"/>
      <c r="H126" s="2"/>
      <c r="I126" s="2"/>
      <c r="J126" s="2"/>
      <c r="K126" s="2"/>
      <c r="L126" s="2"/>
      <c r="M126" s="2"/>
      <c r="N126" s="2"/>
      <c r="O126" s="2"/>
      <c r="P126" s="2"/>
      <c r="Q126" s="2"/>
      <c r="R126" s="2"/>
      <c r="S126" s="10"/>
      <c r="T126" s="2"/>
      <c r="U126" s="2"/>
      <c r="V126" s="2"/>
      <c r="W126" s="2"/>
      <c r="X126" s="2"/>
      <c r="Y126" s="2"/>
      <c r="Z126" s="2"/>
      <c r="AA126" s="2"/>
      <c r="AB126" s="2"/>
      <c r="AC126" s="2"/>
      <c r="AD126" s="2"/>
      <c r="AE126" s="2"/>
      <c r="AF126" s="2"/>
      <c r="AG126" s="2"/>
      <c r="AH126" s="2"/>
      <c r="AI126" s="2"/>
      <c r="AJ126" s="2"/>
    </row>
    <row r="127" spans="1:36" ht="14.25" customHeight="1" x14ac:dyDescent="0.2">
      <c r="A127" s="2"/>
      <c r="B127" s="34"/>
      <c r="C127" s="34"/>
      <c r="D127" s="2"/>
      <c r="E127" s="2"/>
      <c r="F127" s="2"/>
      <c r="G127" s="2"/>
      <c r="H127" s="2"/>
      <c r="I127" s="2"/>
      <c r="J127" s="2"/>
      <c r="K127" s="2"/>
      <c r="L127" s="2"/>
      <c r="M127" s="2"/>
      <c r="N127" s="2"/>
      <c r="O127" s="2"/>
      <c r="P127" s="2"/>
      <c r="Q127" s="2"/>
      <c r="R127" s="2"/>
      <c r="S127" s="10"/>
      <c r="T127" s="2"/>
      <c r="U127" s="2"/>
      <c r="V127" s="2"/>
      <c r="W127" s="2"/>
      <c r="X127" s="2"/>
      <c r="Y127" s="2"/>
      <c r="Z127" s="2"/>
      <c r="AA127" s="2"/>
      <c r="AB127" s="2"/>
      <c r="AC127" s="2"/>
      <c r="AD127" s="2"/>
      <c r="AE127" s="2"/>
      <c r="AF127" s="2"/>
      <c r="AG127" s="2"/>
      <c r="AH127" s="2"/>
      <c r="AI127" s="2"/>
      <c r="AJ127" s="2"/>
    </row>
    <row r="128" spans="1:36" ht="14.25" customHeight="1" x14ac:dyDescent="0.2">
      <c r="A128" s="2"/>
      <c r="B128" s="34"/>
      <c r="C128" s="34"/>
      <c r="D128" s="2"/>
      <c r="E128" s="2"/>
      <c r="F128" s="2"/>
      <c r="G128" s="2"/>
      <c r="H128" s="2"/>
      <c r="I128" s="2"/>
      <c r="J128" s="2"/>
      <c r="K128" s="2"/>
      <c r="L128" s="2"/>
      <c r="M128" s="2"/>
      <c r="N128" s="2"/>
      <c r="O128" s="2"/>
      <c r="P128" s="2"/>
      <c r="Q128" s="2"/>
      <c r="R128" s="2"/>
      <c r="S128" s="10"/>
      <c r="T128" s="2"/>
      <c r="U128" s="2"/>
      <c r="V128" s="2"/>
      <c r="W128" s="2"/>
      <c r="X128" s="2"/>
      <c r="Y128" s="2"/>
      <c r="Z128" s="2"/>
      <c r="AA128" s="2"/>
      <c r="AB128" s="2"/>
      <c r="AC128" s="2"/>
      <c r="AD128" s="2"/>
      <c r="AE128" s="2"/>
      <c r="AF128" s="2"/>
      <c r="AG128" s="2"/>
      <c r="AH128" s="2"/>
      <c r="AI128" s="2"/>
      <c r="AJ128" s="2"/>
    </row>
    <row r="129" spans="1:36" ht="14.25" customHeight="1" x14ac:dyDescent="0.2">
      <c r="A129" s="2"/>
      <c r="B129" s="34"/>
      <c r="C129" s="34"/>
      <c r="D129" s="2"/>
      <c r="E129" s="2"/>
      <c r="F129" s="2"/>
      <c r="G129" s="2"/>
      <c r="H129" s="2"/>
      <c r="I129" s="2"/>
      <c r="J129" s="2"/>
      <c r="K129" s="2"/>
      <c r="L129" s="2"/>
      <c r="M129" s="2"/>
      <c r="N129" s="2"/>
      <c r="O129" s="2"/>
      <c r="P129" s="2"/>
      <c r="Q129" s="2"/>
      <c r="R129" s="2"/>
      <c r="S129" s="10"/>
      <c r="T129" s="2"/>
      <c r="U129" s="2"/>
      <c r="V129" s="2"/>
      <c r="W129" s="2"/>
      <c r="X129" s="2"/>
      <c r="Y129" s="2"/>
      <c r="Z129" s="2"/>
      <c r="AA129" s="2"/>
      <c r="AB129" s="2"/>
      <c r="AC129" s="2"/>
      <c r="AD129" s="2"/>
      <c r="AE129" s="2"/>
      <c r="AF129" s="2"/>
      <c r="AG129" s="2"/>
      <c r="AH129" s="2"/>
      <c r="AI129" s="2"/>
      <c r="AJ129" s="2"/>
    </row>
    <row r="130" spans="1:36" ht="14.25" customHeight="1" x14ac:dyDescent="0.2">
      <c r="A130" s="2"/>
      <c r="B130" s="34"/>
      <c r="C130" s="34"/>
      <c r="D130" s="2"/>
      <c r="E130" s="2"/>
      <c r="F130" s="2"/>
      <c r="G130" s="2"/>
      <c r="H130" s="2"/>
      <c r="I130" s="2"/>
      <c r="J130" s="2"/>
      <c r="K130" s="2"/>
      <c r="L130" s="2"/>
      <c r="M130" s="2"/>
      <c r="N130" s="2"/>
      <c r="O130" s="2"/>
      <c r="P130" s="2"/>
      <c r="Q130" s="2"/>
      <c r="R130" s="2"/>
      <c r="S130" s="10"/>
      <c r="T130" s="2"/>
      <c r="U130" s="2"/>
      <c r="V130" s="2"/>
      <c r="W130" s="2"/>
      <c r="X130" s="2"/>
      <c r="Y130" s="2"/>
      <c r="Z130" s="2"/>
      <c r="AA130" s="2"/>
      <c r="AB130" s="2"/>
      <c r="AC130" s="2"/>
      <c r="AD130" s="2"/>
      <c r="AE130" s="2"/>
      <c r="AF130" s="2"/>
      <c r="AG130" s="2"/>
      <c r="AH130" s="2"/>
      <c r="AI130" s="2"/>
      <c r="AJ130" s="2"/>
    </row>
    <row r="131" spans="1:36" ht="14.25" customHeight="1" x14ac:dyDescent="0.2">
      <c r="A131" s="2"/>
      <c r="B131" s="34"/>
      <c r="C131" s="34"/>
      <c r="D131" s="2"/>
      <c r="E131" s="2"/>
      <c r="F131" s="2"/>
      <c r="G131" s="2"/>
      <c r="H131" s="2"/>
      <c r="I131" s="2"/>
      <c r="J131" s="2"/>
      <c r="K131" s="2"/>
      <c r="L131" s="2"/>
      <c r="M131" s="2"/>
      <c r="N131" s="2"/>
      <c r="O131" s="2"/>
      <c r="P131" s="2"/>
      <c r="Q131" s="2"/>
      <c r="R131" s="2"/>
      <c r="S131" s="10"/>
      <c r="T131" s="2"/>
      <c r="U131" s="2"/>
      <c r="V131" s="2"/>
      <c r="W131" s="2"/>
      <c r="X131" s="2"/>
      <c r="Y131" s="2"/>
      <c r="Z131" s="2"/>
      <c r="AA131" s="2"/>
      <c r="AB131" s="2"/>
      <c r="AC131" s="2"/>
      <c r="AD131" s="2"/>
      <c r="AE131" s="2"/>
      <c r="AF131" s="2"/>
      <c r="AG131" s="2"/>
      <c r="AH131" s="2"/>
      <c r="AI131" s="2"/>
      <c r="AJ131" s="2"/>
    </row>
    <row r="132" spans="1:36" ht="14.25" customHeight="1" x14ac:dyDescent="0.2">
      <c r="A132" s="2"/>
      <c r="B132" s="34"/>
      <c r="C132" s="34"/>
      <c r="D132" s="2"/>
      <c r="E132" s="2"/>
      <c r="F132" s="2"/>
      <c r="G132" s="2"/>
      <c r="H132" s="2"/>
      <c r="I132" s="2"/>
      <c r="J132" s="2"/>
      <c r="K132" s="2"/>
      <c r="L132" s="2"/>
      <c r="M132" s="2"/>
      <c r="N132" s="2"/>
      <c r="O132" s="2"/>
      <c r="P132" s="2"/>
      <c r="Q132" s="2"/>
      <c r="R132" s="2"/>
      <c r="S132" s="10"/>
      <c r="T132" s="2"/>
      <c r="U132" s="2"/>
      <c r="V132" s="2"/>
      <c r="W132" s="2"/>
      <c r="X132" s="2"/>
      <c r="Y132" s="2"/>
      <c r="Z132" s="2"/>
      <c r="AA132" s="2"/>
      <c r="AB132" s="2"/>
      <c r="AC132" s="2"/>
      <c r="AD132" s="2"/>
      <c r="AE132" s="2"/>
      <c r="AF132" s="2"/>
      <c r="AG132" s="2"/>
      <c r="AH132" s="2"/>
      <c r="AI132" s="2"/>
      <c r="AJ132" s="2"/>
    </row>
    <row r="133" spans="1:36" ht="14.25" customHeight="1" x14ac:dyDescent="0.2">
      <c r="A133" s="2"/>
      <c r="B133" s="34"/>
      <c r="C133" s="34"/>
      <c r="D133" s="2"/>
      <c r="E133" s="2"/>
      <c r="F133" s="2"/>
      <c r="G133" s="2"/>
      <c r="H133" s="2"/>
      <c r="I133" s="2"/>
      <c r="J133" s="2"/>
      <c r="K133" s="2"/>
      <c r="L133" s="2"/>
      <c r="M133" s="2"/>
      <c r="N133" s="2"/>
      <c r="O133" s="2"/>
      <c r="P133" s="2"/>
      <c r="Q133" s="2"/>
      <c r="R133" s="2"/>
      <c r="S133" s="10"/>
      <c r="T133" s="2"/>
      <c r="U133" s="2"/>
      <c r="V133" s="2"/>
      <c r="W133" s="2"/>
      <c r="X133" s="2"/>
      <c r="Y133" s="2"/>
      <c r="Z133" s="2"/>
      <c r="AA133" s="2"/>
      <c r="AB133" s="2"/>
      <c r="AC133" s="2"/>
      <c r="AD133" s="2"/>
      <c r="AE133" s="2"/>
      <c r="AF133" s="2"/>
      <c r="AG133" s="2"/>
      <c r="AH133" s="2"/>
      <c r="AI133" s="2"/>
      <c r="AJ133" s="2"/>
    </row>
    <row r="134" spans="1:36" ht="14.25" customHeight="1" x14ac:dyDescent="0.2">
      <c r="A134" s="2"/>
      <c r="B134" s="34"/>
      <c r="C134" s="34"/>
      <c r="D134" s="2"/>
      <c r="E134" s="2"/>
      <c r="F134" s="2"/>
      <c r="G134" s="2"/>
      <c r="H134" s="2"/>
      <c r="I134" s="2"/>
      <c r="J134" s="2"/>
      <c r="K134" s="2"/>
      <c r="L134" s="2"/>
      <c r="M134" s="2"/>
      <c r="N134" s="2"/>
      <c r="O134" s="2"/>
      <c r="P134" s="2"/>
      <c r="Q134" s="2"/>
      <c r="R134" s="2"/>
      <c r="S134" s="10"/>
      <c r="T134" s="2"/>
      <c r="U134" s="2"/>
      <c r="V134" s="2"/>
      <c r="W134" s="2"/>
      <c r="X134" s="2"/>
      <c r="Y134" s="2"/>
      <c r="Z134" s="2"/>
      <c r="AA134" s="2"/>
      <c r="AB134" s="2"/>
      <c r="AC134" s="2"/>
      <c r="AD134" s="2"/>
      <c r="AE134" s="2"/>
      <c r="AF134" s="2"/>
      <c r="AG134" s="2"/>
      <c r="AH134" s="2"/>
      <c r="AI134" s="2"/>
      <c r="AJ134" s="2"/>
    </row>
    <row r="135" spans="1:36" ht="14.25" customHeight="1" x14ac:dyDescent="0.2">
      <c r="A135" s="2"/>
      <c r="B135" s="34"/>
      <c r="C135" s="34"/>
      <c r="D135" s="2"/>
      <c r="E135" s="2"/>
      <c r="F135" s="2"/>
      <c r="G135" s="2"/>
      <c r="H135" s="2"/>
      <c r="I135" s="2"/>
      <c r="J135" s="2"/>
      <c r="K135" s="2"/>
      <c r="L135" s="2"/>
      <c r="M135" s="2"/>
      <c r="N135" s="2"/>
      <c r="O135" s="2"/>
      <c r="P135" s="2"/>
      <c r="Q135" s="2"/>
      <c r="R135" s="2"/>
      <c r="S135" s="10"/>
      <c r="T135" s="2"/>
      <c r="U135" s="2"/>
      <c r="V135" s="2"/>
      <c r="W135" s="2"/>
      <c r="X135" s="2"/>
      <c r="Y135" s="2"/>
      <c r="Z135" s="2"/>
      <c r="AA135" s="2"/>
      <c r="AB135" s="2"/>
      <c r="AC135" s="2"/>
      <c r="AD135" s="2"/>
      <c r="AE135" s="2"/>
      <c r="AF135" s="2"/>
      <c r="AG135" s="2"/>
      <c r="AH135" s="2"/>
      <c r="AI135" s="2"/>
      <c r="AJ135" s="2"/>
    </row>
    <row r="136" spans="1:36" ht="14.25" customHeight="1" x14ac:dyDescent="0.2">
      <c r="A136" s="2"/>
      <c r="B136" s="34"/>
      <c r="C136" s="34"/>
      <c r="D136" s="2"/>
      <c r="E136" s="2"/>
      <c r="F136" s="2"/>
      <c r="G136" s="2"/>
      <c r="H136" s="2"/>
      <c r="I136" s="2"/>
      <c r="J136" s="2"/>
      <c r="K136" s="2"/>
      <c r="L136" s="2"/>
      <c r="M136" s="2"/>
      <c r="N136" s="2"/>
      <c r="O136" s="2"/>
      <c r="P136" s="2"/>
      <c r="Q136" s="2"/>
      <c r="R136" s="2"/>
      <c r="S136" s="10"/>
      <c r="T136" s="2"/>
      <c r="U136" s="2"/>
      <c r="V136" s="2"/>
      <c r="W136" s="2"/>
      <c r="X136" s="2"/>
      <c r="Y136" s="2"/>
      <c r="Z136" s="2"/>
      <c r="AA136" s="2"/>
      <c r="AB136" s="2"/>
      <c r="AC136" s="2"/>
      <c r="AD136" s="2"/>
      <c r="AE136" s="2"/>
      <c r="AF136" s="2"/>
      <c r="AG136" s="2"/>
      <c r="AH136" s="2"/>
      <c r="AI136" s="2"/>
      <c r="AJ136" s="2"/>
    </row>
    <row r="137" spans="1:36" ht="14.25" customHeight="1" x14ac:dyDescent="0.2">
      <c r="A137" s="2"/>
      <c r="B137" s="34"/>
      <c r="C137" s="34"/>
      <c r="D137" s="2"/>
      <c r="E137" s="2"/>
      <c r="F137" s="2"/>
      <c r="G137" s="2"/>
      <c r="H137" s="2"/>
      <c r="I137" s="2"/>
      <c r="J137" s="2"/>
      <c r="K137" s="2"/>
      <c r="L137" s="2"/>
      <c r="M137" s="2"/>
      <c r="N137" s="2"/>
      <c r="O137" s="2"/>
      <c r="P137" s="2"/>
      <c r="Q137" s="2"/>
      <c r="R137" s="2"/>
      <c r="S137" s="10"/>
      <c r="T137" s="2"/>
      <c r="U137" s="2"/>
      <c r="V137" s="2"/>
      <c r="W137" s="2"/>
      <c r="X137" s="2"/>
      <c r="Y137" s="2"/>
      <c r="Z137" s="2"/>
      <c r="AA137" s="2"/>
      <c r="AB137" s="2"/>
      <c r="AC137" s="2"/>
      <c r="AD137" s="2"/>
      <c r="AE137" s="2"/>
      <c r="AF137" s="2"/>
      <c r="AG137" s="2"/>
      <c r="AH137" s="2"/>
      <c r="AI137" s="2"/>
      <c r="AJ137" s="2"/>
    </row>
    <row r="138" spans="1:36" ht="14.25" customHeight="1" x14ac:dyDescent="0.2">
      <c r="A138" s="2"/>
      <c r="B138" s="34"/>
      <c r="C138" s="34"/>
      <c r="D138" s="2"/>
      <c r="E138" s="2"/>
      <c r="F138" s="2"/>
      <c r="G138" s="2"/>
      <c r="H138" s="2"/>
      <c r="I138" s="2"/>
      <c r="J138" s="2"/>
      <c r="K138" s="2"/>
      <c r="L138" s="2"/>
      <c r="M138" s="2"/>
      <c r="N138" s="2"/>
      <c r="O138" s="2"/>
      <c r="P138" s="2"/>
      <c r="Q138" s="2"/>
      <c r="R138" s="2"/>
      <c r="S138" s="10"/>
      <c r="T138" s="2"/>
      <c r="U138" s="2"/>
      <c r="V138" s="2"/>
      <c r="W138" s="2"/>
      <c r="X138" s="2"/>
      <c r="Y138" s="2"/>
      <c r="Z138" s="2"/>
      <c r="AA138" s="2"/>
      <c r="AB138" s="2"/>
      <c r="AC138" s="2"/>
      <c r="AD138" s="2"/>
      <c r="AE138" s="2"/>
      <c r="AF138" s="2"/>
      <c r="AG138" s="2"/>
      <c r="AH138" s="2"/>
      <c r="AI138" s="2"/>
      <c r="AJ138" s="2"/>
    </row>
    <row r="139" spans="1:36" ht="14.25" customHeight="1" x14ac:dyDescent="0.2">
      <c r="A139" s="2"/>
      <c r="B139" s="34"/>
      <c r="C139" s="34"/>
      <c r="D139" s="2"/>
      <c r="E139" s="2"/>
      <c r="F139" s="2"/>
      <c r="G139" s="2"/>
      <c r="H139" s="2"/>
      <c r="I139" s="2"/>
      <c r="J139" s="2"/>
      <c r="K139" s="2"/>
      <c r="L139" s="2"/>
      <c r="M139" s="2"/>
      <c r="N139" s="2"/>
      <c r="O139" s="2"/>
      <c r="P139" s="2"/>
      <c r="Q139" s="2"/>
      <c r="R139" s="2"/>
      <c r="S139" s="10"/>
      <c r="T139" s="2"/>
      <c r="U139" s="2"/>
      <c r="V139" s="2"/>
      <c r="W139" s="2"/>
      <c r="X139" s="2"/>
      <c r="Y139" s="2"/>
      <c r="Z139" s="2"/>
      <c r="AA139" s="2"/>
      <c r="AB139" s="2"/>
      <c r="AC139" s="2"/>
      <c r="AD139" s="2"/>
      <c r="AE139" s="2"/>
      <c r="AF139" s="2"/>
      <c r="AG139" s="2"/>
      <c r="AH139" s="2"/>
      <c r="AI139" s="2"/>
      <c r="AJ139" s="2"/>
    </row>
    <row r="140" spans="1:36" ht="14.25" customHeight="1" x14ac:dyDescent="0.2">
      <c r="A140" s="2"/>
      <c r="B140" s="34"/>
      <c r="C140" s="34"/>
      <c r="D140" s="2"/>
      <c r="E140" s="2"/>
      <c r="F140" s="2"/>
      <c r="G140" s="2"/>
      <c r="H140" s="2"/>
      <c r="I140" s="2"/>
      <c r="J140" s="2"/>
      <c r="K140" s="2"/>
      <c r="L140" s="2"/>
      <c r="M140" s="2"/>
      <c r="N140" s="2"/>
      <c r="O140" s="2"/>
      <c r="P140" s="2"/>
      <c r="Q140" s="2"/>
      <c r="R140" s="2"/>
      <c r="S140" s="10"/>
      <c r="T140" s="2"/>
      <c r="U140" s="2"/>
      <c r="V140" s="2"/>
      <c r="W140" s="2"/>
      <c r="X140" s="2"/>
      <c r="Y140" s="2"/>
      <c r="Z140" s="2"/>
      <c r="AA140" s="2"/>
      <c r="AB140" s="2"/>
      <c r="AC140" s="2"/>
      <c r="AD140" s="2"/>
      <c r="AE140" s="2"/>
      <c r="AF140" s="2"/>
      <c r="AG140" s="2"/>
      <c r="AH140" s="2"/>
      <c r="AI140" s="2"/>
      <c r="AJ140" s="2"/>
    </row>
    <row r="141" spans="1:36" ht="14.25" customHeight="1" x14ac:dyDescent="0.2">
      <c r="A141" s="2"/>
      <c r="B141" s="34"/>
      <c r="C141" s="34"/>
      <c r="D141" s="2"/>
      <c r="E141" s="2"/>
      <c r="F141" s="2"/>
      <c r="G141" s="2"/>
      <c r="H141" s="2"/>
      <c r="I141" s="2"/>
      <c r="J141" s="2"/>
      <c r="K141" s="2"/>
      <c r="L141" s="2"/>
      <c r="M141" s="2"/>
      <c r="N141" s="2"/>
      <c r="O141" s="2"/>
      <c r="P141" s="2"/>
      <c r="Q141" s="2"/>
      <c r="R141" s="2"/>
      <c r="S141" s="10"/>
      <c r="T141" s="2"/>
      <c r="U141" s="2"/>
      <c r="V141" s="2"/>
      <c r="W141" s="2"/>
      <c r="X141" s="2"/>
      <c r="Y141" s="2"/>
      <c r="Z141" s="2"/>
      <c r="AA141" s="2"/>
      <c r="AB141" s="2"/>
      <c r="AC141" s="2"/>
      <c r="AD141" s="2"/>
      <c r="AE141" s="2"/>
      <c r="AF141" s="2"/>
      <c r="AG141" s="2"/>
      <c r="AH141" s="2"/>
      <c r="AI141" s="2"/>
      <c r="AJ141" s="2"/>
    </row>
    <row r="142" spans="1:36" ht="14.25" customHeight="1" x14ac:dyDescent="0.2">
      <c r="A142" s="2"/>
      <c r="B142" s="34"/>
      <c r="C142" s="34"/>
      <c r="D142" s="2"/>
      <c r="E142" s="2"/>
      <c r="F142" s="2"/>
      <c r="G142" s="2"/>
      <c r="H142" s="2"/>
      <c r="I142" s="2"/>
      <c r="J142" s="2"/>
      <c r="K142" s="2"/>
      <c r="L142" s="2"/>
      <c r="M142" s="2"/>
      <c r="N142" s="2"/>
      <c r="O142" s="2"/>
      <c r="P142" s="2"/>
      <c r="Q142" s="2"/>
      <c r="R142" s="2"/>
      <c r="S142" s="10"/>
      <c r="T142" s="2"/>
      <c r="U142" s="2"/>
      <c r="V142" s="2"/>
      <c r="W142" s="2"/>
      <c r="X142" s="2"/>
      <c r="Y142" s="2"/>
      <c r="Z142" s="2"/>
      <c r="AA142" s="2"/>
      <c r="AB142" s="2"/>
      <c r="AC142" s="2"/>
      <c r="AD142" s="2"/>
      <c r="AE142" s="2"/>
      <c r="AF142" s="2"/>
      <c r="AG142" s="2"/>
      <c r="AH142" s="2"/>
      <c r="AI142" s="2"/>
      <c r="AJ142" s="2"/>
    </row>
    <row r="143" spans="1:36" ht="14.25" customHeight="1" x14ac:dyDescent="0.2">
      <c r="A143" s="2"/>
      <c r="B143" s="34"/>
      <c r="C143" s="34"/>
      <c r="D143" s="2"/>
      <c r="E143" s="2"/>
      <c r="F143" s="2"/>
      <c r="G143" s="2"/>
      <c r="H143" s="2"/>
      <c r="I143" s="2"/>
      <c r="J143" s="2"/>
      <c r="K143" s="2"/>
      <c r="L143" s="2"/>
      <c r="M143" s="2"/>
      <c r="N143" s="2"/>
      <c r="O143" s="2"/>
      <c r="P143" s="2"/>
      <c r="Q143" s="2"/>
      <c r="R143" s="2"/>
      <c r="S143" s="10"/>
      <c r="T143" s="2"/>
      <c r="U143" s="2"/>
      <c r="V143" s="2"/>
      <c r="W143" s="2"/>
      <c r="X143" s="2"/>
      <c r="Y143" s="2"/>
      <c r="Z143" s="2"/>
      <c r="AA143" s="2"/>
      <c r="AB143" s="2"/>
      <c r="AC143" s="2"/>
      <c r="AD143" s="2"/>
      <c r="AE143" s="2"/>
      <c r="AF143" s="2"/>
      <c r="AG143" s="2"/>
      <c r="AH143" s="2"/>
      <c r="AI143" s="2"/>
      <c r="AJ143" s="2"/>
    </row>
    <row r="144" spans="1:36" ht="14.25" customHeight="1" x14ac:dyDescent="0.2">
      <c r="A144" s="2"/>
      <c r="B144" s="34"/>
      <c r="C144" s="34"/>
      <c r="D144" s="2"/>
      <c r="E144" s="2"/>
      <c r="F144" s="2"/>
      <c r="G144" s="2"/>
      <c r="H144" s="2"/>
      <c r="I144" s="2"/>
      <c r="J144" s="2"/>
      <c r="K144" s="2"/>
      <c r="L144" s="2"/>
      <c r="M144" s="2"/>
      <c r="N144" s="2"/>
      <c r="O144" s="2"/>
      <c r="P144" s="2"/>
      <c r="Q144" s="2"/>
      <c r="R144" s="2"/>
      <c r="S144" s="10"/>
      <c r="T144" s="2"/>
      <c r="U144" s="2"/>
      <c r="V144" s="2"/>
      <c r="W144" s="2"/>
      <c r="X144" s="2"/>
      <c r="Y144" s="2"/>
      <c r="Z144" s="2"/>
      <c r="AA144" s="2"/>
      <c r="AB144" s="2"/>
      <c r="AC144" s="2"/>
      <c r="AD144" s="2"/>
      <c r="AE144" s="2"/>
      <c r="AF144" s="2"/>
      <c r="AG144" s="2"/>
      <c r="AH144" s="2"/>
      <c r="AI144" s="2"/>
      <c r="AJ144" s="2"/>
    </row>
    <row r="145" spans="1:36" ht="14.25" customHeight="1" x14ac:dyDescent="0.2">
      <c r="A145" s="2"/>
      <c r="B145" s="34"/>
      <c r="C145" s="34"/>
      <c r="D145" s="2"/>
      <c r="E145" s="2"/>
      <c r="F145" s="2"/>
      <c r="G145" s="2"/>
      <c r="H145" s="2"/>
      <c r="I145" s="2"/>
      <c r="J145" s="2"/>
      <c r="K145" s="2"/>
      <c r="L145" s="2"/>
      <c r="M145" s="2"/>
      <c r="N145" s="2"/>
      <c r="O145" s="2"/>
      <c r="P145" s="2"/>
      <c r="Q145" s="2"/>
      <c r="R145" s="2"/>
      <c r="S145" s="10"/>
      <c r="T145" s="2"/>
      <c r="U145" s="2"/>
      <c r="V145" s="2"/>
      <c r="W145" s="2"/>
      <c r="X145" s="2"/>
      <c r="Y145" s="2"/>
      <c r="Z145" s="2"/>
      <c r="AA145" s="2"/>
      <c r="AB145" s="2"/>
      <c r="AC145" s="2"/>
      <c r="AD145" s="2"/>
      <c r="AE145" s="2"/>
      <c r="AF145" s="2"/>
      <c r="AG145" s="2"/>
      <c r="AH145" s="2"/>
      <c r="AI145" s="2"/>
      <c r="AJ145" s="2"/>
    </row>
    <row r="146" spans="1:36" ht="14.25" customHeight="1" x14ac:dyDescent="0.2">
      <c r="A146" s="2"/>
      <c r="B146" s="34"/>
      <c r="C146" s="34"/>
      <c r="D146" s="2"/>
      <c r="E146" s="2"/>
      <c r="F146" s="2"/>
      <c r="G146" s="2"/>
      <c r="H146" s="2"/>
      <c r="I146" s="2"/>
      <c r="J146" s="2"/>
      <c r="K146" s="2"/>
      <c r="L146" s="2"/>
      <c r="M146" s="2"/>
      <c r="N146" s="2"/>
      <c r="O146" s="2"/>
      <c r="P146" s="2"/>
      <c r="Q146" s="2"/>
      <c r="R146" s="2"/>
      <c r="S146" s="10"/>
      <c r="T146" s="2"/>
      <c r="U146" s="2"/>
      <c r="V146" s="2"/>
      <c r="W146" s="2"/>
      <c r="X146" s="2"/>
      <c r="Y146" s="2"/>
      <c r="Z146" s="2"/>
      <c r="AA146" s="2"/>
      <c r="AB146" s="2"/>
      <c r="AC146" s="2"/>
      <c r="AD146" s="2"/>
      <c r="AE146" s="2"/>
      <c r="AF146" s="2"/>
      <c r="AG146" s="2"/>
      <c r="AH146" s="2"/>
      <c r="AI146" s="2"/>
      <c r="AJ146" s="2"/>
    </row>
    <row r="147" spans="1:36" ht="14.25" customHeight="1" x14ac:dyDescent="0.2">
      <c r="A147" s="2"/>
      <c r="B147" s="34"/>
      <c r="C147" s="34"/>
      <c r="D147" s="2"/>
      <c r="E147" s="2"/>
      <c r="F147" s="2"/>
      <c r="G147" s="2"/>
      <c r="H147" s="2"/>
      <c r="I147" s="2"/>
      <c r="J147" s="2"/>
      <c r="K147" s="2"/>
      <c r="L147" s="2"/>
      <c r="M147" s="2"/>
      <c r="N147" s="2"/>
      <c r="O147" s="2"/>
      <c r="P147" s="2"/>
      <c r="Q147" s="2"/>
      <c r="R147" s="2"/>
      <c r="S147" s="10"/>
      <c r="T147" s="2"/>
      <c r="U147" s="2"/>
      <c r="V147" s="2"/>
      <c r="W147" s="2"/>
      <c r="X147" s="2"/>
      <c r="Y147" s="2"/>
      <c r="Z147" s="2"/>
      <c r="AA147" s="2"/>
      <c r="AB147" s="2"/>
      <c r="AC147" s="2"/>
      <c r="AD147" s="2"/>
      <c r="AE147" s="2"/>
      <c r="AF147" s="2"/>
      <c r="AG147" s="2"/>
      <c r="AH147" s="2"/>
      <c r="AI147" s="2"/>
      <c r="AJ147" s="2"/>
    </row>
    <row r="148" spans="1:36" ht="14.25" customHeight="1" x14ac:dyDescent="0.2">
      <c r="A148" s="2"/>
      <c r="B148" s="34"/>
      <c r="C148" s="34"/>
      <c r="D148" s="2"/>
      <c r="E148" s="2"/>
      <c r="F148" s="2"/>
      <c r="G148" s="2"/>
      <c r="H148" s="2"/>
      <c r="I148" s="2"/>
      <c r="J148" s="2"/>
      <c r="K148" s="2"/>
      <c r="L148" s="2"/>
      <c r="M148" s="2"/>
      <c r="N148" s="2"/>
      <c r="O148" s="2"/>
      <c r="P148" s="2"/>
      <c r="Q148" s="2"/>
      <c r="R148" s="2"/>
      <c r="S148" s="10"/>
      <c r="T148" s="2"/>
      <c r="U148" s="2"/>
      <c r="V148" s="2"/>
      <c r="W148" s="2"/>
      <c r="X148" s="2"/>
      <c r="Y148" s="2"/>
      <c r="Z148" s="2"/>
      <c r="AA148" s="2"/>
      <c r="AB148" s="2"/>
      <c r="AC148" s="2"/>
      <c r="AD148" s="2"/>
      <c r="AE148" s="2"/>
      <c r="AF148" s="2"/>
      <c r="AG148" s="2"/>
      <c r="AH148" s="2"/>
      <c r="AI148" s="2"/>
      <c r="AJ148" s="2"/>
    </row>
    <row r="149" spans="1:36" ht="14.25" customHeight="1" x14ac:dyDescent="0.2">
      <c r="A149" s="2"/>
      <c r="B149" s="34"/>
      <c r="C149" s="34"/>
      <c r="D149" s="2"/>
      <c r="E149" s="2"/>
      <c r="F149" s="2"/>
      <c r="G149" s="2"/>
      <c r="H149" s="2"/>
      <c r="I149" s="2"/>
      <c r="J149" s="2"/>
      <c r="K149" s="2"/>
      <c r="L149" s="2"/>
      <c r="M149" s="2"/>
      <c r="N149" s="2"/>
      <c r="O149" s="2"/>
      <c r="P149" s="2"/>
      <c r="Q149" s="2"/>
      <c r="R149" s="2"/>
      <c r="S149" s="10"/>
      <c r="T149" s="2"/>
      <c r="U149" s="2"/>
      <c r="V149" s="2"/>
      <c r="W149" s="2"/>
      <c r="X149" s="2"/>
      <c r="Y149" s="2"/>
      <c r="Z149" s="2"/>
      <c r="AA149" s="2"/>
      <c r="AB149" s="2"/>
      <c r="AC149" s="2"/>
      <c r="AD149" s="2"/>
      <c r="AE149" s="2"/>
      <c r="AF149" s="2"/>
      <c r="AG149" s="2"/>
      <c r="AH149" s="2"/>
      <c r="AI149" s="2"/>
      <c r="AJ149" s="2"/>
    </row>
    <row r="150" spans="1:36" ht="14.25" customHeight="1" x14ac:dyDescent="0.2">
      <c r="A150" s="2"/>
      <c r="B150" s="34"/>
      <c r="C150" s="34"/>
      <c r="D150" s="2"/>
      <c r="E150" s="2"/>
      <c r="F150" s="2"/>
      <c r="G150" s="2"/>
      <c r="H150" s="2"/>
      <c r="I150" s="2"/>
      <c r="J150" s="2"/>
      <c r="K150" s="2"/>
      <c r="L150" s="2"/>
      <c r="M150" s="2"/>
      <c r="N150" s="2"/>
      <c r="O150" s="2"/>
      <c r="P150" s="2"/>
      <c r="Q150" s="2"/>
      <c r="R150" s="2"/>
      <c r="S150" s="10"/>
      <c r="T150" s="2"/>
      <c r="U150" s="2"/>
      <c r="V150" s="2"/>
      <c r="W150" s="2"/>
      <c r="X150" s="2"/>
      <c r="Y150" s="2"/>
      <c r="Z150" s="2"/>
      <c r="AA150" s="2"/>
      <c r="AB150" s="2"/>
      <c r="AC150" s="2"/>
      <c r="AD150" s="2"/>
      <c r="AE150" s="2"/>
      <c r="AF150" s="2"/>
      <c r="AG150" s="2"/>
      <c r="AH150" s="2"/>
      <c r="AI150" s="2"/>
      <c r="AJ150" s="2"/>
    </row>
    <row r="151" spans="1:36" ht="14.25" customHeight="1" x14ac:dyDescent="0.2">
      <c r="A151" s="2"/>
      <c r="B151" s="34"/>
      <c r="C151" s="34"/>
      <c r="D151" s="2"/>
      <c r="E151" s="2"/>
      <c r="F151" s="2"/>
      <c r="G151" s="2"/>
      <c r="H151" s="2"/>
      <c r="I151" s="2"/>
      <c r="J151" s="2"/>
      <c r="K151" s="2"/>
      <c r="L151" s="2"/>
      <c r="M151" s="2"/>
      <c r="N151" s="2"/>
      <c r="O151" s="2"/>
      <c r="P151" s="2"/>
      <c r="Q151" s="2"/>
      <c r="R151" s="2"/>
      <c r="S151" s="10"/>
      <c r="T151" s="2"/>
      <c r="U151" s="2"/>
      <c r="V151" s="2"/>
      <c r="W151" s="2"/>
      <c r="X151" s="2"/>
      <c r="Y151" s="2"/>
      <c r="Z151" s="2"/>
      <c r="AA151" s="2"/>
      <c r="AB151" s="2"/>
      <c r="AC151" s="2"/>
      <c r="AD151" s="2"/>
      <c r="AE151" s="2"/>
      <c r="AF151" s="2"/>
      <c r="AG151" s="2"/>
      <c r="AH151" s="2"/>
      <c r="AI151" s="2"/>
      <c r="AJ151" s="2"/>
    </row>
    <row r="152" spans="1:36" ht="14.25" customHeight="1" x14ac:dyDescent="0.2">
      <c r="A152" s="2"/>
      <c r="B152" s="34"/>
      <c r="C152" s="34"/>
      <c r="D152" s="2"/>
      <c r="E152" s="2"/>
      <c r="F152" s="2"/>
      <c r="G152" s="2"/>
      <c r="H152" s="2"/>
      <c r="I152" s="2"/>
      <c r="J152" s="2"/>
      <c r="K152" s="2"/>
      <c r="L152" s="2"/>
      <c r="M152" s="2"/>
      <c r="N152" s="2"/>
      <c r="O152" s="2"/>
      <c r="P152" s="2"/>
      <c r="Q152" s="2"/>
      <c r="R152" s="2"/>
      <c r="S152" s="10"/>
      <c r="T152" s="2"/>
      <c r="U152" s="2"/>
      <c r="V152" s="2"/>
      <c r="W152" s="2"/>
      <c r="X152" s="2"/>
      <c r="Y152" s="2"/>
      <c r="Z152" s="2"/>
      <c r="AA152" s="2"/>
      <c r="AB152" s="2"/>
      <c r="AC152" s="2"/>
      <c r="AD152" s="2"/>
      <c r="AE152" s="2"/>
      <c r="AF152" s="2"/>
      <c r="AG152" s="2"/>
      <c r="AH152" s="2"/>
      <c r="AI152" s="2"/>
      <c r="AJ152" s="2"/>
    </row>
    <row r="153" spans="1:36" ht="14.25" customHeight="1" x14ac:dyDescent="0.2">
      <c r="A153" s="2"/>
      <c r="B153" s="34"/>
      <c r="C153" s="34"/>
      <c r="D153" s="2"/>
      <c r="E153" s="2"/>
      <c r="F153" s="2"/>
      <c r="G153" s="2"/>
      <c r="H153" s="2"/>
      <c r="I153" s="2"/>
      <c r="J153" s="2"/>
      <c r="K153" s="2"/>
      <c r="L153" s="2"/>
      <c r="M153" s="2"/>
      <c r="N153" s="2"/>
      <c r="O153" s="2"/>
      <c r="P153" s="2"/>
      <c r="Q153" s="2"/>
      <c r="R153" s="2"/>
      <c r="S153" s="10"/>
      <c r="T153" s="2"/>
      <c r="U153" s="2"/>
      <c r="V153" s="2"/>
      <c r="W153" s="2"/>
      <c r="X153" s="2"/>
      <c r="Y153" s="2"/>
      <c r="Z153" s="2"/>
      <c r="AA153" s="2"/>
      <c r="AB153" s="2"/>
      <c r="AC153" s="2"/>
      <c r="AD153" s="2"/>
      <c r="AE153" s="2"/>
      <c r="AF153" s="2"/>
      <c r="AG153" s="2"/>
      <c r="AH153" s="2"/>
      <c r="AI153" s="2"/>
      <c r="AJ153" s="2"/>
    </row>
    <row r="154" spans="1:36" ht="14.25" customHeight="1" x14ac:dyDescent="0.2">
      <c r="A154" s="2"/>
      <c r="B154" s="34"/>
      <c r="C154" s="34"/>
      <c r="D154" s="2"/>
      <c r="E154" s="2"/>
      <c r="F154" s="2"/>
      <c r="G154" s="2"/>
      <c r="H154" s="2"/>
      <c r="I154" s="2"/>
      <c r="J154" s="2"/>
      <c r="K154" s="2"/>
      <c r="L154" s="2"/>
      <c r="M154" s="2"/>
      <c r="N154" s="2"/>
      <c r="O154" s="2"/>
      <c r="P154" s="2"/>
      <c r="Q154" s="2"/>
      <c r="R154" s="2"/>
      <c r="S154" s="10"/>
      <c r="T154" s="2"/>
      <c r="U154" s="2"/>
      <c r="V154" s="2"/>
      <c r="W154" s="2"/>
      <c r="X154" s="2"/>
      <c r="Y154" s="2"/>
      <c r="Z154" s="2"/>
      <c r="AA154" s="2"/>
      <c r="AB154" s="2"/>
      <c r="AC154" s="2"/>
      <c r="AD154" s="2"/>
      <c r="AE154" s="2"/>
      <c r="AF154" s="2"/>
      <c r="AG154" s="2"/>
      <c r="AH154" s="2"/>
      <c r="AI154" s="2"/>
      <c r="AJ154" s="2"/>
    </row>
    <row r="155" spans="1:36" ht="14.25" customHeight="1" x14ac:dyDescent="0.2">
      <c r="A155" s="2"/>
      <c r="B155" s="34"/>
      <c r="C155" s="34"/>
      <c r="D155" s="2"/>
      <c r="E155" s="2"/>
      <c r="F155" s="2"/>
      <c r="G155" s="2"/>
      <c r="H155" s="2"/>
      <c r="I155" s="2"/>
      <c r="J155" s="2"/>
      <c r="K155" s="2"/>
      <c r="L155" s="2"/>
      <c r="M155" s="2"/>
      <c r="N155" s="2"/>
      <c r="O155" s="2"/>
      <c r="P155" s="2"/>
      <c r="Q155" s="2"/>
      <c r="R155" s="2"/>
      <c r="S155" s="10"/>
      <c r="T155" s="2"/>
      <c r="U155" s="2"/>
      <c r="V155" s="2"/>
      <c r="W155" s="2"/>
      <c r="X155" s="2"/>
      <c r="Y155" s="2"/>
      <c r="Z155" s="2"/>
      <c r="AA155" s="2"/>
      <c r="AB155" s="2"/>
      <c r="AC155" s="2"/>
      <c r="AD155" s="2"/>
      <c r="AE155" s="2"/>
      <c r="AF155" s="2"/>
      <c r="AG155" s="2"/>
      <c r="AH155" s="2"/>
      <c r="AI155" s="2"/>
      <c r="AJ155" s="2"/>
    </row>
    <row r="156" spans="1:36" ht="14.25" customHeight="1" x14ac:dyDescent="0.2">
      <c r="A156" s="2"/>
      <c r="B156" s="34"/>
      <c r="C156" s="34"/>
      <c r="D156" s="2"/>
      <c r="E156" s="2"/>
      <c r="F156" s="2"/>
      <c r="G156" s="2"/>
      <c r="H156" s="2"/>
      <c r="I156" s="2"/>
      <c r="J156" s="2"/>
      <c r="K156" s="2"/>
      <c r="L156" s="2"/>
      <c r="M156" s="2"/>
      <c r="N156" s="2"/>
      <c r="O156" s="2"/>
      <c r="P156" s="2"/>
      <c r="Q156" s="2"/>
      <c r="R156" s="2"/>
      <c r="S156" s="10"/>
      <c r="T156" s="2"/>
      <c r="U156" s="2"/>
      <c r="V156" s="2"/>
      <c r="W156" s="2"/>
      <c r="X156" s="2"/>
      <c r="Y156" s="2"/>
      <c r="Z156" s="2"/>
      <c r="AA156" s="2"/>
      <c r="AB156" s="2"/>
      <c r="AC156" s="2"/>
      <c r="AD156" s="2"/>
      <c r="AE156" s="2"/>
      <c r="AF156" s="2"/>
      <c r="AG156" s="2"/>
      <c r="AH156" s="2"/>
      <c r="AI156" s="2"/>
      <c r="AJ156" s="2"/>
    </row>
    <row r="157" spans="1:36" ht="14.25" customHeight="1" x14ac:dyDescent="0.2">
      <c r="A157" s="2"/>
      <c r="B157" s="34"/>
      <c r="C157" s="34"/>
      <c r="D157" s="2"/>
      <c r="E157" s="2"/>
      <c r="F157" s="2"/>
      <c r="G157" s="2"/>
      <c r="H157" s="2"/>
      <c r="I157" s="2"/>
      <c r="J157" s="2"/>
      <c r="K157" s="2"/>
      <c r="L157" s="2"/>
      <c r="M157" s="2"/>
      <c r="N157" s="2"/>
      <c r="O157" s="2"/>
      <c r="P157" s="2"/>
      <c r="Q157" s="2"/>
      <c r="R157" s="2"/>
      <c r="S157" s="10"/>
      <c r="T157" s="2"/>
      <c r="U157" s="2"/>
      <c r="V157" s="2"/>
      <c r="W157" s="2"/>
      <c r="X157" s="2"/>
      <c r="Y157" s="2"/>
      <c r="Z157" s="2"/>
      <c r="AA157" s="2"/>
      <c r="AB157" s="2"/>
      <c r="AC157" s="2"/>
      <c r="AD157" s="2"/>
      <c r="AE157" s="2"/>
      <c r="AF157" s="2"/>
      <c r="AG157" s="2"/>
      <c r="AH157" s="2"/>
      <c r="AI157" s="2"/>
      <c r="AJ157" s="2"/>
    </row>
    <row r="158" spans="1:36" ht="14.25" customHeight="1" x14ac:dyDescent="0.2">
      <c r="A158" s="2"/>
      <c r="B158" s="34"/>
      <c r="C158" s="34"/>
      <c r="D158" s="2"/>
      <c r="E158" s="2"/>
      <c r="F158" s="2"/>
      <c r="G158" s="2"/>
      <c r="H158" s="2"/>
      <c r="I158" s="2"/>
      <c r="J158" s="2"/>
      <c r="K158" s="2"/>
      <c r="L158" s="2"/>
      <c r="M158" s="2"/>
      <c r="N158" s="2"/>
      <c r="O158" s="2"/>
      <c r="P158" s="2"/>
      <c r="Q158" s="2"/>
      <c r="R158" s="2"/>
      <c r="S158" s="10"/>
      <c r="T158" s="2"/>
      <c r="U158" s="2"/>
      <c r="V158" s="2"/>
      <c r="W158" s="2"/>
      <c r="X158" s="2"/>
      <c r="Y158" s="2"/>
      <c r="Z158" s="2"/>
      <c r="AA158" s="2"/>
      <c r="AB158" s="2"/>
      <c r="AC158" s="2"/>
      <c r="AD158" s="2"/>
      <c r="AE158" s="2"/>
      <c r="AF158" s="2"/>
      <c r="AG158" s="2"/>
      <c r="AH158" s="2"/>
      <c r="AI158" s="2"/>
      <c r="AJ158" s="2"/>
    </row>
    <row r="159" spans="1:36" ht="14.25" customHeight="1" x14ac:dyDescent="0.2">
      <c r="A159" s="2"/>
      <c r="B159" s="34"/>
      <c r="C159" s="34"/>
      <c r="D159" s="2"/>
      <c r="E159" s="2"/>
      <c r="F159" s="2"/>
      <c r="G159" s="2"/>
      <c r="H159" s="2"/>
      <c r="I159" s="2"/>
      <c r="J159" s="2"/>
      <c r="K159" s="2"/>
      <c r="L159" s="2"/>
      <c r="M159" s="2"/>
      <c r="N159" s="2"/>
      <c r="O159" s="2"/>
      <c r="P159" s="2"/>
      <c r="Q159" s="2"/>
      <c r="R159" s="2"/>
      <c r="S159" s="10"/>
      <c r="T159" s="2"/>
      <c r="U159" s="2"/>
      <c r="V159" s="2"/>
      <c r="W159" s="2"/>
      <c r="X159" s="2"/>
      <c r="Y159" s="2"/>
      <c r="Z159" s="2"/>
      <c r="AA159" s="2"/>
      <c r="AB159" s="2"/>
      <c r="AC159" s="2"/>
      <c r="AD159" s="2"/>
      <c r="AE159" s="2"/>
      <c r="AF159" s="2"/>
      <c r="AG159" s="2"/>
      <c r="AH159" s="2"/>
      <c r="AI159" s="2"/>
      <c r="AJ159" s="2"/>
    </row>
    <row r="160" spans="1:36" ht="14.25" customHeight="1" x14ac:dyDescent="0.2">
      <c r="A160" s="2"/>
      <c r="B160" s="34"/>
      <c r="C160" s="34"/>
      <c r="D160" s="2"/>
      <c r="E160" s="2"/>
      <c r="F160" s="2"/>
      <c r="G160" s="2"/>
      <c r="H160" s="2"/>
      <c r="I160" s="2"/>
      <c r="J160" s="2"/>
      <c r="K160" s="2"/>
      <c r="L160" s="2"/>
      <c r="M160" s="2"/>
      <c r="N160" s="2"/>
      <c r="O160" s="2"/>
      <c r="P160" s="2"/>
      <c r="Q160" s="2"/>
      <c r="R160" s="2"/>
      <c r="S160" s="10"/>
      <c r="T160" s="2"/>
      <c r="U160" s="2"/>
      <c r="V160" s="2"/>
      <c r="W160" s="2"/>
      <c r="X160" s="2"/>
      <c r="Y160" s="2"/>
      <c r="Z160" s="2"/>
      <c r="AA160" s="2"/>
      <c r="AB160" s="2"/>
      <c r="AC160" s="2"/>
      <c r="AD160" s="2"/>
      <c r="AE160" s="2"/>
      <c r="AF160" s="2"/>
      <c r="AG160" s="2"/>
      <c r="AH160" s="2"/>
      <c r="AI160" s="2"/>
      <c r="AJ160" s="2"/>
    </row>
    <row r="161" spans="1:36" ht="14.25" customHeight="1" x14ac:dyDescent="0.2">
      <c r="A161" s="2"/>
      <c r="B161" s="34"/>
      <c r="C161" s="34"/>
      <c r="D161" s="2"/>
      <c r="E161" s="2"/>
      <c r="F161" s="2"/>
      <c r="G161" s="2"/>
      <c r="H161" s="2"/>
      <c r="I161" s="2"/>
      <c r="J161" s="2"/>
      <c r="K161" s="2"/>
      <c r="L161" s="2"/>
      <c r="M161" s="2"/>
      <c r="N161" s="2"/>
      <c r="O161" s="2"/>
      <c r="P161" s="2"/>
      <c r="Q161" s="2"/>
      <c r="R161" s="2"/>
      <c r="S161" s="10"/>
      <c r="T161" s="2"/>
      <c r="U161" s="2"/>
      <c r="V161" s="2"/>
      <c r="W161" s="2"/>
      <c r="X161" s="2"/>
      <c r="Y161" s="2"/>
      <c r="Z161" s="2"/>
      <c r="AA161" s="2"/>
      <c r="AB161" s="2"/>
      <c r="AC161" s="2"/>
      <c r="AD161" s="2"/>
      <c r="AE161" s="2"/>
      <c r="AF161" s="2"/>
      <c r="AG161" s="2"/>
      <c r="AH161" s="2"/>
      <c r="AI161" s="2"/>
      <c r="AJ161" s="2"/>
    </row>
    <row r="162" spans="1:36" ht="14.25" customHeight="1" x14ac:dyDescent="0.2">
      <c r="A162" s="2"/>
      <c r="B162" s="34"/>
      <c r="C162" s="34"/>
      <c r="D162" s="2"/>
      <c r="E162" s="2"/>
      <c r="F162" s="2"/>
      <c r="G162" s="2"/>
      <c r="H162" s="2"/>
      <c r="I162" s="2"/>
      <c r="J162" s="2"/>
      <c r="K162" s="2"/>
      <c r="L162" s="2"/>
      <c r="M162" s="2"/>
      <c r="N162" s="2"/>
      <c r="O162" s="2"/>
      <c r="P162" s="2"/>
      <c r="Q162" s="2"/>
      <c r="R162" s="2"/>
      <c r="S162" s="10"/>
      <c r="T162" s="2"/>
      <c r="U162" s="2"/>
      <c r="V162" s="2"/>
      <c r="W162" s="2"/>
      <c r="X162" s="2"/>
      <c r="Y162" s="2"/>
      <c r="Z162" s="2"/>
      <c r="AA162" s="2"/>
      <c r="AB162" s="2"/>
      <c r="AC162" s="2"/>
      <c r="AD162" s="2"/>
      <c r="AE162" s="2"/>
      <c r="AF162" s="2"/>
      <c r="AG162" s="2"/>
      <c r="AH162" s="2"/>
      <c r="AI162" s="2"/>
      <c r="AJ162" s="2"/>
    </row>
    <row r="163" spans="1:36" ht="14.25" customHeight="1" x14ac:dyDescent="0.2">
      <c r="A163" s="2"/>
      <c r="B163" s="34"/>
      <c r="C163" s="34"/>
      <c r="D163" s="2"/>
      <c r="E163" s="2"/>
      <c r="F163" s="2"/>
      <c r="G163" s="2"/>
      <c r="H163" s="2"/>
      <c r="I163" s="2"/>
      <c r="J163" s="2"/>
      <c r="K163" s="2"/>
      <c r="L163" s="2"/>
      <c r="M163" s="2"/>
      <c r="N163" s="2"/>
      <c r="O163" s="2"/>
      <c r="P163" s="2"/>
      <c r="Q163" s="2"/>
      <c r="R163" s="2"/>
      <c r="S163" s="10"/>
      <c r="T163" s="2"/>
      <c r="U163" s="2"/>
      <c r="V163" s="2"/>
      <c r="W163" s="2"/>
      <c r="X163" s="2"/>
      <c r="Y163" s="2"/>
      <c r="Z163" s="2"/>
      <c r="AA163" s="2"/>
      <c r="AB163" s="2"/>
      <c r="AC163" s="2"/>
      <c r="AD163" s="2"/>
      <c r="AE163" s="2"/>
      <c r="AF163" s="2"/>
      <c r="AG163" s="2"/>
      <c r="AH163" s="2"/>
      <c r="AI163" s="2"/>
      <c r="AJ163" s="2"/>
    </row>
    <row r="164" spans="1:36" ht="14.25" customHeight="1" x14ac:dyDescent="0.2">
      <c r="A164" s="2"/>
      <c r="B164" s="34"/>
      <c r="C164" s="34"/>
      <c r="D164" s="2"/>
      <c r="E164" s="2"/>
      <c r="F164" s="2"/>
      <c r="G164" s="2"/>
      <c r="H164" s="2"/>
      <c r="I164" s="2"/>
      <c r="J164" s="2"/>
      <c r="K164" s="2"/>
      <c r="L164" s="2"/>
      <c r="M164" s="2"/>
      <c r="N164" s="2"/>
      <c r="O164" s="2"/>
      <c r="P164" s="2"/>
      <c r="Q164" s="2"/>
      <c r="R164" s="2"/>
      <c r="S164" s="10"/>
      <c r="T164" s="2"/>
      <c r="U164" s="2"/>
      <c r="V164" s="2"/>
      <c r="W164" s="2"/>
      <c r="X164" s="2"/>
      <c r="Y164" s="2"/>
      <c r="Z164" s="2"/>
      <c r="AA164" s="2"/>
      <c r="AB164" s="2"/>
      <c r="AC164" s="2"/>
      <c r="AD164" s="2"/>
      <c r="AE164" s="2"/>
      <c r="AF164" s="2"/>
      <c r="AG164" s="2"/>
      <c r="AH164" s="2"/>
      <c r="AI164" s="2"/>
      <c r="AJ164" s="2"/>
    </row>
    <row r="165" spans="1:36" ht="14.25" customHeight="1" x14ac:dyDescent="0.2">
      <c r="A165" s="2"/>
      <c r="B165" s="34"/>
      <c r="C165" s="34"/>
      <c r="D165" s="2"/>
      <c r="E165" s="2"/>
      <c r="F165" s="2"/>
      <c r="G165" s="2"/>
      <c r="H165" s="2"/>
      <c r="I165" s="2"/>
      <c r="J165" s="2"/>
      <c r="K165" s="2"/>
      <c r="L165" s="2"/>
      <c r="M165" s="2"/>
      <c r="N165" s="2"/>
      <c r="O165" s="2"/>
      <c r="P165" s="2"/>
      <c r="Q165" s="2"/>
      <c r="R165" s="2"/>
      <c r="S165" s="10"/>
      <c r="T165" s="2"/>
      <c r="U165" s="2"/>
      <c r="V165" s="2"/>
      <c r="W165" s="2"/>
      <c r="X165" s="2"/>
      <c r="Y165" s="2"/>
      <c r="Z165" s="2"/>
      <c r="AA165" s="2"/>
      <c r="AB165" s="2"/>
      <c r="AC165" s="2"/>
      <c r="AD165" s="2"/>
      <c r="AE165" s="2"/>
      <c r="AF165" s="2"/>
      <c r="AG165" s="2"/>
      <c r="AH165" s="2"/>
      <c r="AI165" s="2"/>
      <c r="AJ165" s="2"/>
    </row>
    <row r="166" spans="1:36" ht="14.25" customHeight="1" x14ac:dyDescent="0.2">
      <c r="A166" s="2"/>
      <c r="B166" s="34"/>
      <c r="C166" s="34"/>
      <c r="D166" s="2"/>
      <c r="E166" s="2"/>
      <c r="F166" s="2"/>
      <c r="G166" s="2"/>
      <c r="H166" s="2"/>
      <c r="I166" s="2"/>
      <c r="J166" s="2"/>
      <c r="K166" s="2"/>
      <c r="L166" s="2"/>
      <c r="M166" s="2"/>
      <c r="N166" s="2"/>
      <c r="O166" s="2"/>
      <c r="P166" s="2"/>
      <c r="Q166" s="2"/>
      <c r="R166" s="2"/>
      <c r="S166" s="10"/>
      <c r="T166" s="2"/>
      <c r="U166" s="2"/>
      <c r="V166" s="2"/>
      <c r="W166" s="2"/>
      <c r="X166" s="2"/>
      <c r="Y166" s="2"/>
      <c r="Z166" s="2"/>
      <c r="AA166" s="2"/>
      <c r="AB166" s="2"/>
      <c r="AC166" s="2"/>
      <c r="AD166" s="2"/>
      <c r="AE166" s="2"/>
      <c r="AF166" s="2"/>
      <c r="AG166" s="2"/>
      <c r="AH166" s="2"/>
      <c r="AI166" s="2"/>
      <c r="AJ166" s="2"/>
    </row>
    <row r="167" spans="1:36" ht="14.25" customHeight="1" x14ac:dyDescent="0.2">
      <c r="A167" s="2"/>
      <c r="B167" s="34"/>
      <c r="C167" s="34"/>
      <c r="D167" s="2"/>
      <c r="E167" s="2"/>
      <c r="F167" s="2"/>
      <c r="G167" s="2"/>
      <c r="H167" s="2"/>
      <c r="I167" s="2"/>
      <c r="J167" s="2"/>
      <c r="K167" s="2"/>
      <c r="L167" s="2"/>
      <c r="M167" s="2"/>
      <c r="N167" s="2"/>
      <c r="O167" s="2"/>
      <c r="P167" s="2"/>
      <c r="Q167" s="2"/>
      <c r="R167" s="2"/>
      <c r="S167" s="10"/>
      <c r="T167" s="2"/>
      <c r="U167" s="2"/>
      <c r="V167" s="2"/>
      <c r="W167" s="2"/>
      <c r="X167" s="2"/>
      <c r="Y167" s="2"/>
      <c r="Z167" s="2"/>
      <c r="AA167" s="2"/>
      <c r="AB167" s="2"/>
      <c r="AC167" s="2"/>
      <c r="AD167" s="2"/>
      <c r="AE167" s="2"/>
      <c r="AF167" s="2"/>
      <c r="AG167" s="2"/>
      <c r="AH167" s="2"/>
      <c r="AI167" s="2"/>
      <c r="AJ167" s="2"/>
    </row>
    <row r="168" spans="1:36" ht="14.25" customHeight="1" x14ac:dyDescent="0.2">
      <c r="A168" s="2"/>
      <c r="B168" s="34"/>
      <c r="C168" s="34"/>
      <c r="D168" s="2"/>
      <c r="E168" s="2"/>
      <c r="F168" s="2"/>
      <c r="G168" s="2"/>
      <c r="H168" s="2"/>
      <c r="I168" s="2"/>
      <c r="J168" s="2"/>
      <c r="K168" s="2"/>
      <c r="L168" s="2"/>
      <c r="M168" s="2"/>
      <c r="N168" s="2"/>
      <c r="O168" s="2"/>
      <c r="P168" s="2"/>
      <c r="Q168" s="2"/>
      <c r="R168" s="2"/>
      <c r="S168" s="10"/>
      <c r="T168" s="2"/>
      <c r="U168" s="2"/>
      <c r="V168" s="2"/>
      <c r="W168" s="2"/>
      <c r="X168" s="2"/>
      <c r="Y168" s="2"/>
      <c r="Z168" s="2"/>
      <c r="AA168" s="2"/>
      <c r="AB168" s="2"/>
      <c r="AC168" s="2"/>
      <c r="AD168" s="2"/>
      <c r="AE168" s="2"/>
      <c r="AF168" s="2"/>
      <c r="AG168" s="2"/>
      <c r="AH168" s="2"/>
      <c r="AI168" s="2"/>
      <c r="AJ168" s="2"/>
    </row>
    <row r="169" spans="1:36" ht="14.25" customHeight="1" x14ac:dyDescent="0.2">
      <c r="A169" s="2"/>
      <c r="B169" s="34"/>
      <c r="C169" s="34"/>
      <c r="D169" s="2"/>
      <c r="E169" s="2"/>
      <c r="F169" s="2"/>
      <c r="G169" s="2"/>
      <c r="H169" s="2"/>
      <c r="I169" s="2"/>
      <c r="J169" s="2"/>
      <c r="K169" s="2"/>
      <c r="L169" s="2"/>
      <c r="M169" s="2"/>
      <c r="N169" s="2"/>
      <c r="O169" s="2"/>
      <c r="P169" s="2"/>
      <c r="Q169" s="2"/>
      <c r="R169" s="2"/>
      <c r="S169" s="10"/>
      <c r="T169" s="2"/>
      <c r="U169" s="2"/>
      <c r="V169" s="2"/>
      <c r="W169" s="2"/>
      <c r="X169" s="2"/>
      <c r="Y169" s="2"/>
      <c r="Z169" s="2"/>
      <c r="AA169" s="2"/>
      <c r="AB169" s="2"/>
      <c r="AC169" s="2"/>
      <c r="AD169" s="2"/>
      <c r="AE169" s="2"/>
      <c r="AF169" s="2"/>
      <c r="AG169" s="2"/>
      <c r="AH169" s="2"/>
      <c r="AI169" s="2"/>
      <c r="AJ169" s="2"/>
    </row>
    <row r="170" spans="1:36" ht="14.25" customHeight="1" x14ac:dyDescent="0.2">
      <c r="A170" s="2"/>
      <c r="B170" s="34"/>
      <c r="C170" s="34"/>
      <c r="D170" s="2"/>
      <c r="E170" s="2"/>
      <c r="F170" s="2"/>
      <c r="G170" s="2"/>
      <c r="H170" s="2"/>
      <c r="I170" s="2"/>
      <c r="J170" s="2"/>
      <c r="K170" s="2"/>
      <c r="L170" s="2"/>
      <c r="M170" s="2"/>
      <c r="N170" s="2"/>
      <c r="O170" s="2"/>
      <c r="P170" s="2"/>
      <c r="Q170" s="2"/>
      <c r="R170" s="2"/>
      <c r="S170" s="10"/>
      <c r="T170" s="2"/>
      <c r="U170" s="2"/>
      <c r="V170" s="2"/>
      <c r="W170" s="2"/>
      <c r="X170" s="2"/>
      <c r="Y170" s="2"/>
      <c r="Z170" s="2"/>
      <c r="AA170" s="2"/>
      <c r="AB170" s="2"/>
      <c r="AC170" s="2"/>
      <c r="AD170" s="2"/>
      <c r="AE170" s="2"/>
      <c r="AF170" s="2"/>
      <c r="AG170" s="2"/>
      <c r="AH170" s="2"/>
      <c r="AI170" s="2"/>
      <c r="AJ170" s="2"/>
    </row>
    <row r="171" spans="1:36" ht="14.25" customHeight="1" x14ac:dyDescent="0.2">
      <c r="A171" s="2"/>
      <c r="B171" s="34"/>
      <c r="C171" s="34"/>
      <c r="D171" s="2"/>
      <c r="E171" s="2"/>
      <c r="F171" s="2"/>
      <c r="G171" s="2"/>
      <c r="H171" s="2"/>
      <c r="I171" s="2"/>
      <c r="J171" s="2"/>
      <c r="K171" s="2"/>
      <c r="L171" s="2"/>
      <c r="M171" s="2"/>
      <c r="N171" s="2"/>
      <c r="O171" s="2"/>
      <c r="P171" s="2"/>
      <c r="Q171" s="2"/>
      <c r="R171" s="2"/>
      <c r="S171" s="10"/>
      <c r="T171" s="2"/>
      <c r="U171" s="2"/>
      <c r="V171" s="2"/>
      <c r="W171" s="2"/>
      <c r="X171" s="2"/>
      <c r="Y171" s="2"/>
      <c r="Z171" s="2"/>
      <c r="AA171" s="2"/>
      <c r="AB171" s="2"/>
      <c r="AC171" s="2"/>
      <c r="AD171" s="2"/>
      <c r="AE171" s="2"/>
      <c r="AF171" s="2"/>
      <c r="AG171" s="2"/>
      <c r="AH171" s="2"/>
      <c r="AI171" s="2"/>
      <c r="AJ171" s="2"/>
    </row>
    <row r="172" spans="1:36" ht="14.25" customHeight="1" x14ac:dyDescent="0.2">
      <c r="A172" s="2"/>
      <c r="B172" s="34"/>
      <c r="C172" s="34"/>
      <c r="D172" s="2"/>
      <c r="E172" s="2"/>
      <c r="F172" s="2"/>
      <c r="G172" s="2"/>
      <c r="H172" s="2"/>
      <c r="I172" s="2"/>
      <c r="J172" s="2"/>
      <c r="K172" s="2"/>
      <c r="L172" s="2"/>
      <c r="M172" s="2"/>
      <c r="N172" s="2"/>
      <c r="O172" s="2"/>
      <c r="P172" s="2"/>
      <c r="Q172" s="2"/>
      <c r="R172" s="2"/>
      <c r="S172" s="10"/>
      <c r="T172" s="2"/>
      <c r="U172" s="2"/>
      <c r="V172" s="2"/>
      <c r="W172" s="2"/>
      <c r="X172" s="2"/>
      <c r="Y172" s="2"/>
      <c r="Z172" s="2"/>
      <c r="AA172" s="2"/>
      <c r="AB172" s="2"/>
      <c r="AC172" s="2"/>
      <c r="AD172" s="2"/>
      <c r="AE172" s="2"/>
      <c r="AF172" s="2"/>
      <c r="AG172" s="2"/>
      <c r="AH172" s="2"/>
      <c r="AI172" s="2"/>
      <c r="AJ172" s="2"/>
    </row>
    <row r="173" spans="1:36" ht="14.25" customHeight="1" x14ac:dyDescent="0.2">
      <c r="A173" s="2"/>
      <c r="B173" s="34"/>
      <c r="C173" s="34"/>
      <c r="D173" s="2"/>
      <c r="E173" s="2"/>
      <c r="F173" s="2"/>
      <c r="G173" s="2"/>
      <c r="H173" s="2"/>
      <c r="I173" s="2"/>
      <c r="J173" s="2"/>
      <c r="K173" s="2"/>
      <c r="L173" s="2"/>
      <c r="M173" s="2"/>
      <c r="N173" s="2"/>
      <c r="O173" s="2"/>
      <c r="P173" s="2"/>
      <c r="Q173" s="2"/>
      <c r="R173" s="2"/>
      <c r="S173" s="10"/>
      <c r="T173" s="2"/>
      <c r="U173" s="2"/>
      <c r="V173" s="2"/>
      <c r="W173" s="2"/>
      <c r="X173" s="2"/>
      <c r="Y173" s="2"/>
      <c r="Z173" s="2"/>
      <c r="AA173" s="2"/>
      <c r="AB173" s="2"/>
      <c r="AC173" s="2"/>
      <c r="AD173" s="2"/>
      <c r="AE173" s="2"/>
      <c r="AF173" s="2"/>
      <c r="AG173" s="2"/>
      <c r="AH173" s="2"/>
      <c r="AI173" s="2"/>
      <c r="AJ173" s="2"/>
    </row>
    <row r="174" spans="1:36" ht="14.25" customHeight="1" x14ac:dyDescent="0.2">
      <c r="A174" s="2"/>
      <c r="B174" s="34"/>
      <c r="C174" s="34"/>
      <c r="D174" s="2"/>
      <c r="E174" s="2"/>
      <c r="F174" s="2"/>
      <c r="G174" s="2"/>
      <c r="H174" s="2"/>
      <c r="I174" s="2"/>
      <c r="J174" s="2"/>
      <c r="K174" s="2"/>
      <c r="L174" s="2"/>
      <c r="M174" s="2"/>
      <c r="N174" s="2"/>
      <c r="O174" s="2"/>
      <c r="P174" s="2"/>
      <c r="Q174" s="2"/>
      <c r="R174" s="2"/>
      <c r="S174" s="10"/>
      <c r="T174" s="2"/>
      <c r="U174" s="2"/>
      <c r="V174" s="2"/>
      <c r="W174" s="2"/>
      <c r="X174" s="2"/>
      <c r="Y174" s="2"/>
      <c r="Z174" s="2"/>
      <c r="AA174" s="2"/>
      <c r="AB174" s="2"/>
      <c r="AC174" s="2"/>
      <c r="AD174" s="2"/>
      <c r="AE174" s="2"/>
      <c r="AF174" s="2"/>
      <c r="AG174" s="2"/>
      <c r="AH174" s="2"/>
      <c r="AI174" s="2"/>
      <c r="AJ174" s="2"/>
    </row>
    <row r="175" spans="1:36" ht="14.25" customHeight="1" x14ac:dyDescent="0.2">
      <c r="A175" s="2"/>
      <c r="B175" s="34"/>
      <c r="C175" s="34"/>
      <c r="D175" s="2"/>
      <c r="E175" s="2"/>
      <c r="F175" s="2"/>
      <c r="G175" s="2"/>
      <c r="H175" s="2"/>
      <c r="I175" s="2"/>
      <c r="J175" s="2"/>
      <c r="K175" s="2"/>
      <c r="L175" s="2"/>
      <c r="M175" s="2"/>
      <c r="N175" s="2"/>
      <c r="O175" s="2"/>
      <c r="P175" s="2"/>
      <c r="Q175" s="2"/>
      <c r="R175" s="2"/>
      <c r="S175" s="10"/>
      <c r="T175" s="2"/>
      <c r="U175" s="2"/>
      <c r="V175" s="2"/>
      <c r="W175" s="2"/>
      <c r="X175" s="2"/>
      <c r="Y175" s="2"/>
      <c r="Z175" s="2"/>
      <c r="AA175" s="2"/>
      <c r="AB175" s="2"/>
      <c r="AC175" s="2"/>
      <c r="AD175" s="2"/>
      <c r="AE175" s="2"/>
      <c r="AF175" s="2"/>
      <c r="AG175" s="2"/>
      <c r="AH175" s="2"/>
      <c r="AI175" s="2"/>
      <c r="AJ175" s="2"/>
    </row>
    <row r="176" spans="1:36" ht="14.25" customHeight="1" x14ac:dyDescent="0.2">
      <c r="A176" s="2"/>
      <c r="B176" s="34"/>
      <c r="C176" s="34"/>
      <c r="D176" s="2"/>
      <c r="E176" s="2"/>
      <c r="F176" s="2"/>
      <c r="G176" s="2"/>
      <c r="H176" s="2"/>
      <c r="I176" s="2"/>
      <c r="J176" s="2"/>
      <c r="K176" s="2"/>
      <c r="L176" s="2"/>
      <c r="M176" s="2"/>
      <c r="N176" s="2"/>
      <c r="O176" s="2"/>
      <c r="P176" s="2"/>
      <c r="Q176" s="2"/>
      <c r="R176" s="2"/>
      <c r="S176" s="10"/>
      <c r="T176" s="2"/>
      <c r="U176" s="2"/>
      <c r="V176" s="2"/>
      <c r="W176" s="2"/>
      <c r="X176" s="2"/>
      <c r="Y176" s="2"/>
      <c r="Z176" s="2"/>
      <c r="AA176" s="2"/>
      <c r="AB176" s="2"/>
      <c r="AC176" s="2"/>
      <c r="AD176" s="2"/>
      <c r="AE176" s="2"/>
      <c r="AF176" s="2"/>
      <c r="AG176" s="2"/>
      <c r="AH176" s="2"/>
      <c r="AI176" s="2"/>
      <c r="AJ176" s="2"/>
    </row>
    <row r="177" spans="1:36" ht="14.25" customHeight="1" x14ac:dyDescent="0.2">
      <c r="A177" s="2"/>
      <c r="B177" s="34"/>
      <c r="C177" s="34"/>
      <c r="D177" s="2"/>
      <c r="E177" s="2"/>
      <c r="F177" s="2"/>
      <c r="G177" s="2"/>
      <c r="H177" s="2"/>
      <c r="I177" s="2"/>
      <c r="J177" s="2"/>
      <c r="K177" s="2"/>
      <c r="L177" s="2"/>
      <c r="M177" s="2"/>
      <c r="N177" s="2"/>
      <c r="O177" s="2"/>
      <c r="P177" s="2"/>
      <c r="Q177" s="2"/>
      <c r="R177" s="2"/>
      <c r="S177" s="10"/>
      <c r="T177" s="2"/>
      <c r="U177" s="2"/>
      <c r="V177" s="2"/>
      <c r="W177" s="2"/>
      <c r="X177" s="2"/>
      <c r="Y177" s="2"/>
      <c r="Z177" s="2"/>
      <c r="AA177" s="2"/>
      <c r="AB177" s="2"/>
      <c r="AC177" s="2"/>
      <c r="AD177" s="2"/>
      <c r="AE177" s="2"/>
      <c r="AF177" s="2"/>
      <c r="AG177" s="2"/>
      <c r="AH177" s="2"/>
      <c r="AI177" s="2"/>
      <c r="AJ177" s="2"/>
    </row>
    <row r="178" spans="1:36" ht="14.25" customHeight="1" x14ac:dyDescent="0.2">
      <c r="A178" s="2"/>
      <c r="B178" s="34"/>
      <c r="C178" s="34"/>
      <c r="D178" s="2"/>
      <c r="E178" s="2"/>
      <c r="F178" s="2"/>
      <c r="G178" s="2"/>
      <c r="H178" s="2"/>
      <c r="I178" s="2"/>
      <c r="J178" s="2"/>
      <c r="K178" s="2"/>
      <c r="L178" s="2"/>
      <c r="M178" s="2"/>
      <c r="N178" s="2"/>
      <c r="O178" s="2"/>
      <c r="P178" s="2"/>
      <c r="Q178" s="2"/>
      <c r="R178" s="2"/>
      <c r="S178" s="10"/>
      <c r="T178" s="2"/>
      <c r="U178" s="2"/>
      <c r="V178" s="2"/>
      <c r="W178" s="2"/>
      <c r="X178" s="2"/>
      <c r="Y178" s="2"/>
      <c r="Z178" s="2"/>
      <c r="AA178" s="2"/>
      <c r="AB178" s="2"/>
      <c r="AC178" s="2"/>
      <c r="AD178" s="2"/>
      <c r="AE178" s="2"/>
      <c r="AF178" s="2"/>
      <c r="AG178" s="2"/>
      <c r="AH178" s="2"/>
      <c r="AI178" s="2"/>
      <c r="AJ178" s="2"/>
    </row>
    <row r="179" spans="1:36" ht="14.25" customHeight="1" x14ac:dyDescent="0.2">
      <c r="A179" s="2"/>
      <c r="B179" s="34"/>
      <c r="C179" s="34"/>
      <c r="D179" s="2"/>
      <c r="E179" s="2"/>
      <c r="F179" s="2"/>
      <c r="G179" s="2"/>
      <c r="H179" s="2"/>
      <c r="I179" s="2"/>
      <c r="J179" s="2"/>
      <c r="K179" s="2"/>
      <c r="L179" s="2"/>
      <c r="M179" s="2"/>
      <c r="N179" s="2"/>
      <c r="O179" s="2"/>
      <c r="P179" s="2"/>
      <c r="Q179" s="2"/>
      <c r="R179" s="2"/>
      <c r="S179" s="10"/>
      <c r="T179" s="2"/>
      <c r="U179" s="2"/>
      <c r="V179" s="2"/>
      <c r="W179" s="2"/>
      <c r="X179" s="2"/>
      <c r="Y179" s="2"/>
      <c r="Z179" s="2"/>
      <c r="AA179" s="2"/>
      <c r="AB179" s="2"/>
      <c r="AC179" s="2"/>
      <c r="AD179" s="2"/>
      <c r="AE179" s="2"/>
      <c r="AF179" s="2"/>
      <c r="AG179" s="2"/>
      <c r="AH179" s="2"/>
      <c r="AI179" s="2"/>
      <c r="AJ179" s="2"/>
    </row>
    <row r="180" spans="1:36" ht="14.25" customHeight="1" x14ac:dyDescent="0.2">
      <c r="A180" s="2"/>
      <c r="B180" s="34"/>
      <c r="C180" s="34"/>
      <c r="D180" s="2"/>
      <c r="E180" s="2"/>
      <c r="F180" s="2"/>
      <c r="G180" s="2"/>
      <c r="H180" s="2"/>
      <c r="I180" s="2"/>
      <c r="J180" s="2"/>
      <c r="K180" s="2"/>
      <c r="L180" s="2"/>
      <c r="M180" s="2"/>
      <c r="N180" s="2"/>
      <c r="O180" s="2"/>
      <c r="P180" s="2"/>
      <c r="Q180" s="2"/>
      <c r="R180" s="2"/>
      <c r="S180" s="10"/>
      <c r="T180" s="2"/>
      <c r="U180" s="2"/>
      <c r="V180" s="2"/>
      <c r="W180" s="2"/>
      <c r="X180" s="2"/>
      <c r="Y180" s="2"/>
      <c r="Z180" s="2"/>
      <c r="AA180" s="2"/>
      <c r="AB180" s="2"/>
      <c r="AC180" s="2"/>
      <c r="AD180" s="2"/>
      <c r="AE180" s="2"/>
      <c r="AF180" s="2"/>
      <c r="AG180" s="2"/>
      <c r="AH180" s="2"/>
      <c r="AI180" s="2"/>
      <c r="AJ180" s="2"/>
    </row>
    <row r="181" spans="1:36" ht="14.25" customHeight="1" x14ac:dyDescent="0.2">
      <c r="A181" s="2"/>
      <c r="B181" s="34"/>
      <c r="C181" s="34"/>
      <c r="D181" s="2"/>
      <c r="E181" s="2"/>
      <c r="F181" s="2"/>
      <c r="G181" s="2"/>
      <c r="H181" s="2"/>
      <c r="I181" s="2"/>
      <c r="J181" s="2"/>
      <c r="K181" s="2"/>
      <c r="L181" s="2"/>
      <c r="M181" s="2"/>
      <c r="N181" s="2"/>
      <c r="O181" s="2"/>
      <c r="P181" s="2"/>
      <c r="Q181" s="2"/>
      <c r="R181" s="2"/>
      <c r="S181" s="10"/>
      <c r="T181" s="2"/>
      <c r="U181" s="2"/>
      <c r="V181" s="2"/>
      <c r="W181" s="2"/>
      <c r="X181" s="2"/>
      <c r="Y181" s="2"/>
      <c r="Z181" s="2"/>
      <c r="AA181" s="2"/>
      <c r="AB181" s="2"/>
      <c r="AC181" s="2"/>
      <c r="AD181" s="2"/>
      <c r="AE181" s="2"/>
      <c r="AF181" s="2"/>
      <c r="AG181" s="2"/>
      <c r="AH181" s="2"/>
      <c r="AI181" s="2"/>
      <c r="AJ181" s="2"/>
    </row>
    <row r="182" spans="1:36" ht="14.25" customHeight="1" x14ac:dyDescent="0.2">
      <c r="A182" s="2"/>
      <c r="B182" s="34"/>
      <c r="C182" s="34"/>
      <c r="D182" s="2"/>
      <c r="E182" s="2"/>
      <c r="F182" s="2"/>
      <c r="G182" s="2"/>
      <c r="H182" s="2"/>
      <c r="I182" s="2"/>
      <c r="J182" s="2"/>
      <c r="K182" s="2"/>
      <c r="L182" s="2"/>
      <c r="M182" s="2"/>
      <c r="N182" s="2"/>
      <c r="O182" s="2"/>
      <c r="P182" s="2"/>
      <c r="Q182" s="2"/>
      <c r="R182" s="2"/>
      <c r="S182" s="10"/>
      <c r="T182" s="2"/>
      <c r="U182" s="2"/>
      <c r="V182" s="2"/>
      <c r="W182" s="2"/>
      <c r="X182" s="2"/>
      <c r="Y182" s="2"/>
      <c r="Z182" s="2"/>
      <c r="AA182" s="2"/>
      <c r="AB182" s="2"/>
      <c r="AC182" s="2"/>
      <c r="AD182" s="2"/>
      <c r="AE182" s="2"/>
      <c r="AF182" s="2"/>
      <c r="AG182" s="2"/>
      <c r="AH182" s="2"/>
      <c r="AI182" s="2"/>
      <c r="AJ182" s="2"/>
    </row>
    <row r="183" spans="1:36" ht="14.25" customHeight="1" x14ac:dyDescent="0.2">
      <c r="A183" s="2"/>
      <c r="B183" s="34"/>
      <c r="C183" s="34"/>
      <c r="D183" s="2"/>
      <c r="E183" s="2"/>
      <c r="F183" s="2"/>
      <c r="G183" s="2"/>
      <c r="H183" s="2"/>
      <c r="I183" s="2"/>
      <c r="J183" s="2"/>
      <c r="K183" s="2"/>
      <c r="L183" s="2"/>
      <c r="M183" s="2"/>
      <c r="N183" s="2"/>
      <c r="O183" s="2"/>
      <c r="P183" s="2"/>
      <c r="Q183" s="2"/>
      <c r="R183" s="2"/>
      <c r="S183" s="10"/>
      <c r="T183" s="2"/>
      <c r="U183" s="2"/>
      <c r="V183" s="2"/>
      <c r="W183" s="2"/>
      <c r="X183" s="2"/>
      <c r="Y183" s="2"/>
      <c r="Z183" s="2"/>
      <c r="AA183" s="2"/>
      <c r="AB183" s="2"/>
      <c r="AC183" s="2"/>
      <c r="AD183" s="2"/>
      <c r="AE183" s="2"/>
      <c r="AF183" s="2"/>
      <c r="AG183" s="2"/>
      <c r="AH183" s="2"/>
      <c r="AI183" s="2"/>
      <c r="AJ183" s="2"/>
    </row>
    <row r="184" spans="1:36" ht="14.25" customHeight="1" x14ac:dyDescent="0.2">
      <c r="A184" s="2"/>
      <c r="B184" s="34"/>
      <c r="C184" s="34"/>
      <c r="D184" s="2"/>
      <c r="E184" s="2"/>
      <c r="F184" s="2"/>
      <c r="G184" s="2"/>
      <c r="H184" s="2"/>
      <c r="I184" s="2"/>
      <c r="J184" s="2"/>
      <c r="K184" s="2"/>
      <c r="L184" s="2"/>
      <c r="M184" s="2"/>
      <c r="N184" s="2"/>
      <c r="O184" s="2"/>
      <c r="P184" s="2"/>
      <c r="Q184" s="2"/>
      <c r="R184" s="2"/>
      <c r="S184" s="10"/>
      <c r="T184" s="2"/>
      <c r="U184" s="2"/>
      <c r="V184" s="2"/>
      <c r="W184" s="2"/>
      <c r="X184" s="2"/>
      <c r="Y184" s="2"/>
      <c r="Z184" s="2"/>
      <c r="AA184" s="2"/>
      <c r="AB184" s="2"/>
      <c r="AC184" s="2"/>
      <c r="AD184" s="2"/>
      <c r="AE184" s="2"/>
      <c r="AF184" s="2"/>
      <c r="AG184" s="2"/>
      <c r="AH184" s="2"/>
      <c r="AI184" s="2"/>
      <c r="AJ184" s="2"/>
    </row>
    <row r="185" spans="1:36" ht="14.25" customHeight="1" x14ac:dyDescent="0.2">
      <c r="A185" s="2"/>
      <c r="B185" s="34"/>
      <c r="C185" s="34"/>
      <c r="D185" s="2"/>
      <c r="E185" s="2"/>
      <c r="F185" s="2"/>
      <c r="G185" s="2"/>
      <c r="H185" s="2"/>
      <c r="I185" s="2"/>
      <c r="J185" s="2"/>
      <c r="K185" s="2"/>
      <c r="L185" s="2"/>
      <c r="M185" s="2"/>
      <c r="N185" s="2"/>
      <c r="O185" s="2"/>
      <c r="P185" s="2"/>
      <c r="Q185" s="2"/>
      <c r="R185" s="2"/>
      <c r="S185" s="10"/>
      <c r="T185" s="2"/>
      <c r="U185" s="2"/>
      <c r="V185" s="2"/>
      <c r="W185" s="2"/>
      <c r="X185" s="2"/>
      <c r="Y185" s="2"/>
      <c r="Z185" s="2"/>
      <c r="AA185" s="2"/>
      <c r="AB185" s="2"/>
      <c r="AC185" s="2"/>
      <c r="AD185" s="2"/>
      <c r="AE185" s="2"/>
      <c r="AF185" s="2"/>
      <c r="AG185" s="2"/>
      <c r="AH185" s="2"/>
      <c r="AI185" s="2"/>
      <c r="AJ185" s="2"/>
    </row>
    <row r="186" spans="1:36" ht="14.25" customHeight="1" x14ac:dyDescent="0.2">
      <c r="A186" s="2"/>
      <c r="B186" s="34"/>
      <c r="C186" s="34"/>
      <c r="D186" s="2"/>
      <c r="E186" s="2"/>
      <c r="F186" s="2"/>
      <c r="G186" s="2"/>
      <c r="H186" s="2"/>
      <c r="I186" s="2"/>
      <c r="J186" s="2"/>
      <c r="K186" s="2"/>
      <c r="L186" s="2"/>
      <c r="M186" s="2"/>
      <c r="N186" s="2"/>
      <c r="O186" s="2"/>
      <c r="P186" s="2"/>
      <c r="Q186" s="2"/>
      <c r="R186" s="2"/>
      <c r="S186" s="10"/>
      <c r="T186" s="2"/>
      <c r="U186" s="2"/>
      <c r="V186" s="2"/>
      <c r="W186" s="2"/>
      <c r="X186" s="2"/>
      <c r="Y186" s="2"/>
      <c r="Z186" s="2"/>
      <c r="AA186" s="2"/>
      <c r="AB186" s="2"/>
      <c r="AC186" s="2"/>
      <c r="AD186" s="2"/>
      <c r="AE186" s="2"/>
      <c r="AF186" s="2"/>
      <c r="AG186" s="2"/>
      <c r="AH186" s="2"/>
      <c r="AI186" s="2"/>
      <c r="AJ186" s="2"/>
    </row>
    <row r="187" spans="1:36" ht="14.25" customHeight="1" x14ac:dyDescent="0.2">
      <c r="A187" s="2"/>
      <c r="B187" s="34"/>
      <c r="C187" s="34"/>
      <c r="D187" s="2"/>
      <c r="E187" s="2"/>
      <c r="F187" s="2"/>
      <c r="G187" s="2"/>
      <c r="H187" s="2"/>
      <c r="I187" s="2"/>
      <c r="J187" s="2"/>
      <c r="K187" s="2"/>
      <c r="L187" s="2"/>
      <c r="M187" s="2"/>
      <c r="N187" s="2"/>
      <c r="O187" s="2"/>
      <c r="P187" s="2"/>
      <c r="Q187" s="2"/>
      <c r="R187" s="2"/>
      <c r="S187" s="10"/>
      <c r="T187" s="2"/>
      <c r="U187" s="2"/>
      <c r="V187" s="2"/>
      <c r="W187" s="2"/>
      <c r="X187" s="2"/>
      <c r="Y187" s="2"/>
      <c r="Z187" s="2"/>
      <c r="AA187" s="2"/>
      <c r="AB187" s="2"/>
      <c r="AC187" s="2"/>
      <c r="AD187" s="2"/>
      <c r="AE187" s="2"/>
      <c r="AF187" s="2"/>
      <c r="AG187" s="2"/>
      <c r="AH187" s="2"/>
      <c r="AI187" s="2"/>
      <c r="AJ187" s="2"/>
    </row>
    <row r="188" spans="1:36" ht="14.25" customHeight="1" x14ac:dyDescent="0.2">
      <c r="A188" s="2"/>
      <c r="B188" s="34"/>
      <c r="C188" s="34"/>
      <c r="D188" s="2"/>
      <c r="E188" s="2"/>
      <c r="F188" s="2"/>
      <c r="G188" s="2"/>
      <c r="H188" s="2"/>
      <c r="I188" s="2"/>
      <c r="J188" s="2"/>
      <c r="K188" s="2"/>
      <c r="L188" s="2"/>
      <c r="M188" s="2"/>
      <c r="N188" s="2"/>
      <c r="O188" s="2"/>
      <c r="P188" s="2"/>
      <c r="Q188" s="2"/>
      <c r="R188" s="2"/>
      <c r="S188" s="10"/>
      <c r="T188" s="2"/>
      <c r="U188" s="2"/>
      <c r="V188" s="2"/>
      <c r="W188" s="2"/>
      <c r="X188" s="2"/>
      <c r="Y188" s="2"/>
      <c r="Z188" s="2"/>
      <c r="AA188" s="2"/>
      <c r="AB188" s="2"/>
      <c r="AC188" s="2"/>
      <c r="AD188" s="2"/>
      <c r="AE188" s="2"/>
      <c r="AF188" s="2"/>
      <c r="AG188" s="2"/>
      <c r="AH188" s="2"/>
      <c r="AI188" s="2"/>
      <c r="AJ188" s="2"/>
    </row>
    <row r="189" spans="1:36" ht="14.25" customHeight="1" x14ac:dyDescent="0.2">
      <c r="A189" s="2"/>
      <c r="B189" s="34"/>
      <c r="C189" s="34"/>
      <c r="D189" s="2"/>
      <c r="E189" s="2"/>
      <c r="F189" s="2"/>
      <c r="G189" s="2"/>
      <c r="H189" s="2"/>
      <c r="I189" s="2"/>
      <c r="J189" s="2"/>
      <c r="K189" s="2"/>
      <c r="L189" s="2"/>
      <c r="M189" s="2"/>
      <c r="N189" s="2"/>
      <c r="O189" s="2"/>
      <c r="P189" s="2"/>
      <c r="Q189" s="2"/>
      <c r="R189" s="2"/>
      <c r="S189" s="10"/>
      <c r="T189" s="2"/>
      <c r="U189" s="2"/>
      <c r="V189" s="2"/>
      <c r="W189" s="2"/>
      <c r="X189" s="2"/>
      <c r="Y189" s="2"/>
      <c r="Z189" s="2"/>
      <c r="AA189" s="2"/>
      <c r="AB189" s="2"/>
      <c r="AC189" s="2"/>
      <c r="AD189" s="2"/>
      <c r="AE189" s="2"/>
      <c r="AF189" s="2"/>
      <c r="AG189" s="2"/>
      <c r="AH189" s="2"/>
      <c r="AI189" s="2"/>
      <c r="AJ189" s="2"/>
    </row>
    <row r="190" spans="1:36" ht="14.25" customHeight="1" x14ac:dyDescent="0.2">
      <c r="A190" s="2"/>
      <c r="B190" s="34"/>
      <c r="C190" s="34"/>
      <c r="D190" s="2"/>
      <c r="E190" s="2"/>
      <c r="F190" s="2"/>
      <c r="G190" s="2"/>
      <c r="H190" s="2"/>
      <c r="I190" s="2"/>
      <c r="J190" s="2"/>
      <c r="K190" s="2"/>
      <c r="L190" s="2"/>
      <c r="M190" s="2"/>
      <c r="N190" s="2"/>
      <c r="O190" s="2"/>
      <c r="P190" s="2"/>
      <c r="Q190" s="2"/>
      <c r="R190" s="2"/>
      <c r="S190" s="10"/>
      <c r="T190" s="2"/>
      <c r="U190" s="2"/>
      <c r="V190" s="2"/>
      <c r="W190" s="2"/>
      <c r="X190" s="2"/>
      <c r="Y190" s="2"/>
      <c r="Z190" s="2"/>
      <c r="AA190" s="2"/>
      <c r="AB190" s="2"/>
      <c r="AC190" s="2"/>
      <c r="AD190" s="2"/>
      <c r="AE190" s="2"/>
      <c r="AF190" s="2"/>
      <c r="AG190" s="2"/>
      <c r="AH190" s="2"/>
      <c r="AI190" s="2"/>
      <c r="AJ190" s="2"/>
    </row>
    <row r="191" spans="1:36" ht="14.25" customHeight="1" x14ac:dyDescent="0.2">
      <c r="A191" s="2"/>
      <c r="B191" s="34"/>
      <c r="C191" s="34"/>
      <c r="D191" s="2"/>
      <c r="E191" s="2"/>
      <c r="F191" s="2"/>
      <c r="G191" s="2"/>
      <c r="H191" s="2"/>
      <c r="I191" s="2"/>
      <c r="J191" s="2"/>
      <c r="K191" s="2"/>
      <c r="L191" s="2"/>
      <c r="M191" s="2"/>
      <c r="N191" s="2"/>
      <c r="O191" s="2"/>
      <c r="P191" s="2"/>
      <c r="Q191" s="2"/>
      <c r="R191" s="2"/>
      <c r="S191" s="10"/>
      <c r="T191" s="2"/>
      <c r="U191" s="2"/>
      <c r="V191" s="2"/>
      <c r="W191" s="2"/>
      <c r="X191" s="2"/>
      <c r="Y191" s="2"/>
      <c r="Z191" s="2"/>
      <c r="AA191" s="2"/>
      <c r="AB191" s="2"/>
      <c r="AC191" s="2"/>
      <c r="AD191" s="2"/>
      <c r="AE191" s="2"/>
      <c r="AF191" s="2"/>
      <c r="AG191" s="2"/>
      <c r="AH191" s="2"/>
      <c r="AI191" s="2"/>
      <c r="AJ191" s="2"/>
    </row>
    <row r="192" spans="1:36" ht="14.25" customHeight="1" x14ac:dyDescent="0.2">
      <c r="A192" s="2"/>
      <c r="B192" s="34"/>
      <c r="C192" s="34"/>
      <c r="D192" s="2"/>
      <c r="E192" s="2"/>
      <c r="F192" s="2"/>
      <c r="G192" s="2"/>
      <c r="H192" s="2"/>
      <c r="I192" s="2"/>
      <c r="J192" s="2"/>
      <c r="K192" s="2"/>
      <c r="L192" s="2"/>
      <c r="M192" s="2"/>
      <c r="N192" s="2"/>
      <c r="O192" s="2"/>
      <c r="P192" s="2"/>
      <c r="Q192" s="2"/>
      <c r="R192" s="2"/>
      <c r="S192" s="10"/>
      <c r="T192" s="2"/>
      <c r="U192" s="2"/>
      <c r="V192" s="2"/>
      <c r="W192" s="2"/>
      <c r="X192" s="2"/>
      <c r="Y192" s="2"/>
      <c r="Z192" s="2"/>
      <c r="AA192" s="2"/>
      <c r="AB192" s="2"/>
      <c r="AC192" s="2"/>
      <c r="AD192" s="2"/>
      <c r="AE192" s="2"/>
      <c r="AF192" s="2"/>
      <c r="AG192" s="2"/>
      <c r="AH192" s="2"/>
      <c r="AI192" s="2"/>
      <c r="AJ192" s="2"/>
    </row>
    <row r="193" spans="1:36" ht="14.25" customHeight="1" x14ac:dyDescent="0.2">
      <c r="A193" s="2"/>
      <c r="B193" s="34"/>
      <c r="C193" s="34"/>
      <c r="D193" s="2"/>
      <c r="E193" s="2"/>
      <c r="F193" s="2"/>
      <c r="G193" s="2"/>
      <c r="H193" s="2"/>
      <c r="I193" s="2"/>
      <c r="J193" s="2"/>
      <c r="K193" s="2"/>
      <c r="L193" s="2"/>
      <c r="M193" s="2"/>
      <c r="N193" s="2"/>
      <c r="O193" s="2"/>
      <c r="P193" s="2"/>
      <c r="Q193" s="2"/>
      <c r="R193" s="2"/>
      <c r="S193" s="10"/>
      <c r="T193" s="2"/>
      <c r="U193" s="2"/>
      <c r="V193" s="2"/>
      <c r="W193" s="2"/>
      <c r="X193" s="2"/>
      <c r="Y193" s="2"/>
      <c r="Z193" s="2"/>
      <c r="AA193" s="2"/>
      <c r="AB193" s="2"/>
      <c r="AC193" s="2"/>
      <c r="AD193" s="2"/>
      <c r="AE193" s="2"/>
      <c r="AF193" s="2"/>
      <c r="AG193" s="2"/>
      <c r="AH193" s="2"/>
      <c r="AI193" s="2"/>
      <c r="AJ193" s="2"/>
    </row>
    <row r="194" spans="1:36" ht="14.25" customHeight="1" x14ac:dyDescent="0.2">
      <c r="A194" s="2"/>
      <c r="B194" s="34"/>
      <c r="C194" s="34"/>
      <c r="D194" s="2"/>
      <c r="E194" s="2"/>
      <c r="F194" s="2"/>
      <c r="G194" s="2"/>
      <c r="H194" s="2"/>
      <c r="I194" s="2"/>
      <c r="J194" s="2"/>
      <c r="K194" s="2"/>
      <c r="L194" s="2"/>
      <c r="M194" s="2"/>
      <c r="N194" s="2"/>
      <c r="O194" s="2"/>
      <c r="P194" s="2"/>
      <c r="Q194" s="2"/>
      <c r="R194" s="2"/>
      <c r="S194" s="10"/>
      <c r="T194" s="2"/>
      <c r="U194" s="2"/>
      <c r="V194" s="2"/>
      <c r="W194" s="2"/>
      <c r="X194" s="2"/>
      <c r="Y194" s="2"/>
      <c r="Z194" s="2"/>
      <c r="AA194" s="2"/>
      <c r="AB194" s="2"/>
      <c r="AC194" s="2"/>
      <c r="AD194" s="2"/>
      <c r="AE194" s="2"/>
      <c r="AF194" s="2"/>
      <c r="AG194" s="2"/>
      <c r="AH194" s="2"/>
      <c r="AI194" s="2"/>
      <c r="AJ194" s="2"/>
    </row>
    <row r="195" spans="1:36" ht="14.25" customHeight="1" x14ac:dyDescent="0.2">
      <c r="A195" s="2"/>
      <c r="B195" s="34"/>
      <c r="C195" s="34"/>
      <c r="D195" s="2"/>
      <c r="E195" s="2"/>
      <c r="F195" s="2"/>
      <c r="G195" s="2"/>
      <c r="H195" s="2"/>
      <c r="I195" s="2"/>
      <c r="J195" s="2"/>
      <c r="K195" s="2"/>
      <c r="L195" s="2"/>
      <c r="M195" s="2"/>
      <c r="N195" s="2"/>
      <c r="O195" s="2"/>
      <c r="P195" s="2"/>
      <c r="Q195" s="2"/>
      <c r="R195" s="2"/>
      <c r="S195" s="10"/>
      <c r="T195" s="2"/>
      <c r="U195" s="2"/>
      <c r="V195" s="2"/>
      <c r="W195" s="2"/>
      <c r="X195" s="2"/>
      <c r="Y195" s="2"/>
      <c r="Z195" s="2"/>
      <c r="AA195" s="2"/>
      <c r="AB195" s="2"/>
      <c r="AC195" s="2"/>
      <c r="AD195" s="2"/>
      <c r="AE195" s="2"/>
      <c r="AF195" s="2"/>
      <c r="AG195" s="2"/>
      <c r="AH195" s="2"/>
      <c r="AI195" s="2"/>
      <c r="AJ195" s="2"/>
    </row>
    <row r="196" spans="1:36" ht="14.25" customHeight="1" x14ac:dyDescent="0.2">
      <c r="A196" s="2"/>
      <c r="B196" s="34"/>
      <c r="C196" s="34"/>
      <c r="D196" s="2"/>
      <c r="E196" s="2"/>
      <c r="F196" s="2"/>
      <c r="G196" s="2"/>
      <c r="H196" s="2"/>
      <c r="I196" s="2"/>
      <c r="J196" s="2"/>
      <c r="K196" s="2"/>
      <c r="L196" s="2"/>
      <c r="M196" s="2"/>
      <c r="N196" s="2"/>
      <c r="O196" s="2"/>
      <c r="P196" s="2"/>
      <c r="Q196" s="2"/>
      <c r="R196" s="2"/>
      <c r="S196" s="10"/>
      <c r="T196" s="2"/>
      <c r="U196" s="2"/>
      <c r="V196" s="2"/>
      <c r="W196" s="2"/>
      <c r="X196" s="2"/>
      <c r="Y196" s="2"/>
      <c r="Z196" s="2"/>
      <c r="AA196" s="2"/>
      <c r="AB196" s="2"/>
      <c r="AC196" s="2"/>
      <c r="AD196" s="2"/>
      <c r="AE196" s="2"/>
      <c r="AF196" s="2"/>
      <c r="AG196" s="2"/>
      <c r="AH196" s="2"/>
      <c r="AI196" s="2"/>
      <c r="AJ196" s="2"/>
    </row>
    <row r="197" spans="1:36" ht="14.25" customHeight="1" x14ac:dyDescent="0.2">
      <c r="A197" s="2"/>
      <c r="B197" s="34"/>
      <c r="C197" s="34"/>
      <c r="D197" s="2"/>
      <c r="E197" s="2"/>
      <c r="F197" s="2"/>
      <c r="G197" s="2"/>
      <c r="H197" s="2"/>
      <c r="I197" s="2"/>
      <c r="J197" s="2"/>
      <c r="K197" s="2"/>
      <c r="L197" s="2"/>
      <c r="M197" s="2"/>
      <c r="N197" s="2"/>
      <c r="O197" s="2"/>
      <c r="P197" s="2"/>
      <c r="Q197" s="2"/>
      <c r="R197" s="2"/>
      <c r="S197" s="10"/>
      <c r="T197" s="2"/>
      <c r="U197" s="2"/>
      <c r="V197" s="2"/>
      <c r="W197" s="2"/>
      <c r="X197" s="2"/>
      <c r="Y197" s="2"/>
      <c r="Z197" s="2"/>
      <c r="AA197" s="2"/>
      <c r="AB197" s="2"/>
      <c r="AC197" s="2"/>
      <c r="AD197" s="2"/>
      <c r="AE197" s="2"/>
      <c r="AF197" s="2"/>
      <c r="AG197" s="2"/>
      <c r="AH197" s="2"/>
      <c r="AI197" s="2"/>
      <c r="AJ197" s="2"/>
    </row>
    <row r="198" spans="1:36" ht="14.25" customHeight="1" x14ac:dyDescent="0.2">
      <c r="A198" s="2"/>
      <c r="B198" s="34"/>
      <c r="C198" s="34"/>
      <c r="D198" s="2"/>
      <c r="E198" s="2"/>
      <c r="F198" s="2"/>
      <c r="G198" s="2"/>
      <c r="H198" s="2"/>
      <c r="I198" s="2"/>
      <c r="J198" s="2"/>
      <c r="K198" s="2"/>
      <c r="L198" s="2"/>
      <c r="M198" s="2"/>
      <c r="N198" s="2"/>
      <c r="O198" s="2"/>
      <c r="P198" s="2"/>
      <c r="Q198" s="2"/>
      <c r="R198" s="2"/>
      <c r="S198" s="10"/>
      <c r="T198" s="2"/>
      <c r="U198" s="2"/>
      <c r="V198" s="2"/>
      <c r="W198" s="2"/>
      <c r="X198" s="2"/>
      <c r="Y198" s="2"/>
      <c r="Z198" s="2"/>
      <c r="AA198" s="2"/>
      <c r="AB198" s="2"/>
      <c r="AC198" s="2"/>
      <c r="AD198" s="2"/>
      <c r="AE198" s="2"/>
      <c r="AF198" s="2"/>
      <c r="AG198" s="2"/>
      <c r="AH198" s="2"/>
      <c r="AI198" s="2"/>
      <c r="AJ198" s="2"/>
    </row>
    <row r="199" spans="1:36" ht="14.25" customHeight="1" x14ac:dyDescent="0.2">
      <c r="A199" s="2"/>
      <c r="B199" s="34"/>
      <c r="C199" s="34"/>
      <c r="D199" s="2"/>
      <c r="E199" s="2"/>
      <c r="F199" s="2"/>
      <c r="G199" s="2"/>
      <c r="H199" s="2"/>
      <c r="I199" s="2"/>
      <c r="J199" s="2"/>
      <c r="K199" s="2"/>
      <c r="L199" s="2"/>
      <c r="M199" s="2"/>
      <c r="N199" s="2"/>
      <c r="O199" s="2"/>
      <c r="P199" s="2"/>
      <c r="Q199" s="2"/>
      <c r="R199" s="2"/>
      <c r="S199" s="10"/>
      <c r="T199" s="2"/>
      <c r="U199" s="2"/>
      <c r="V199" s="2"/>
      <c r="W199" s="2"/>
      <c r="X199" s="2"/>
      <c r="Y199" s="2"/>
      <c r="Z199" s="2"/>
      <c r="AA199" s="2"/>
      <c r="AB199" s="2"/>
      <c r="AC199" s="2"/>
      <c r="AD199" s="2"/>
      <c r="AE199" s="2"/>
      <c r="AF199" s="2"/>
      <c r="AG199" s="2"/>
      <c r="AH199" s="2"/>
      <c r="AI199" s="2"/>
      <c r="AJ199" s="2"/>
    </row>
    <row r="200" spans="1:36" ht="14.25" customHeight="1" x14ac:dyDescent="0.2">
      <c r="A200" s="2"/>
      <c r="B200" s="34"/>
      <c r="C200" s="34"/>
      <c r="D200" s="2"/>
      <c r="E200" s="2"/>
      <c r="F200" s="2"/>
      <c r="G200" s="2"/>
      <c r="H200" s="2"/>
      <c r="I200" s="2"/>
      <c r="J200" s="2"/>
      <c r="K200" s="2"/>
      <c r="L200" s="2"/>
      <c r="M200" s="2"/>
      <c r="N200" s="2"/>
      <c r="O200" s="2"/>
      <c r="P200" s="2"/>
      <c r="Q200" s="2"/>
      <c r="R200" s="2"/>
      <c r="S200" s="10"/>
      <c r="T200" s="2"/>
      <c r="U200" s="2"/>
      <c r="V200" s="2"/>
      <c r="W200" s="2"/>
      <c r="X200" s="2"/>
      <c r="Y200" s="2"/>
      <c r="Z200" s="2"/>
      <c r="AA200" s="2"/>
      <c r="AB200" s="2"/>
      <c r="AC200" s="2"/>
      <c r="AD200" s="2"/>
      <c r="AE200" s="2"/>
      <c r="AF200" s="2"/>
      <c r="AG200" s="2"/>
      <c r="AH200" s="2"/>
      <c r="AI200" s="2"/>
      <c r="AJ200" s="2"/>
    </row>
    <row r="201" spans="1:36" ht="14.25" customHeight="1" x14ac:dyDescent="0.2">
      <c r="A201" s="2"/>
      <c r="B201" s="34"/>
      <c r="C201" s="34"/>
      <c r="D201" s="2"/>
      <c r="E201" s="2"/>
      <c r="F201" s="2"/>
      <c r="G201" s="2"/>
      <c r="H201" s="2"/>
      <c r="I201" s="2"/>
      <c r="J201" s="2"/>
      <c r="K201" s="2"/>
      <c r="L201" s="2"/>
      <c r="M201" s="2"/>
      <c r="N201" s="2"/>
      <c r="O201" s="2"/>
      <c r="P201" s="2"/>
      <c r="Q201" s="2"/>
      <c r="R201" s="2"/>
      <c r="S201" s="10"/>
      <c r="T201" s="2"/>
      <c r="U201" s="2"/>
      <c r="V201" s="2"/>
      <c r="W201" s="2"/>
      <c r="X201" s="2"/>
      <c r="Y201" s="2"/>
      <c r="Z201" s="2"/>
      <c r="AA201" s="2"/>
      <c r="AB201" s="2"/>
      <c r="AC201" s="2"/>
      <c r="AD201" s="2"/>
      <c r="AE201" s="2"/>
      <c r="AF201" s="2"/>
      <c r="AG201" s="2"/>
      <c r="AH201" s="2"/>
      <c r="AI201" s="2"/>
      <c r="AJ201" s="2"/>
    </row>
    <row r="202" spans="1:36" ht="14.25" customHeight="1" x14ac:dyDescent="0.2">
      <c r="A202" s="2"/>
      <c r="B202" s="34"/>
      <c r="C202" s="34"/>
      <c r="D202" s="2"/>
      <c r="E202" s="2"/>
      <c r="F202" s="2"/>
      <c r="G202" s="2"/>
      <c r="H202" s="2"/>
      <c r="I202" s="2"/>
      <c r="J202" s="2"/>
      <c r="K202" s="2"/>
      <c r="L202" s="2"/>
      <c r="M202" s="2"/>
      <c r="N202" s="2"/>
      <c r="O202" s="2"/>
      <c r="P202" s="2"/>
      <c r="Q202" s="2"/>
      <c r="R202" s="2"/>
      <c r="S202" s="10"/>
      <c r="T202" s="2"/>
      <c r="U202" s="2"/>
      <c r="V202" s="2"/>
      <c r="W202" s="2"/>
      <c r="X202" s="2"/>
      <c r="Y202" s="2"/>
      <c r="Z202" s="2"/>
      <c r="AA202" s="2"/>
      <c r="AB202" s="2"/>
      <c r="AC202" s="2"/>
      <c r="AD202" s="2"/>
      <c r="AE202" s="2"/>
      <c r="AF202" s="2"/>
      <c r="AG202" s="2"/>
      <c r="AH202" s="2"/>
      <c r="AI202" s="2"/>
      <c r="AJ202" s="2"/>
    </row>
    <row r="203" spans="1:36" ht="14.25" customHeight="1" x14ac:dyDescent="0.2">
      <c r="A203" s="2"/>
      <c r="B203" s="34"/>
      <c r="C203" s="34"/>
      <c r="D203" s="2"/>
      <c r="E203" s="2"/>
      <c r="F203" s="2"/>
      <c r="G203" s="2"/>
      <c r="H203" s="2"/>
      <c r="I203" s="2"/>
      <c r="J203" s="2"/>
      <c r="K203" s="2"/>
      <c r="L203" s="2"/>
      <c r="M203" s="2"/>
      <c r="N203" s="2"/>
      <c r="O203" s="2"/>
      <c r="P203" s="2"/>
      <c r="Q203" s="2"/>
      <c r="R203" s="2"/>
      <c r="S203" s="10"/>
      <c r="T203" s="2"/>
      <c r="U203" s="2"/>
      <c r="V203" s="2"/>
      <c r="W203" s="2"/>
      <c r="X203" s="2"/>
      <c r="Y203" s="2"/>
      <c r="Z203" s="2"/>
      <c r="AA203" s="2"/>
      <c r="AB203" s="2"/>
      <c r="AC203" s="2"/>
      <c r="AD203" s="2"/>
      <c r="AE203" s="2"/>
      <c r="AF203" s="2"/>
      <c r="AG203" s="2"/>
      <c r="AH203" s="2"/>
      <c r="AI203" s="2"/>
      <c r="AJ203" s="2"/>
    </row>
    <row r="204" spans="1:36" ht="14.25" customHeight="1" x14ac:dyDescent="0.2">
      <c r="A204" s="2"/>
      <c r="B204" s="34"/>
      <c r="C204" s="34"/>
      <c r="D204" s="2"/>
      <c r="E204" s="2"/>
      <c r="F204" s="2"/>
      <c r="G204" s="2"/>
      <c r="H204" s="2"/>
      <c r="I204" s="2"/>
      <c r="J204" s="2"/>
      <c r="K204" s="2"/>
      <c r="L204" s="2"/>
      <c r="M204" s="2"/>
      <c r="N204" s="2"/>
      <c r="O204" s="2"/>
      <c r="P204" s="2"/>
      <c r="Q204" s="2"/>
      <c r="R204" s="2"/>
      <c r="S204" s="10"/>
      <c r="T204" s="2"/>
      <c r="U204" s="2"/>
      <c r="V204" s="2"/>
      <c r="W204" s="2"/>
      <c r="X204" s="2"/>
      <c r="Y204" s="2"/>
      <c r="Z204" s="2"/>
      <c r="AA204" s="2"/>
      <c r="AB204" s="2"/>
      <c r="AC204" s="2"/>
      <c r="AD204" s="2"/>
      <c r="AE204" s="2"/>
      <c r="AF204" s="2"/>
      <c r="AG204" s="2"/>
      <c r="AH204" s="2"/>
      <c r="AI204" s="2"/>
      <c r="AJ204" s="2"/>
    </row>
    <row r="205" spans="1:36" ht="14.25" customHeight="1" x14ac:dyDescent="0.2">
      <c r="A205" s="2"/>
      <c r="B205" s="34"/>
      <c r="C205" s="34"/>
      <c r="D205" s="2"/>
      <c r="E205" s="2"/>
      <c r="F205" s="2"/>
      <c r="G205" s="2"/>
      <c r="H205" s="2"/>
      <c r="I205" s="2"/>
      <c r="J205" s="2"/>
      <c r="K205" s="2"/>
      <c r="L205" s="2"/>
      <c r="M205" s="2"/>
      <c r="N205" s="2"/>
      <c r="O205" s="2"/>
      <c r="P205" s="2"/>
      <c r="Q205" s="2"/>
      <c r="R205" s="2"/>
      <c r="S205" s="10"/>
      <c r="T205" s="2"/>
      <c r="U205" s="2"/>
      <c r="V205" s="2"/>
      <c r="W205" s="2"/>
      <c r="X205" s="2"/>
      <c r="Y205" s="2"/>
      <c r="Z205" s="2"/>
      <c r="AA205" s="2"/>
      <c r="AB205" s="2"/>
      <c r="AC205" s="2"/>
      <c r="AD205" s="2"/>
      <c r="AE205" s="2"/>
      <c r="AF205" s="2"/>
      <c r="AG205" s="2"/>
      <c r="AH205" s="2"/>
      <c r="AI205" s="2"/>
      <c r="AJ205" s="2"/>
    </row>
    <row r="206" spans="1:36" ht="14.25" customHeight="1" x14ac:dyDescent="0.2">
      <c r="A206" s="2"/>
      <c r="B206" s="34"/>
      <c r="C206" s="34"/>
      <c r="D206" s="2"/>
      <c r="E206" s="2"/>
      <c r="F206" s="2"/>
      <c r="G206" s="2"/>
      <c r="H206" s="2"/>
      <c r="I206" s="2"/>
      <c r="J206" s="2"/>
      <c r="K206" s="2"/>
      <c r="L206" s="2"/>
      <c r="M206" s="2"/>
      <c r="N206" s="2"/>
      <c r="O206" s="2"/>
      <c r="P206" s="2"/>
      <c r="Q206" s="2"/>
      <c r="R206" s="2"/>
      <c r="S206" s="10"/>
      <c r="T206" s="2"/>
      <c r="U206" s="2"/>
      <c r="V206" s="2"/>
      <c r="W206" s="2"/>
      <c r="X206" s="2"/>
      <c r="Y206" s="2"/>
      <c r="Z206" s="2"/>
      <c r="AA206" s="2"/>
      <c r="AB206" s="2"/>
      <c r="AC206" s="2"/>
      <c r="AD206" s="2"/>
      <c r="AE206" s="2"/>
      <c r="AF206" s="2"/>
      <c r="AG206" s="2"/>
      <c r="AH206" s="2"/>
      <c r="AI206" s="2"/>
      <c r="AJ206" s="2"/>
    </row>
    <row r="207" spans="1:36" ht="14.25" customHeight="1" x14ac:dyDescent="0.2">
      <c r="A207" s="2"/>
      <c r="B207" s="34"/>
      <c r="C207" s="34"/>
      <c r="D207" s="2"/>
      <c r="E207" s="2"/>
      <c r="F207" s="2"/>
      <c r="G207" s="2"/>
      <c r="H207" s="2"/>
      <c r="I207" s="2"/>
      <c r="J207" s="2"/>
      <c r="K207" s="2"/>
      <c r="L207" s="2"/>
      <c r="M207" s="2"/>
      <c r="N207" s="2"/>
      <c r="O207" s="2"/>
      <c r="P207" s="2"/>
      <c r="Q207" s="2"/>
      <c r="R207" s="2"/>
      <c r="S207" s="10"/>
      <c r="T207" s="2"/>
      <c r="U207" s="2"/>
      <c r="V207" s="2"/>
      <c r="W207" s="2"/>
      <c r="X207" s="2"/>
      <c r="Y207" s="2"/>
      <c r="Z207" s="2"/>
      <c r="AA207" s="2"/>
      <c r="AB207" s="2"/>
      <c r="AC207" s="2"/>
      <c r="AD207" s="2"/>
      <c r="AE207" s="2"/>
      <c r="AF207" s="2"/>
      <c r="AG207" s="2"/>
      <c r="AH207" s="2"/>
      <c r="AI207" s="2"/>
      <c r="AJ207" s="2"/>
    </row>
    <row r="208" spans="1:36" ht="14.25" customHeight="1" x14ac:dyDescent="0.2">
      <c r="A208" s="2"/>
      <c r="B208" s="34"/>
      <c r="C208" s="34"/>
      <c r="D208" s="2"/>
      <c r="E208" s="2"/>
      <c r="F208" s="2"/>
      <c r="G208" s="2"/>
      <c r="H208" s="2"/>
      <c r="I208" s="2"/>
      <c r="J208" s="2"/>
      <c r="K208" s="2"/>
      <c r="L208" s="2"/>
      <c r="M208" s="2"/>
      <c r="N208" s="2"/>
      <c r="O208" s="2"/>
      <c r="P208" s="2"/>
      <c r="Q208" s="2"/>
      <c r="R208" s="2"/>
      <c r="S208" s="10"/>
      <c r="T208" s="2"/>
      <c r="U208" s="2"/>
      <c r="V208" s="2"/>
      <c r="W208" s="2"/>
      <c r="X208" s="2"/>
      <c r="Y208" s="2"/>
      <c r="Z208" s="2"/>
      <c r="AA208" s="2"/>
      <c r="AB208" s="2"/>
      <c r="AC208" s="2"/>
      <c r="AD208" s="2"/>
      <c r="AE208" s="2"/>
      <c r="AF208" s="2"/>
      <c r="AG208" s="2"/>
      <c r="AH208" s="2"/>
      <c r="AI208" s="2"/>
      <c r="AJ208" s="2"/>
    </row>
    <row r="209" spans="1:36" ht="14.25" customHeight="1" x14ac:dyDescent="0.2">
      <c r="A209" s="2"/>
      <c r="B209" s="34"/>
      <c r="C209" s="34"/>
      <c r="D209" s="2"/>
      <c r="E209" s="2"/>
      <c r="F209" s="2"/>
      <c r="G209" s="2"/>
      <c r="H209" s="2"/>
      <c r="I209" s="2"/>
      <c r="J209" s="2"/>
      <c r="K209" s="2"/>
      <c r="L209" s="2"/>
      <c r="M209" s="2"/>
      <c r="N209" s="2"/>
      <c r="O209" s="2"/>
      <c r="P209" s="2"/>
      <c r="Q209" s="2"/>
      <c r="R209" s="2"/>
      <c r="S209" s="10"/>
      <c r="T209" s="2"/>
      <c r="U209" s="2"/>
      <c r="V209" s="2"/>
      <c r="W209" s="2"/>
      <c r="X209" s="2"/>
      <c r="Y209" s="2"/>
      <c r="Z209" s="2"/>
      <c r="AA209" s="2"/>
      <c r="AB209" s="2"/>
      <c r="AC209" s="2"/>
      <c r="AD209" s="2"/>
      <c r="AE209" s="2"/>
      <c r="AF209" s="2"/>
      <c r="AG209" s="2"/>
      <c r="AH209" s="2"/>
      <c r="AI209" s="2"/>
      <c r="AJ209" s="2"/>
    </row>
    <row r="210" spans="1:36" ht="14.25" customHeight="1" x14ac:dyDescent="0.2">
      <c r="A210" s="2"/>
      <c r="B210" s="34"/>
      <c r="C210" s="34"/>
      <c r="D210" s="2"/>
      <c r="E210" s="2"/>
      <c r="F210" s="2"/>
      <c r="G210" s="2"/>
      <c r="H210" s="2"/>
      <c r="I210" s="2"/>
      <c r="J210" s="2"/>
      <c r="K210" s="2"/>
      <c r="L210" s="2"/>
      <c r="M210" s="2"/>
      <c r="N210" s="2"/>
      <c r="O210" s="2"/>
      <c r="P210" s="2"/>
      <c r="Q210" s="2"/>
      <c r="R210" s="2"/>
      <c r="S210" s="10"/>
      <c r="T210" s="2"/>
      <c r="U210" s="2"/>
      <c r="V210" s="2"/>
      <c r="W210" s="2"/>
      <c r="X210" s="2"/>
      <c r="Y210" s="2"/>
      <c r="Z210" s="2"/>
      <c r="AA210" s="2"/>
      <c r="AB210" s="2"/>
      <c r="AC210" s="2"/>
      <c r="AD210" s="2"/>
      <c r="AE210" s="2"/>
      <c r="AF210" s="2"/>
      <c r="AG210" s="2"/>
      <c r="AH210" s="2"/>
      <c r="AI210" s="2"/>
      <c r="AJ210" s="2"/>
    </row>
    <row r="211" spans="1:36" ht="14.25" customHeight="1" x14ac:dyDescent="0.2">
      <c r="A211" s="2"/>
      <c r="B211" s="34"/>
      <c r="C211" s="34"/>
      <c r="D211" s="2"/>
      <c r="E211" s="2"/>
      <c r="F211" s="2"/>
      <c r="G211" s="2"/>
      <c r="H211" s="2"/>
      <c r="I211" s="2"/>
      <c r="J211" s="2"/>
      <c r="K211" s="2"/>
      <c r="L211" s="2"/>
      <c r="M211" s="2"/>
      <c r="N211" s="2"/>
      <c r="O211" s="2"/>
      <c r="P211" s="2"/>
      <c r="Q211" s="2"/>
      <c r="R211" s="2"/>
      <c r="S211" s="10"/>
      <c r="T211" s="2"/>
      <c r="U211" s="2"/>
      <c r="V211" s="2"/>
      <c r="W211" s="2"/>
      <c r="X211" s="2"/>
      <c r="Y211" s="2"/>
      <c r="Z211" s="2"/>
      <c r="AA211" s="2"/>
      <c r="AB211" s="2"/>
      <c r="AC211" s="2"/>
      <c r="AD211" s="2"/>
      <c r="AE211" s="2"/>
      <c r="AF211" s="2"/>
      <c r="AG211" s="2"/>
      <c r="AH211" s="2"/>
      <c r="AI211" s="2"/>
      <c r="AJ211" s="2"/>
    </row>
    <row r="212" spans="1:36" ht="14.25" customHeight="1" x14ac:dyDescent="0.2">
      <c r="A212" s="2"/>
      <c r="B212" s="34"/>
      <c r="C212" s="34"/>
      <c r="D212" s="2"/>
      <c r="E212" s="2"/>
      <c r="F212" s="2"/>
      <c r="G212" s="2"/>
      <c r="H212" s="2"/>
      <c r="I212" s="2"/>
      <c r="J212" s="2"/>
      <c r="K212" s="2"/>
      <c r="L212" s="2"/>
      <c r="M212" s="2"/>
      <c r="N212" s="2"/>
      <c r="O212" s="2"/>
      <c r="P212" s="2"/>
      <c r="Q212" s="2"/>
      <c r="R212" s="2"/>
      <c r="S212" s="10"/>
      <c r="T212" s="2"/>
      <c r="U212" s="2"/>
      <c r="V212" s="2"/>
      <c r="W212" s="2"/>
      <c r="X212" s="2"/>
      <c r="Y212" s="2"/>
      <c r="Z212" s="2"/>
      <c r="AA212" s="2"/>
      <c r="AB212" s="2"/>
      <c r="AC212" s="2"/>
      <c r="AD212" s="2"/>
      <c r="AE212" s="2"/>
      <c r="AF212" s="2"/>
      <c r="AG212" s="2"/>
      <c r="AH212" s="2"/>
      <c r="AI212" s="2"/>
      <c r="AJ212" s="2"/>
    </row>
    <row r="213" spans="1:36" ht="14.25" customHeight="1" x14ac:dyDescent="0.2">
      <c r="A213" s="2"/>
      <c r="B213" s="34"/>
      <c r="C213" s="34"/>
      <c r="D213" s="2"/>
      <c r="E213" s="2"/>
      <c r="F213" s="2"/>
      <c r="G213" s="2"/>
      <c r="H213" s="2"/>
      <c r="I213" s="2"/>
      <c r="J213" s="2"/>
      <c r="K213" s="2"/>
      <c r="L213" s="2"/>
      <c r="M213" s="2"/>
      <c r="N213" s="2"/>
      <c r="O213" s="2"/>
      <c r="P213" s="2"/>
      <c r="Q213" s="2"/>
      <c r="R213" s="2"/>
      <c r="S213" s="10"/>
      <c r="T213" s="2"/>
      <c r="U213" s="2"/>
      <c r="V213" s="2"/>
      <c r="W213" s="2"/>
      <c r="X213" s="2"/>
      <c r="Y213" s="2"/>
      <c r="Z213" s="2"/>
      <c r="AA213" s="2"/>
      <c r="AB213" s="2"/>
      <c r="AC213" s="2"/>
      <c r="AD213" s="2"/>
      <c r="AE213" s="2"/>
      <c r="AF213" s="2"/>
      <c r="AG213" s="2"/>
      <c r="AH213" s="2"/>
      <c r="AI213" s="2"/>
      <c r="AJ213" s="2"/>
    </row>
    <row r="214" spans="1:36" ht="14.25" customHeight="1" x14ac:dyDescent="0.2">
      <c r="A214" s="2"/>
      <c r="B214" s="34"/>
      <c r="C214" s="34"/>
      <c r="D214" s="2"/>
      <c r="E214" s="2"/>
      <c r="F214" s="2"/>
      <c r="G214" s="2"/>
      <c r="H214" s="2"/>
      <c r="I214" s="2"/>
      <c r="J214" s="2"/>
      <c r="K214" s="2"/>
      <c r="L214" s="2"/>
      <c r="M214" s="2"/>
      <c r="N214" s="2"/>
      <c r="O214" s="2"/>
      <c r="P214" s="2"/>
      <c r="Q214" s="2"/>
      <c r="R214" s="2"/>
      <c r="S214" s="10"/>
      <c r="T214" s="2"/>
      <c r="U214" s="2"/>
      <c r="V214" s="2"/>
      <c r="W214" s="2"/>
      <c r="X214" s="2"/>
      <c r="Y214" s="2"/>
      <c r="Z214" s="2"/>
      <c r="AA214" s="2"/>
      <c r="AB214" s="2"/>
      <c r="AC214" s="2"/>
      <c r="AD214" s="2"/>
      <c r="AE214" s="2"/>
      <c r="AF214" s="2"/>
      <c r="AG214" s="2"/>
      <c r="AH214" s="2"/>
      <c r="AI214" s="2"/>
      <c r="AJ214" s="2"/>
    </row>
    <row r="215" spans="1:36" ht="14.25" customHeight="1" x14ac:dyDescent="0.2">
      <c r="A215" s="2"/>
      <c r="B215" s="34"/>
      <c r="C215" s="34"/>
      <c r="D215" s="2"/>
      <c r="E215" s="2"/>
      <c r="F215" s="2"/>
      <c r="G215" s="2"/>
      <c r="H215" s="2"/>
      <c r="I215" s="2"/>
      <c r="J215" s="2"/>
      <c r="K215" s="2"/>
      <c r="L215" s="2"/>
      <c r="M215" s="2"/>
      <c r="N215" s="2"/>
      <c r="O215" s="2"/>
      <c r="P215" s="2"/>
      <c r="Q215" s="2"/>
      <c r="R215" s="2"/>
      <c r="S215" s="10"/>
      <c r="T215" s="2"/>
      <c r="U215" s="2"/>
      <c r="V215" s="2"/>
      <c r="W215" s="2"/>
      <c r="X215" s="2"/>
      <c r="Y215" s="2"/>
      <c r="Z215" s="2"/>
      <c r="AA215" s="2"/>
      <c r="AB215" s="2"/>
      <c r="AC215" s="2"/>
      <c r="AD215" s="2"/>
      <c r="AE215" s="2"/>
      <c r="AF215" s="2"/>
      <c r="AG215" s="2"/>
      <c r="AH215" s="2"/>
      <c r="AI215" s="2"/>
      <c r="AJ215" s="2"/>
    </row>
    <row r="216" spans="1:36" ht="14.25" customHeight="1" x14ac:dyDescent="0.2">
      <c r="A216" s="2"/>
      <c r="B216" s="34"/>
      <c r="C216" s="34"/>
      <c r="D216" s="2"/>
      <c r="E216" s="2"/>
      <c r="F216" s="2"/>
      <c r="G216" s="2"/>
      <c r="H216" s="2"/>
      <c r="I216" s="2"/>
      <c r="J216" s="2"/>
      <c r="K216" s="2"/>
      <c r="L216" s="2"/>
      <c r="M216" s="2"/>
      <c r="N216" s="2"/>
      <c r="O216" s="2"/>
      <c r="P216" s="2"/>
      <c r="Q216" s="2"/>
      <c r="R216" s="2"/>
      <c r="S216" s="10"/>
      <c r="T216" s="2"/>
      <c r="U216" s="2"/>
      <c r="V216" s="2"/>
      <c r="W216" s="2"/>
      <c r="X216" s="2"/>
      <c r="Y216" s="2"/>
      <c r="Z216" s="2"/>
      <c r="AA216" s="2"/>
      <c r="AB216" s="2"/>
      <c r="AC216" s="2"/>
      <c r="AD216" s="2"/>
      <c r="AE216" s="2"/>
      <c r="AF216" s="2"/>
      <c r="AG216" s="2"/>
      <c r="AH216" s="2"/>
      <c r="AI216" s="2"/>
      <c r="AJ216" s="2"/>
    </row>
    <row r="217" spans="1:36" ht="14.25" customHeight="1" x14ac:dyDescent="0.2">
      <c r="A217" s="2"/>
      <c r="B217" s="34"/>
      <c r="C217" s="34"/>
      <c r="D217" s="2"/>
      <c r="E217" s="2"/>
      <c r="F217" s="2"/>
      <c r="G217" s="2"/>
      <c r="H217" s="2"/>
      <c r="I217" s="2"/>
      <c r="J217" s="2"/>
      <c r="K217" s="2"/>
      <c r="L217" s="2"/>
      <c r="M217" s="2"/>
      <c r="N217" s="2"/>
      <c r="O217" s="2"/>
      <c r="P217" s="2"/>
      <c r="Q217" s="2"/>
      <c r="R217" s="2"/>
      <c r="S217" s="10"/>
      <c r="T217" s="2"/>
      <c r="U217" s="2"/>
      <c r="V217" s="2"/>
      <c r="W217" s="2"/>
      <c r="X217" s="2"/>
      <c r="Y217" s="2"/>
      <c r="Z217" s="2"/>
      <c r="AA217" s="2"/>
      <c r="AB217" s="2"/>
      <c r="AC217" s="2"/>
      <c r="AD217" s="2"/>
      <c r="AE217" s="2"/>
      <c r="AF217" s="2"/>
      <c r="AG217" s="2"/>
      <c r="AH217" s="2"/>
      <c r="AI217" s="2"/>
      <c r="AJ217" s="2"/>
    </row>
    <row r="218" spans="1:36" ht="14.25" customHeight="1" x14ac:dyDescent="0.2">
      <c r="A218" s="2"/>
      <c r="B218" s="34"/>
      <c r="C218" s="34"/>
      <c r="D218" s="2"/>
      <c r="E218" s="2"/>
      <c r="F218" s="2"/>
      <c r="G218" s="2"/>
      <c r="H218" s="2"/>
      <c r="I218" s="2"/>
      <c r="J218" s="2"/>
      <c r="K218" s="2"/>
      <c r="L218" s="2"/>
      <c r="M218" s="2"/>
      <c r="N218" s="2"/>
      <c r="O218" s="2"/>
      <c r="P218" s="2"/>
      <c r="Q218" s="2"/>
      <c r="R218" s="2"/>
      <c r="S218" s="10"/>
      <c r="T218" s="2"/>
      <c r="U218" s="2"/>
      <c r="V218" s="2"/>
      <c r="W218" s="2"/>
      <c r="X218" s="2"/>
      <c r="Y218" s="2"/>
      <c r="Z218" s="2"/>
      <c r="AA218" s="2"/>
      <c r="AB218" s="2"/>
      <c r="AC218" s="2"/>
      <c r="AD218" s="2"/>
      <c r="AE218" s="2"/>
      <c r="AF218" s="2"/>
      <c r="AG218" s="2"/>
      <c r="AH218" s="2"/>
      <c r="AI218" s="2"/>
      <c r="AJ218" s="2"/>
    </row>
    <row r="219" spans="1:36" ht="14.25" customHeight="1" x14ac:dyDescent="0.2">
      <c r="A219" s="2"/>
      <c r="B219" s="34"/>
      <c r="C219" s="34"/>
      <c r="D219" s="2"/>
      <c r="E219" s="2"/>
      <c r="F219" s="2"/>
      <c r="G219" s="2"/>
      <c r="H219" s="2"/>
      <c r="I219" s="2"/>
      <c r="J219" s="2"/>
      <c r="K219" s="2"/>
      <c r="L219" s="2"/>
      <c r="M219" s="2"/>
      <c r="N219" s="2"/>
      <c r="O219" s="2"/>
      <c r="P219" s="2"/>
      <c r="Q219" s="2"/>
      <c r="R219" s="2"/>
      <c r="S219" s="10"/>
      <c r="T219" s="2"/>
      <c r="U219" s="2"/>
      <c r="V219" s="2"/>
      <c r="W219" s="2"/>
      <c r="X219" s="2"/>
      <c r="Y219" s="2"/>
      <c r="Z219" s="2"/>
      <c r="AA219" s="2"/>
      <c r="AB219" s="2"/>
      <c r="AC219" s="2"/>
      <c r="AD219" s="2"/>
      <c r="AE219" s="2"/>
      <c r="AF219" s="2"/>
      <c r="AG219" s="2"/>
      <c r="AH219" s="2"/>
      <c r="AI219" s="2"/>
      <c r="AJ219" s="2"/>
    </row>
    <row r="220" spans="1:36" ht="14.25" customHeight="1" x14ac:dyDescent="0.2">
      <c r="A220" s="2"/>
      <c r="B220" s="34"/>
      <c r="C220" s="34"/>
      <c r="D220" s="2"/>
      <c r="E220" s="2"/>
      <c r="F220" s="2"/>
      <c r="G220" s="2"/>
      <c r="H220" s="2"/>
      <c r="I220" s="2"/>
      <c r="J220" s="2"/>
      <c r="K220" s="2"/>
      <c r="L220" s="2"/>
      <c r="M220" s="2"/>
      <c r="N220" s="2"/>
      <c r="O220" s="2"/>
      <c r="P220" s="2"/>
      <c r="Q220" s="2"/>
      <c r="R220" s="2"/>
      <c r="S220" s="10"/>
      <c r="T220" s="2"/>
      <c r="U220" s="2"/>
      <c r="V220" s="2"/>
      <c r="W220" s="2"/>
      <c r="X220" s="2"/>
      <c r="Y220" s="2"/>
      <c r="Z220" s="2"/>
      <c r="AA220" s="2"/>
      <c r="AB220" s="2"/>
      <c r="AC220" s="2"/>
      <c r="AD220" s="2"/>
      <c r="AE220" s="2"/>
      <c r="AF220" s="2"/>
      <c r="AG220" s="2"/>
      <c r="AH220" s="2"/>
      <c r="AI220" s="2"/>
      <c r="AJ220" s="2"/>
    </row>
    <row r="221" spans="1:36" ht="14.25" customHeight="1" x14ac:dyDescent="0.2">
      <c r="A221" s="2"/>
      <c r="B221" s="34"/>
      <c r="C221" s="34"/>
      <c r="D221" s="2"/>
      <c r="E221" s="2"/>
      <c r="F221" s="2"/>
      <c r="G221" s="2"/>
      <c r="H221" s="2"/>
      <c r="I221" s="2"/>
      <c r="J221" s="2"/>
      <c r="K221" s="2"/>
      <c r="L221" s="2"/>
      <c r="M221" s="2"/>
      <c r="N221" s="2"/>
      <c r="O221" s="2"/>
      <c r="P221" s="2"/>
      <c r="Q221" s="2"/>
      <c r="R221" s="2"/>
      <c r="S221" s="10"/>
      <c r="T221" s="2"/>
      <c r="U221" s="2"/>
      <c r="V221" s="2"/>
      <c r="W221" s="2"/>
      <c r="X221" s="2"/>
      <c r="Y221" s="2"/>
      <c r="Z221" s="2"/>
      <c r="AA221" s="2"/>
      <c r="AB221" s="2"/>
      <c r="AC221" s="2"/>
      <c r="AD221" s="2"/>
      <c r="AE221" s="2"/>
      <c r="AF221" s="2"/>
      <c r="AG221" s="2"/>
      <c r="AH221" s="2"/>
      <c r="AI221" s="2"/>
      <c r="AJ221" s="2"/>
    </row>
    <row r="222" spans="1:36" ht="14.25" customHeight="1" x14ac:dyDescent="0.2">
      <c r="A222" s="2"/>
      <c r="B222" s="34"/>
      <c r="C222" s="34"/>
      <c r="D222" s="2"/>
      <c r="E222" s="2"/>
      <c r="F222" s="2"/>
      <c r="G222" s="2"/>
      <c r="H222" s="2"/>
      <c r="I222" s="2"/>
      <c r="J222" s="2"/>
      <c r="K222" s="2"/>
      <c r="L222" s="2"/>
      <c r="M222" s="2"/>
      <c r="N222" s="2"/>
      <c r="O222" s="2"/>
      <c r="P222" s="2"/>
      <c r="Q222" s="2"/>
      <c r="R222" s="2"/>
      <c r="S222" s="10"/>
      <c r="T222" s="2"/>
      <c r="U222" s="2"/>
      <c r="V222" s="2"/>
      <c r="W222" s="2"/>
      <c r="X222" s="2"/>
      <c r="Y222" s="2"/>
      <c r="Z222" s="2"/>
      <c r="AA222" s="2"/>
      <c r="AB222" s="2"/>
      <c r="AC222" s="2"/>
      <c r="AD222" s="2"/>
      <c r="AE222" s="2"/>
      <c r="AF222" s="2"/>
      <c r="AG222" s="2"/>
      <c r="AH222" s="2"/>
      <c r="AI222" s="2"/>
      <c r="AJ222" s="2"/>
    </row>
    <row r="223" spans="1:36" ht="14.25" customHeight="1" x14ac:dyDescent="0.2">
      <c r="A223" s="2"/>
      <c r="B223" s="34"/>
      <c r="C223" s="34"/>
      <c r="D223" s="2"/>
      <c r="E223" s="2"/>
      <c r="F223" s="2"/>
      <c r="G223" s="2"/>
      <c r="H223" s="2"/>
      <c r="I223" s="2"/>
      <c r="J223" s="2"/>
      <c r="K223" s="2"/>
      <c r="L223" s="2"/>
      <c r="M223" s="2"/>
      <c r="N223" s="2"/>
      <c r="O223" s="2"/>
      <c r="P223" s="2"/>
      <c r="Q223" s="2"/>
      <c r="R223" s="2"/>
      <c r="S223" s="10"/>
      <c r="T223" s="2"/>
      <c r="U223" s="2"/>
      <c r="V223" s="2"/>
      <c r="W223" s="2"/>
      <c r="X223" s="2"/>
      <c r="Y223" s="2"/>
      <c r="Z223" s="2"/>
      <c r="AA223" s="2"/>
      <c r="AB223" s="2"/>
      <c r="AC223" s="2"/>
      <c r="AD223" s="2"/>
      <c r="AE223" s="2"/>
      <c r="AF223" s="2"/>
      <c r="AG223" s="2"/>
      <c r="AH223" s="2"/>
      <c r="AI223" s="2"/>
      <c r="AJ223" s="2"/>
    </row>
    <row r="224" spans="1:36" ht="14.25" customHeight="1" x14ac:dyDescent="0.2">
      <c r="A224" s="2"/>
      <c r="B224" s="34"/>
      <c r="C224" s="34"/>
      <c r="D224" s="2"/>
      <c r="E224" s="2"/>
      <c r="F224" s="2"/>
      <c r="G224" s="2"/>
      <c r="H224" s="2"/>
      <c r="I224" s="2"/>
      <c r="J224" s="2"/>
      <c r="K224" s="2"/>
      <c r="L224" s="2"/>
      <c r="M224" s="2"/>
      <c r="N224" s="2"/>
      <c r="O224" s="2"/>
      <c r="P224" s="2"/>
      <c r="Q224" s="2"/>
      <c r="R224" s="2"/>
      <c r="S224" s="10"/>
      <c r="T224" s="2"/>
      <c r="U224" s="2"/>
      <c r="V224" s="2"/>
      <c r="W224" s="2"/>
      <c r="X224" s="2"/>
      <c r="Y224" s="2"/>
      <c r="Z224" s="2"/>
      <c r="AA224" s="2"/>
      <c r="AB224" s="2"/>
      <c r="AC224" s="2"/>
      <c r="AD224" s="2"/>
      <c r="AE224" s="2"/>
      <c r="AF224" s="2"/>
      <c r="AG224" s="2"/>
      <c r="AH224" s="2"/>
      <c r="AI224" s="2"/>
      <c r="AJ224" s="2"/>
    </row>
    <row r="225" spans="1:36" ht="14.25" customHeight="1" x14ac:dyDescent="0.2">
      <c r="A225" s="2"/>
      <c r="B225" s="34"/>
      <c r="C225" s="34"/>
      <c r="D225" s="2"/>
      <c r="E225" s="2"/>
      <c r="F225" s="2"/>
      <c r="G225" s="2"/>
      <c r="H225" s="2"/>
      <c r="I225" s="2"/>
      <c r="J225" s="2"/>
      <c r="K225" s="2"/>
      <c r="L225" s="2"/>
      <c r="M225" s="2"/>
      <c r="N225" s="2"/>
      <c r="O225" s="2"/>
      <c r="P225" s="2"/>
      <c r="Q225" s="2"/>
      <c r="R225" s="2"/>
      <c r="S225" s="10"/>
      <c r="T225" s="2"/>
      <c r="U225" s="2"/>
      <c r="V225" s="2"/>
      <c r="W225" s="2"/>
      <c r="X225" s="2"/>
      <c r="Y225" s="2"/>
      <c r="Z225" s="2"/>
      <c r="AA225" s="2"/>
      <c r="AB225" s="2"/>
      <c r="AC225" s="2"/>
      <c r="AD225" s="2"/>
      <c r="AE225" s="2"/>
      <c r="AF225" s="2"/>
      <c r="AG225" s="2"/>
      <c r="AH225" s="2"/>
      <c r="AI225" s="2"/>
      <c r="AJ225" s="2"/>
    </row>
    <row r="226" spans="1:36" ht="14.25" customHeight="1" x14ac:dyDescent="0.2">
      <c r="A226" s="2"/>
      <c r="B226" s="34"/>
      <c r="C226" s="34"/>
      <c r="D226" s="2"/>
      <c r="E226" s="2"/>
      <c r="F226" s="2"/>
      <c r="G226" s="2"/>
      <c r="H226" s="2"/>
      <c r="I226" s="2"/>
      <c r="J226" s="2"/>
      <c r="K226" s="2"/>
      <c r="L226" s="2"/>
      <c r="M226" s="2"/>
      <c r="N226" s="2"/>
      <c r="O226" s="2"/>
      <c r="P226" s="2"/>
      <c r="Q226" s="2"/>
      <c r="R226" s="2"/>
      <c r="S226" s="10"/>
      <c r="T226" s="2"/>
      <c r="U226" s="2"/>
      <c r="V226" s="2"/>
      <c r="W226" s="2"/>
      <c r="X226" s="2"/>
      <c r="Y226" s="2"/>
      <c r="Z226" s="2"/>
      <c r="AA226" s="2"/>
      <c r="AB226" s="2"/>
      <c r="AC226" s="2"/>
      <c r="AD226" s="2"/>
      <c r="AE226" s="2"/>
      <c r="AF226" s="2"/>
      <c r="AG226" s="2"/>
      <c r="AH226" s="2"/>
      <c r="AI226" s="2"/>
      <c r="AJ226" s="2"/>
    </row>
    <row r="227" spans="1:36" ht="14.25" customHeight="1" x14ac:dyDescent="0.2">
      <c r="A227" s="2"/>
      <c r="B227" s="34"/>
      <c r="C227" s="34"/>
      <c r="D227" s="2"/>
      <c r="E227" s="2"/>
      <c r="F227" s="2"/>
      <c r="G227" s="2"/>
      <c r="H227" s="2"/>
      <c r="I227" s="2"/>
      <c r="J227" s="2"/>
      <c r="K227" s="2"/>
      <c r="L227" s="2"/>
      <c r="M227" s="2"/>
      <c r="N227" s="2"/>
      <c r="O227" s="2"/>
      <c r="P227" s="2"/>
      <c r="Q227" s="2"/>
      <c r="R227" s="2"/>
      <c r="S227" s="10"/>
      <c r="T227" s="2"/>
      <c r="U227" s="2"/>
      <c r="V227" s="2"/>
      <c r="W227" s="2"/>
      <c r="X227" s="2"/>
      <c r="Y227" s="2"/>
      <c r="Z227" s="2"/>
      <c r="AA227" s="2"/>
      <c r="AB227" s="2"/>
      <c r="AC227" s="2"/>
      <c r="AD227" s="2"/>
      <c r="AE227" s="2"/>
      <c r="AF227" s="2"/>
      <c r="AG227" s="2"/>
      <c r="AH227" s="2"/>
      <c r="AI227" s="2"/>
      <c r="AJ227" s="2"/>
    </row>
    <row r="228" spans="1:36" ht="14.25" customHeight="1" x14ac:dyDescent="0.2">
      <c r="A228" s="2"/>
      <c r="B228" s="34"/>
      <c r="C228" s="34"/>
      <c r="D228" s="2"/>
      <c r="E228" s="2"/>
      <c r="F228" s="2"/>
      <c r="G228" s="2"/>
      <c r="H228" s="2"/>
      <c r="I228" s="2"/>
      <c r="J228" s="2"/>
      <c r="K228" s="2"/>
      <c r="L228" s="2"/>
      <c r="M228" s="2"/>
      <c r="N228" s="2"/>
      <c r="O228" s="2"/>
      <c r="P228" s="2"/>
      <c r="Q228" s="2"/>
      <c r="R228" s="2"/>
      <c r="S228" s="10"/>
      <c r="T228" s="2"/>
      <c r="U228" s="2"/>
      <c r="V228" s="2"/>
      <c r="W228" s="2"/>
      <c r="X228" s="2"/>
      <c r="Y228" s="2"/>
      <c r="Z228" s="2"/>
      <c r="AA228" s="2"/>
      <c r="AB228" s="2"/>
      <c r="AC228" s="2"/>
      <c r="AD228" s="2"/>
      <c r="AE228" s="2"/>
      <c r="AF228" s="2"/>
      <c r="AG228" s="2"/>
      <c r="AH228" s="2"/>
      <c r="AI228" s="2"/>
      <c r="AJ228" s="2"/>
    </row>
    <row r="229" spans="1:36" ht="14.25" customHeight="1" x14ac:dyDescent="0.2">
      <c r="A229" s="2"/>
      <c r="B229" s="34"/>
      <c r="C229" s="34"/>
      <c r="D229" s="2"/>
      <c r="E229" s="2"/>
      <c r="F229" s="2"/>
      <c r="G229" s="2"/>
      <c r="H229" s="2"/>
      <c r="I229" s="2"/>
      <c r="J229" s="2"/>
      <c r="K229" s="2"/>
      <c r="L229" s="2"/>
      <c r="M229" s="2"/>
      <c r="N229" s="2"/>
      <c r="O229" s="2"/>
      <c r="P229" s="2"/>
      <c r="Q229" s="2"/>
      <c r="R229" s="2"/>
      <c r="S229" s="10"/>
      <c r="T229" s="2"/>
      <c r="U229" s="2"/>
      <c r="V229" s="2"/>
      <c r="W229" s="2"/>
      <c r="X229" s="2"/>
      <c r="Y229" s="2"/>
      <c r="Z229" s="2"/>
      <c r="AA229" s="2"/>
      <c r="AB229" s="2"/>
      <c r="AC229" s="2"/>
      <c r="AD229" s="2"/>
      <c r="AE229" s="2"/>
      <c r="AF229" s="2"/>
      <c r="AG229" s="2"/>
      <c r="AH229" s="2"/>
      <c r="AI229" s="2"/>
      <c r="AJ229" s="2"/>
    </row>
    <row r="230" spans="1:36" ht="14.25" customHeight="1" x14ac:dyDescent="0.2">
      <c r="A230" s="2"/>
      <c r="B230" s="34"/>
      <c r="C230" s="34"/>
      <c r="D230" s="2"/>
      <c r="E230" s="2"/>
      <c r="F230" s="2"/>
      <c r="G230" s="2"/>
      <c r="H230" s="2"/>
      <c r="I230" s="2"/>
      <c r="J230" s="2"/>
      <c r="K230" s="2"/>
      <c r="L230" s="2"/>
      <c r="M230" s="2"/>
      <c r="N230" s="2"/>
      <c r="O230" s="2"/>
      <c r="P230" s="2"/>
      <c r="Q230" s="2"/>
      <c r="R230" s="2"/>
      <c r="S230" s="10"/>
      <c r="T230" s="2"/>
      <c r="U230" s="2"/>
      <c r="V230" s="2"/>
      <c r="W230" s="2"/>
      <c r="X230" s="2"/>
      <c r="Y230" s="2"/>
      <c r="Z230" s="2"/>
      <c r="AA230" s="2"/>
      <c r="AB230" s="2"/>
      <c r="AC230" s="2"/>
      <c r="AD230" s="2"/>
      <c r="AE230" s="2"/>
      <c r="AF230" s="2"/>
      <c r="AG230" s="2"/>
      <c r="AH230" s="2"/>
      <c r="AI230" s="2"/>
      <c r="AJ230" s="2"/>
    </row>
    <row r="231" spans="1:36" ht="14.25" customHeight="1" x14ac:dyDescent="0.2">
      <c r="A231" s="2"/>
      <c r="B231" s="34"/>
      <c r="C231" s="34"/>
      <c r="D231" s="2"/>
      <c r="E231" s="2"/>
      <c r="F231" s="2"/>
      <c r="G231" s="2"/>
      <c r="H231" s="2"/>
      <c r="I231" s="2"/>
      <c r="J231" s="2"/>
      <c r="K231" s="2"/>
      <c r="L231" s="2"/>
      <c r="M231" s="2"/>
      <c r="N231" s="2"/>
      <c r="O231" s="2"/>
      <c r="P231" s="2"/>
      <c r="Q231" s="2"/>
      <c r="R231" s="2"/>
      <c r="S231" s="10"/>
      <c r="T231" s="2"/>
      <c r="U231" s="2"/>
      <c r="V231" s="2"/>
      <c r="W231" s="2"/>
      <c r="X231" s="2"/>
      <c r="Y231" s="2"/>
      <c r="Z231" s="2"/>
      <c r="AA231" s="2"/>
      <c r="AB231" s="2"/>
      <c r="AC231" s="2"/>
      <c r="AD231" s="2"/>
      <c r="AE231" s="2"/>
      <c r="AF231" s="2"/>
      <c r="AG231" s="2"/>
      <c r="AH231" s="2"/>
      <c r="AI231" s="2"/>
      <c r="AJ231" s="2"/>
    </row>
    <row r="232" spans="1:36" ht="14.25" customHeight="1" x14ac:dyDescent="0.2">
      <c r="A232" s="2"/>
      <c r="B232" s="34"/>
      <c r="C232" s="34"/>
      <c r="D232" s="2"/>
      <c r="E232" s="2"/>
      <c r="F232" s="2"/>
      <c r="G232" s="2"/>
      <c r="H232" s="2"/>
      <c r="I232" s="2"/>
      <c r="J232" s="2"/>
      <c r="K232" s="2"/>
      <c r="L232" s="2"/>
      <c r="M232" s="2"/>
      <c r="N232" s="2"/>
      <c r="O232" s="2"/>
      <c r="P232" s="2"/>
      <c r="Q232" s="2"/>
      <c r="R232" s="2"/>
      <c r="S232" s="10"/>
      <c r="T232" s="2"/>
      <c r="U232" s="2"/>
      <c r="V232" s="2"/>
      <c r="W232" s="2"/>
      <c r="X232" s="2"/>
      <c r="Y232" s="2"/>
      <c r="Z232" s="2"/>
      <c r="AA232" s="2"/>
      <c r="AB232" s="2"/>
      <c r="AC232" s="2"/>
      <c r="AD232" s="2"/>
      <c r="AE232" s="2"/>
      <c r="AF232" s="2"/>
      <c r="AG232" s="2"/>
      <c r="AH232" s="2"/>
      <c r="AI232" s="2"/>
      <c r="AJ232" s="2"/>
    </row>
    <row r="233" spans="1:36" ht="14.25" customHeight="1" x14ac:dyDescent="0.2">
      <c r="A233" s="2"/>
      <c r="B233" s="34"/>
      <c r="C233" s="34"/>
      <c r="D233" s="2"/>
      <c r="E233" s="2"/>
      <c r="F233" s="2"/>
      <c r="G233" s="2"/>
      <c r="H233" s="2"/>
      <c r="I233" s="2"/>
      <c r="J233" s="2"/>
      <c r="K233" s="2"/>
      <c r="L233" s="2"/>
      <c r="M233" s="2"/>
      <c r="N233" s="2"/>
      <c r="O233" s="2"/>
      <c r="P233" s="2"/>
      <c r="Q233" s="2"/>
      <c r="R233" s="2"/>
      <c r="S233" s="10"/>
      <c r="T233" s="2"/>
      <c r="U233" s="2"/>
      <c r="V233" s="2"/>
      <c r="W233" s="2"/>
      <c r="X233" s="2"/>
      <c r="Y233" s="2"/>
      <c r="Z233" s="2"/>
      <c r="AA233" s="2"/>
      <c r="AB233" s="2"/>
      <c r="AC233" s="2"/>
      <c r="AD233" s="2"/>
      <c r="AE233" s="2"/>
      <c r="AF233" s="2"/>
      <c r="AG233" s="2"/>
      <c r="AH233" s="2"/>
      <c r="AI233" s="2"/>
      <c r="AJ233" s="2"/>
    </row>
    <row r="234" spans="1:36" ht="14.25" customHeight="1" x14ac:dyDescent="0.2">
      <c r="A234" s="2"/>
      <c r="B234" s="34"/>
      <c r="C234" s="34"/>
      <c r="D234" s="2"/>
      <c r="E234" s="2"/>
      <c r="F234" s="2"/>
      <c r="G234" s="2"/>
      <c r="H234" s="2"/>
      <c r="I234" s="2"/>
      <c r="J234" s="2"/>
      <c r="K234" s="2"/>
      <c r="L234" s="2"/>
      <c r="M234" s="2"/>
      <c r="N234" s="2"/>
      <c r="O234" s="2"/>
      <c r="P234" s="2"/>
      <c r="Q234" s="2"/>
      <c r="R234" s="2"/>
      <c r="S234" s="10"/>
      <c r="T234" s="2"/>
      <c r="U234" s="2"/>
      <c r="V234" s="2"/>
      <c r="W234" s="2"/>
      <c r="X234" s="2"/>
      <c r="Y234" s="2"/>
      <c r="Z234" s="2"/>
      <c r="AA234" s="2"/>
      <c r="AB234" s="2"/>
      <c r="AC234" s="2"/>
      <c r="AD234" s="2"/>
      <c r="AE234" s="2"/>
      <c r="AF234" s="2"/>
      <c r="AG234" s="2"/>
      <c r="AH234" s="2"/>
      <c r="AI234" s="2"/>
      <c r="AJ234" s="2"/>
    </row>
    <row r="235" spans="1:36" ht="14.25" customHeight="1" x14ac:dyDescent="0.2">
      <c r="A235" s="2"/>
      <c r="B235" s="34"/>
      <c r="C235" s="34"/>
      <c r="D235" s="2"/>
      <c r="E235" s="2"/>
      <c r="F235" s="2"/>
      <c r="G235" s="2"/>
      <c r="H235" s="2"/>
      <c r="I235" s="2"/>
      <c r="J235" s="2"/>
      <c r="K235" s="2"/>
      <c r="L235" s="2"/>
      <c r="M235" s="2"/>
      <c r="N235" s="2"/>
      <c r="O235" s="2"/>
      <c r="P235" s="2"/>
      <c r="Q235" s="2"/>
      <c r="R235" s="2"/>
      <c r="S235" s="10"/>
      <c r="T235" s="2"/>
      <c r="U235" s="2"/>
      <c r="V235" s="2"/>
      <c r="W235" s="2"/>
      <c r="X235" s="2"/>
      <c r="Y235" s="2"/>
      <c r="Z235" s="2"/>
      <c r="AA235" s="2"/>
      <c r="AB235" s="2"/>
      <c r="AC235" s="2"/>
      <c r="AD235" s="2"/>
      <c r="AE235" s="2"/>
      <c r="AF235" s="2"/>
      <c r="AG235" s="2"/>
      <c r="AH235" s="2"/>
      <c r="AI235" s="2"/>
      <c r="AJ235" s="2"/>
    </row>
    <row r="236" spans="1:36" ht="14.25" customHeight="1" x14ac:dyDescent="0.2">
      <c r="A236" s="2"/>
      <c r="B236" s="34"/>
      <c r="C236" s="34"/>
      <c r="D236" s="2"/>
      <c r="E236" s="2"/>
      <c r="F236" s="2"/>
      <c r="G236" s="2"/>
      <c r="H236" s="2"/>
      <c r="I236" s="2"/>
      <c r="J236" s="2"/>
      <c r="K236" s="2"/>
      <c r="L236" s="2"/>
      <c r="M236" s="2"/>
      <c r="N236" s="2"/>
      <c r="O236" s="2"/>
      <c r="P236" s="2"/>
      <c r="Q236" s="2"/>
      <c r="R236" s="2"/>
      <c r="S236" s="10"/>
      <c r="T236" s="2"/>
      <c r="U236" s="2"/>
      <c r="V236" s="2"/>
      <c r="W236" s="2"/>
      <c r="X236" s="2"/>
      <c r="Y236" s="2"/>
      <c r="Z236" s="2"/>
      <c r="AA236" s="2"/>
      <c r="AB236" s="2"/>
      <c r="AC236" s="2"/>
      <c r="AD236" s="2"/>
      <c r="AE236" s="2"/>
      <c r="AF236" s="2"/>
      <c r="AG236" s="2"/>
      <c r="AH236" s="2"/>
      <c r="AI236" s="2"/>
      <c r="AJ236" s="2"/>
    </row>
    <row r="237" spans="1:36" ht="14.25" customHeight="1" x14ac:dyDescent="0.2">
      <c r="A237" s="2"/>
      <c r="B237" s="34"/>
      <c r="C237" s="34"/>
      <c r="D237" s="2"/>
      <c r="E237" s="2"/>
      <c r="F237" s="2"/>
      <c r="G237" s="2"/>
      <c r="H237" s="2"/>
      <c r="I237" s="2"/>
      <c r="J237" s="2"/>
      <c r="K237" s="2"/>
      <c r="L237" s="2"/>
      <c r="M237" s="2"/>
      <c r="N237" s="2"/>
      <c r="O237" s="2"/>
      <c r="P237" s="2"/>
      <c r="Q237" s="2"/>
      <c r="R237" s="2"/>
      <c r="S237" s="10"/>
      <c r="T237" s="2"/>
      <c r="U237" s="2"/>
      <c r="V237" s="2"/>
      <c r="W237" s="2"/>
      <c r="X237" s="2"/>
      <c r="Y237" s="2"/>
      <c r="Z237" s="2"/>
      <c r="AA237" s="2"/>
      <c r="AB237" s="2"/>
      <c r="AC237" s="2"/>
      <c r="AD237" s="2"/>
      <c r="AE237" s="2"/>
      <c r="AF237" s="2"/>
      <c r="AG237" s="2"/>
      <c r="AH237" s="2"/>
      <c r="AI237" s="2"/>
      <c r="AJ237" s="2"/>
    </row>
    <row r="238" spans="1:36" ht="14.25" customHeight="1" x14ac:dyDescent="0.2">
      <c r="A238" s="2"/>
      <c r="B238" s="34"/>
      <c r="C238" s="34"/>
      <c r="D238" s="2"/>
      <c r="E238" s="2"/>
      <c r="F238" s="2"/>
      <c r="G238" s="2"/>
      <c r="H238" s="2"/>
      <c r="I238" s="2"/>
      <c r="J238" s="2"/>
      <c r="K238" s="2"/>
      <c r="L238" s="2"/>
      <c r="M238" s="2"/>
      <c r="N238" s="2"/>
      <c r="O238" s="2"/>
      <c r="P238" s="2"/>
      <c r="Q238" s="2"/>
      <c r="R238" s="2"/>
      <c r="S238" s="10"/>
      <c r="T238" s="2"/>
      <c r="U238" s="2"/>
      <c r="V238" s="2"/>
      <c r="W238" s="2"/>
      <c r="X238" s="2"/>
      <c r="Y238" s="2"/>
      <c r="Z238" s="2"/>
      <c r="AA238" s="2"/>
      <c r="AB238" s="2"/>
      <c r="AC238" s="2"/>
      <c r="AD238" s="2"/>
      <c r="AE238" s="2"/>
      <c r="AF238" s="2"/>
      <c r="AG238" s="2"/>
      <c r="AH238" s="2"/>
      <c r="AI238" s="2"/>
      <c r="AJ238" s="2"/>
    </row>
    <row r="239" spans="1:36" ht="14.25" customHeight="1" x14ac:dyDescent="0.2">
      <c r="A239" s="2"/>
      <c r="B239" s="34"/>
      <c r="C239" s="34"/>
      <c r="D239" s="2"/>
      <c r="E239" s="2"/>
      <c r="F239" s="2"/>
      <c r="G239" s="2"/>
      <c r="H239" s="2"/>
      <c r="I239" s="2"/>
      <c r="J239" s="2"/>
      <c r="K239" s="2"/>
      <c r="L239" s="2"/>
      <c r="M239" s="2"/>
      <c r="N239" s="2"/>
      <c r="O239" s="2"/>
      <c r="P239" s="2"/>
      <c r="Q239" s="2"/>
      <c r="R239" s="2"/>
      <c r="S239" s="10"/>
      <c r="T239" s="2"/>
      <c r="U239" s="2"/>
      <c r="V239" s="2"/>
      <c r="W239" s="2"/>
      <c r="X239" s="2"/>
      <c r="Y239" s="2"/>
      <c r="Z239" s="2"/>
      <c r="AA239" s="2"/>
      <c r="AB239" s="2"/>
      <c r="AC239" s="2"/>
      <c r="AD239" s="2"/>
      <c r="AE239" s="2"/>
      <c r="AF239" s="2"/>
      <c r="AG239" s="2"/>
      <c r="AH239" s="2"/>
      <c r="AI239" s="2"/>
      <c r="AJ239" s="2"/>
    </row>
    <row r="240" spans="1:36" ht="14.25" customHeight="1" x14ac:dyDescent="0.2">
      <c r="A240" s="2"/>
      <c r="B240" s="34"/>
      <c r="C240" s="34"/>
      <c r="D240" s="2"/>
      <c r="E240" s="2"/>
      <c r="F240" s="2"/>
      <c r="G240" s="2"/>
      <c r="H240" s="2"/>
      <c r="I240" s="2"/>
      <c r="J240" s="2"/>
      <c r="K240" s="2"/>
      <c r="L240" s="2"/>
      <c r="M240" s="2"/>
      <c r="N240" s="2"/>
      <c r="O240" s="2"/>
      <c r="P240" s="2"/>
      <c r="Q240" s="2"/>
      <c r="R240" s="2"/>
      <c r="S240" s="10"/>
      <c r="T240" s="2"/>
      <c r="U240" s="2"/>
      <c r="V240" s="2"/>
      <c r="W240" s="2"/>
      <c r="X240" s="2"/>
      <c r="Y240" s="2"/>
      <c r="Z240" s="2"/>
      <c r="AA240" s="2"/>
      <c r="AB240" s="2"/>
      <c r="AC240" s="2"/>
      <c r="AD240" s="2"/>
      <c r="AE240" s="2"/>
      <c r="AF240" s="2"/>
      <c r="AG240" s="2"/>
      <c r="AH240" s="2"/>
      <c r="AI240" s="2"/>
      <c r="AJ240" s="2"/>
    </row>
    <row r="241" spans="1:36" ht="14.25" customHeight="1" x14ac:dyDescent="0.2">
      <c r="A241" s="2"/>
      <c r="B241" s="34"/>
      <c r="C241" s="34"/>
      <c r="D241" s="2"/>
      <c r="E241" s="2"/>
      <c r="F241" s="2"/>
      <c r="G241" s="2"/>
      <c r="H241" s="2"/>
      <c r="I241" s="2"/>
      <c r="J241" s="2"/>
      <c r="K241" s="2"/>
      <c r="L241" s="2"/>
      <c r="M241" s="2"/>
      <c r="N241" s="2"/>
      <c r="O241" s="2"/>
      <c r="P241" s="2"/>
      <c r="Q241" s="2"/>
      <c r="R241" s="2"/>
      <c r="S241" s="10"/>
      <c r="T241" s="2"/>
      <c r="U241" s="2"/>
      <c r="V241" s="2"/>
      <c r="W241" s="2"/>
      <c r="X241" s="2"/>
      <c r="Y241" s="2"/>
      <c r="Z241" s="2"/>
      <c r="AA241" s="2"/>
      <c r="AB241" s="2"/>
      <c r="AC241" s="2"/>
      <c r="AD241" s="2"/>
      <c r="AE241" s="2"/>
      <c r="AF241" s="2"/>
      <c r="AG241" s="2"/>
      <c r="AH241" s="2"/>
      <c r="AI241" s="2"/>
      <c r="AJ241" s="2"/>
    </row>
    <row r="242" spans="1:36" ht="14.25" customHeight="1" x14ac:dyDescent="0.2">
      <c r="A242" s="2"/>
      <c r="B242" s="34"/>
      <c r="C242" s="34"/>
      <c r="D242" s="2"/>
      <c r="E242" s="2"/>
      <c r="F242" s="2"/>
      <c r="G242" s="2"/>
      <c r="H242" s="2"/>
      <c r="I242" s="2"/>
      <c r="J242" s="2"/>
      <c r="K242" s="2"/>
      <c r="L242" s="2"/>
      <c r="M242" s="2"/>
      <c r="N242" s="2"/>
      <c r="O242" s="2"/>
      <c r="P242" s="2"/>
      <c r="Q242" s="2"/>
      <c r="R242" s="2"/>
      <c r="S242" s="10"/>
      <c r="T242" s="2"/>
      <c r="U242" s="2"/>
      <c r="V242" s="2"/>
      <c r="W242" s="2"/>
      <c r="X242" s="2"/>
      <c r="Y242" s="2"/>
      <c r="Z242" s="2"/>
      <c r="AA242" s="2"/>
      <c r="AB242" s="2"/>
      <c r="AC242" s="2"/>
      <c r="AD242" s="2"/>
      <c r="AE242" s="2"/>
      <c r="AF242" s="2"/>
      <c r="AG242" s="2"/>
      <c r="AH242" s="2"/>
      <c r="AI242" s="2"/>
      <c r="AJ242" s="2"/>
    </row>
    <row r="243" spans="1:36" ht="14.25" customHeight="1" x14ac:dyDescent="0.2">
      <c r="A243" s="2"/>
      <c r="B243" s="34"/>
      <c r="C243" s="34"/>
      <c r="D243" s="2"/>
      <c r="E243" s="2"/>
      <c r="F243" s="2"/>
      <c r="G243" s="2"/>
      <c r="H243" s="2"/>
      <c r="I243" s="2"/>
      <c r="J243" s="2"/>
      <c r="K243" s="2"/>
      <c r="L243" s="2"/>
      <c r="M243" s="2"/>
      <c r="N243" s="2"/>
      <c r="O243" s="2"/>
      <c r="P243" s="2"/>
      <c r="Q243" s="2"/>
      <c r="R243" s="2"/>
      <c r="S243" s="10"/>
      <c r="T243" s="2"/>
      <c r="U243" s="2"/>
      <c r="V243" s="2"/>
      <c r="W243" s="2"/>
      <c r="X243" s="2"/>
      <c r="Y243" s="2"/>
      <c r="Z243" s="2"/>
      <c r="AA243" s="2"/>
      <c r="AB243" s="2"/>
      <c r="AC243" s="2"/>
      <c r="AD243" s="2"/>
      <c r="AE243" s="2"/>
      <c r="AF243" s="2"/>
      <c r="AG243" s="2"/>
      <c r="AH243" s="2"/>
      <c r="AI243" s="2"/>
      <c r="AJ243" s="2"/>
    </row>
    <row r="244" spans="1:36" ht="14.25" customHeight="1" x14ac:dyDescent="0.2">
      <c r="A244" s="2"/>
      <c r="B244" s="34"/>
      <c r="C244" s="34"/>
      <c r="D244" s="2"/>
      <c r="E244" s="2"/>
      <c r="F244" s="2"/>
      <c r="G244" s="2"/>
      <c r="H244" s="2"/>
      <c r="I244" s="2"/>
      <c r="J244" s="2"/>
      <c r="K244" s="2"/>
      <c r="L244" s="2"/>
      <c r="M244" s="2"/>
      <c r="N244" s="2"/>
      <c r="O244" s="2"/>
      <c r="P244" s="2"/>
      <c r="Q244" s="2"/>
      <c r="R244" s="2"/>
      <c r="S244" s="10"/>
      <c r="T244" s="2"/>
      <c r="U244" s="2"/>
      <c r="V244" s="2"/>
      <c r="W244" s="2"/>
      <c r="X244" s="2"/>
      <c r="Y244" s="2"/>
      <c r="Z244" s="2"/>
      <c r="AA244" s="2"/>
      <c r="AB244" s="2"/>
      <c r="AC244" s="2"/>
      <c r="AD244" s="2"/>
      <c r="AE244" s="2"/>
      <c r="AF244" s="2"/>
      <c r="AG244" s="2"/>
      <c r="AH244" s="2"/>
      <c r="AI244" s="2"/>
      <c r="AJ244" s="2"/>
    </row>
    <row r="245" spans="1:36" ht="14.25" customHeight="1" x14ac:dyDescent="0.2">
      <c r="A245" s="2"/>
      <c r="B245" s="34"/>
      <c r="C245" s="34"/>
      <c r="D245" s="2"/>
      <c r="E245" s="2"/>
      <c r="F245" s="2"/>
      <c r="G245" s="2"/>
      <c r="H245" s="2"/>
      <c r="I245" s="2"/>
      <c r="J245" s="2"/>
      <c r="K245" s="2"/>
      <c r="L245" s="2"/>
      <c r="M245" s="2"/>
      <c r="N245" s="2"/>
      <c r="O245" s="2"/>
      <c r="P245" s="2"/>
      <c r="Q245" s="2"/>
      <c r="R245" s="2"/>
      <c r="S245" s="10"/>
      <c r="T245" s="2"/>
      <c r="U245" s="2"/>
      <c r="V245" s="2"/>
      <c r="W245" s="2"/>
      <c r="X245" s="2"/>
      <c r="Y245" s="2"/>
      <c r="Z245" s="2"/>
      <c r="AA245" s="2"/>
      <c r="AB245" s="2"/>
      <c r="AC245" s="2"/>
      <c r="AD245" s="2"/>
      <c r="AE245" s="2"/>
      <c r="AF245" s="2"/>
      <c r="AG245" s="2"/>
      <c r="AH245" s="2"/>
      <c r="AI245" s="2"/>
      <c r="AJ245" s="2"/>
    </row>
    <row r="246" spans="1:36" ht="14.25" customHeight="1" x14ac:dyDescent="0.2">
      <c r="A246" s="2"/>
      <c r="B246" s="34"/>
      <c r="C246" s="34"/>
      <c r="D246" s="2"/>
      <c r="E246" s="2"/>
      <c r="F246" s="2"/>
      <c r="G246" s="2"/>
      <c r="H246" s="2"/>
      <c r="I246" s="2"/>
      <c r="J246" s="2"/>
      <c r="K246" s="2"/>
      <c r="L246" s="2"/>
      <c r="M246" s="2"/>
      <c r="N246" s="2"/>
      <c r="O246" s="2"/>
      <c r="P246" s="2"/>
      <c r="Q246" s="2"/>
      <c r="R246" s="2"/>
      <c r="S246" s="10"/>
      <c r="T246" s="2"/>
      <c r="U246" s="2"/>
      <c r="V246" s="2"/>
      <c r="W246" s="2"/>
      <c r="X246" s="2"/>
      <c r="Y246" s="2"/>
      <c r="Z246" s="2"/>
      <c r="AA246" s="2"/>
      <c r="AB246" s="2"/>
      <c r="AC246" s="2"/>
      <c r="AD246" s="2"/>
      <c r="AE246" s="2"/>
      <c r="AF246" s="2"/>
      <c r="AG246" s="2"/>
      <c r="AH246" s="2"/>
      <c r="AI246" s="2"/>
      <c r="AJ246" s="2"/>
    </row>
    <row r="247" spans="1:36" ht="14.25" customHeight="1" x14ac:dyDescent="0.2">
      <c r="A247" s="2"/>
      <c r="B247" s="34"/>
      <c r="C247" s="34"/>
      <c r="D247" s="2"/>
      <c r="E247" s="2"/>
      <c r="F247" s="2"/>
      <c r="G247" s="2"/>
      <c r="H247" s="2"/>
      <c r="I247" s="2"/>
      <c r="J247" s="2"/>
      <c r="K247" s="2"/>
      <c r="L247" s="2"/>
      <c r="M247" s="2"/>
      <c r="N247" s="2"/>
      <c r="O247" s="2"/>
      <c r="P247" s="2"/>
      <c r="Q247" s="2"/>
      <c r="R247" s="2"/>
      <c r="S247" s="10"/>
      <c r="T247" s="2"/>
      <c r="U247" s="2"/>
      <c r="V247" s="2"/>
      <c r="W247" s="2"/>
      <c r="X247" s="2"/>
      <c r="Y247" s="2"/>
      <c r="Z247" s="2"/>
      <c r="AA247" s="2"/>
      <c r="AB247" s="2"/>
      <c r="AC247" s="2"/>
      <c r="AD247" s="2"/>
      <c r="AE247" s="2"/>
      <c r="AF247" s="2"/>
      <c r="AG247" s="2"/>
      <c r="AH247" s="2"/>
      <c r="AI247" s="2"/>
      <c r="AJ247" s="2"/>
    </row>
    <row r="248" spans="1:36" ht="14.25" customHeight="1" x14ac:dyDescent="0.2">
      <c r="A248" s="2"/>
      <c r="B248" s="34"/>
      <c r="C248" s="34"/>
      <c r="D248" s="2"/>
      <c r="E248" s="2"/>
      <c r="F248" s="2"/>
      <c r="G248" s="2"/>
      <c r="H248" s="2"/>
      <c r="I248" s="2"/>
      <c r="J248" s="2"/>
      <c r="K248" s="2"/>
      <c r="L248" s="2"/>
      <c r="M248" s="2"/>
      <c r="N248" s="2"/>
      <c r="O248" s="2"/>
      <c r="P248" s="2"/>
      <c r="Q248" s="2"/>
      <c r="R248" s="2"/>
      <c r="S248" s="10"/>
      <c r="T248" s="2"/>
      <c r="U248" s="2"/>
      <c r="V248" s="2"/>
      <c r="W248" s="2"/>
      <c r="X248" s="2"/>
      <c r="Y248" s="2"/>
      <c r="Z248" s="2"/>
      <c r="AA248" s="2"/>
      <c r="AB248" s="2"/>
      <c r="AC248" s="2"/>
      <c r="AD248" s="2"/>
      <c r="AE248" s="2"/>
      <c r="AF248" s="2"/>
      <c r="AG248" s="2"/>
      <c r="AH248" s="2"/>
      <c r="AI248" s="2"/>
      <c r="AJ248" s="2"/>
    </row>
    <row r="249" spans="1:36" ht="14.25" customHeight="1" x14ac:dyDescent="0.2">
      <c r="A249" s="2"/>
      <c r="B249" s="34"/>
      <c r="C249" s="34"/>
      <c r="D249" s="2"/>
      <c r="E249" s="2"/>
      <c r="F249" s="2"/>
      <c r="G249" s="2"/>
      <c r="H249" s="2"/>
      <c r="I249" s="2"/>
      <c r="J249" s="2"/>
      <c r="K249" s="2"/>
      <c r="L249" s="2"/>
      <c r="M249" s="2"/>
      <c r="N249" s="2"/>
      <c r="O249" s="2"/>
      <c r="P249" s="2"/>
      <c r="Q249" s="2"/>
      <c r="R249" s="2"/>
      <c r="S249" s="10"/>
      <c r="T249" s="2"/>
      <c r="U249" s="2"/>
      <c r="V249" s="2"/>
      <c r="W249" s="2"/>
      <c r="X249" s="2"/>
      <c r="Y249" s="2"/>
      <c r="Z249" s="2"/>
      <c r="AA249" s="2"/>
      <c r="AB249" s="2"/>
      <c r="AC249" s="2"/>
      <c r="AD249" s="2"/>
      <c r="AE249" s="2"/>
      <c r="AF249" s="2"/>
      <c r="AG249" s="2"/>
      <c r="AH249" s="2"/>
      <c r="AI249" s="2"/>
      <c r="AJ249" s="2"/>
    </row>
    <row r="250" spans="1:36" ht="14.25" customHeight="1" x14ac:dyDescent="0.2">
      <c r="A250" s="2"/>
      <c r="B250" s="34"/>
      <c r="C250" s="34"/>
      <c r="D250" s="2"/>
      <c r="E250" s="2"/>
      <c r="F250" s="2"/>
      <c r="G250" s="2"/>
      <c r="H250" s="2"/>
      <c r="I250" s="2"/>
      <c r="J250" s="2"/>
      <c r="K250" s="2"/>
      <c r="L250" s="2"/>
      <c r="M250" s="2"/>
      <c r="N250" s="2"/>
      <c r="O250" s="2"/>
      <c r="P250" s="2"/>
      <c r="Q250" s="2"/>
      <c r="R250" s="2"/>
      <c r="S250" s="10"/>
      <c r="T250" s="2"/>
      <c r="U250" s="2"/>
      <c r="V250" s="2"/>
      <c r="W250" s="2"/>
      <c r="X250" s="2"/>
      <c r="Y250" s="2"/>
      <c r="Z250" s="2"/>
      <c r="AA250" s="2"/>
      <c r="AB250" s="2"/>
      <c r="AC250" s="2"/>
      <c r="AD250" s="2"/>
      <c r="AE250" s="2"/>
      <c r="AF250" s="2"/>
      <c r="AG250" s="2"/>
      <c r="AH250" s="2"/>
      <c r="AI250" s="2"/>
      <c r="AJ250" s="2"/>
    </row>
    <row r="251" spans="1:36" ht="14.25" customHeight="1" x14ac:dyDescent="0.2">
      <c r="A251" s="2"/>
      <c r="B251" s="34"/>
      <c r="C251" s="34"/>
      <c r="D251" s="2"/>
      <c r="E251" s="2"/>
      <c r="F251" s="2"/>
      <c r="G251" s="2"/>
      <c r="H251" s="2"/>
      <c r="I251" s="2"/>
      <c r="J251" s="2"/>
      <c r="K251" s="2"/>
      <c r="L251" s="2"/>
      <c r="M251" s="2"/>
      <c r="N251" s="2"/>
      <c r="O251" s="2"/>
      <c r="P251" s="2"/>
      <c r="Q251" s="2"/>
      <c r="R251" s="2"/>
      <c r="S251" s="10"/>
      <c r="T251" s="2"/>
      <c r="U251" s="2"/>
      <c r="V251" s="2"/>
      <c r="W251" s="2"/>
      <c r="X251" s="2"/>
      <c r="Y251" s="2"/>
      <c r="Z251" s="2"/>
      <c r="AA251" s="2"/>
      <c r="AB251" s="2"/>
      <c r="AC251" s="2"/>
      <c r="AD251" s="2"/>
      <c r="AE251" s="2"/>
      <c r="AF251" s="2"/>
      <c r="AG251" s="2"/>
      <c r="AH251" s="2"/>
      <c r="AI251" s="2"/>
      <c r="AJ251" s="2"/>
    </row>
    <row r="252" spans="1:36" ht="14.25" customHeight="1" x14ac:dyDescent="0.2">
      <c r="A252" s="2"/>
      <c r="B252" s="34"/>
      <c r="C252" s="34"/>
      <c r="D252" s="2"/>
      <c r="E252" s="2"/>
      <c r="F252" s="2"/>
      <c r="G252" s="2"/>
      <c r="H252" s="2"/>
      <c r="I252" s="2"/>
      <c r="J252" s="2"/>
      <c r="K252" s="2"/>
      <c r="L252" s="2"/>
      <c r="M252" s="2"/>
      <c r="N252" s="2"/>
      <c r="O252" s="2"/>
      <c r="P252" s="2"/>
      <c r="Q252" s="2"/>
      <c r="R252" s="2"/>
      <c r="S252" s="10"/>
      <c r="T252" s="2"/>
      <c r="U252" s="2"/>
      <c r="V252" s="2"/>
      <c r="W252" s="2"/>
      <c r="X252" s="2"/>
      <c r="Y252" s="2"/>
      <c r="Z252" s="2"/>
      <c r="AA252" s="2"/>
      <c r="AB252" s="2"/>
      <c r="AC252" s="2"/>
      <c r="AD252" s="2"/>
      <c r="AE252" s="2"/>
      <c r="AF252" s="2"/>
      <c r="AG252" s="2"/>
      <c r="AH252" s="2"/>
      <c r="AI252" s="2"/>
      <c r="AJ252" s="2"/>
    </row>
    <row r="253" spans="1:36" ht="14.25" customHeight="1" x14ac:dyDescent="0.2">
      <c r="A253" s="2"/>
      <c r="B253" s="34"/>
      <c r="C253" s="34"/>
      <c r="D253" s="2"/>
      <c r="E253" s="2"/>
      <c r="F253" s="2"/>
      <c r="G253" s="2"/>
      <c r="H253" s="2"/>
      <c r="I253" s="2"/>
      <c r="J253" s="2"/>
      <c r="K253" s="2"/>
      <c r="L253" s="2"/>
      <c r="M253" s="2"/>
      <c r="N253" s="2"/>
      <c r="O253" s="2"/>
      <c r="P253" s="2"/>
      <c r="Q253" s="2"/>
      <c r="R253" s="2"/>
      <c r="S253" s="10"/>
      <c r="T253" s="2"/>
      <c r="U253" s="2"/>
      <c r="V253" s="2"/>
      <c r="W253" s="2"/>
      <c r="X253" s="2"/>
      <c r="Y253" s="2"/>
      <c r="Z253" s="2"/>
      <c r="AA253" s="2"/>
      <c r="AB253" s="2"/>
      <c r="AC253" s="2"/>
      <c r="AD253" s="2"/>
      <c r="AE253" s="2"/>
      <c r="AF253" s="2"/>
      <c r="AG253" s="2"/>
      <c r="AH253" s="2"/>
      <c r="AI253" s="2"/>
      <c r="AJ253" s="2"/>
    </row>
    <row r="254" spans="1:36" ht="14.25" customHeight="1" x14ac:dyDescent="0.2">
      <c r="A254" s="2"/>
      <c r="B254" s="34"/>
      <c r="C254" s="34"/>
      <c r="D254" s="2"/>
      <c r="E254" s="2"/>
      <c r="F254" s="2"/>
      <c r="G254" s="2"/>
      <c r="H254" s="2"/>
      <c r="I254" s="2"/>
      <c r="J254" s="2"/>
      <c r="K254" s="2"/>
      <c r="L254" s="2"/>
      <c r="M254" s="2"/>
      <c r="N254" s="2"/>
      <c r="O254" s="2"/>
      <c r="P254" s="2"/>
      <c r="Q254" s="2"/>
      <c r="R254" s="2"/>
      <c r="S254" s="10"/>
      <c r="T254" s="2"/>
      <c r="U254" s="2"/>
      <c r="V254" s="2"/>
      <c r="W254" s="2"/>
      <c r="X254" s="2"/>
      <c r="Y254" s="2"/>
      <c r="Z254" s="2"/>
      <c r="AA254" s="2"/>
      <c r="AB254" s="2"/>
      <c r="AC254" s="2"/>
      <c r="AD254" s="2"/>
      <c r="AE254" s="2"/>
      <c r="AF254" s="2"/>
      <c r="AG254" s="2"/>
      <c r="AH254" s="2"/>
      <c r="AI254" s="2"/>
      <c r="AJ254" s="2"/>
    </row>
    <row r="255" spans="1:36" ht="14.25" customHeight="1" x14ac:dyDescent="0.2">
      <c r="A255" s="2"/>
      <c r="B255" s="34"/>
      <c r="C255" s="34"/>
      <c r="D255" s="2"/>
      <c r="E255" s="2"/>
      <c r="F255" s="2"/>
      <c r="G255" s="2"/>
      <c r="H255" s="2"/>
      <c r="I255" s="2"/>
      <c r="J255" s="2"/>
      <c r="K255" s="2"/>
      <c r="L255" s="2"/>
      <c r="M255" s="2"/>
      <c r="N255" s="2"/>
      <c r="O255" s="2"/>
      <c r="P255" s="2"/>
      <c r="Q255" s="2"/>
      <c r="R255" s="2"/>
      <c r="S255" s="10"/>
      <c r="T255" s="2"/>
      <c r="U255" s="2"/>
      <c r="V255" s="2"/>
      <c r="W255" s="2"/>
      <c r="X255" s="2"/>
      <c r="Y255" s="2"/>
      <c r="Z255" s="2"/>
      <c r="AA255" s="2"/>
      <c r="AB255" s="2"/>
      <c r="AC255" s="2"/>
      <c r="AD255" s="2"/>
      <c r="AE255" s="2"/>
      <c r="AF255" s="2"/>
      <c r="AG255" s="2"/>
      <c r="AH255" s="2"/>
      <c r="AI255" s="2"/>
      <c r="AJ255" s="2"/>
    </row>
    <row r="256" spans="1:36" ht="14.25" customHeight="1" x14ac:dyDescent="0.2">
      <c r="A256" s="2"/>
      <c r="B256" s="34"/>
      <c r="C256" s="34"/>
      <c r="D256" s="2"/>
      <c r="E256" s="2"/>
      <c r="F256" s="2"/>
      <c r="G256" s="2"/>
      <c r="H256" s="2"/>
      <c r="I256" s="2"/>
      <c r="J256" s="2"/>
      <c r="K256" s="2"/>
      <c r="L256" s="2"/>
      <c r="M256" s="2"/>
      <c r="N256" s="2"/>
      <c r="O256" s="2"/>
      <c r="P256" s="2"/>
      <c r="Q256" s="2"/>
      <c r="R256" s="2"/>
      <c r="S256" s="10"/>
      <c r="T256" s="2"/>
      <c r="U256" s="2"/>
      <c r="V256" s="2"/>
      <c r="W256" s="2"/>
      <c r="X256" s="2"/>
      <c r="Y256" s="2"/>
      <c r="Z256" s="2"/>
      <c r="AA256" s="2"/>
      <c r="AB256" s="2"/>
      <c r="AC256" s="2"/>
      <c r="AD256" s="2"/>
      <c r="AE256" s="2"/>
      <c r="AF256" s="2"/>
      <c r="AG256" s="2"/>
      <c r="AH256" s="2"/>
      <c r="AI256" s="2"/>
      <c r="AJ256" s="2"/>
    </row>
    <row r="257" spans="1:36" ht="14.25" customHeight="1" x14ac:dyDescent="0.2">
      <c r="A257" s="2"/>
      <c r="B257" s="34"/>
      <c r="C257" s="34"/>
      <c r="D257" s="2"/>
      <c r="E257" s="2"/>
      <c r="F257" s="2"/>
      <c r="G257" s="2"/>
      <c r="H257" s="2"/>
      <c r="I257" s="2"/>
      <c r="J257" s="2"/>
      <c r="K257" s="2"/>
      <c r="L257" s="2"/>
      <c r="M257" s="2"/>
      <c r="N257" s="2"/>
      <c r="O257" s="2"/>
      <c r="P257" s="2"/>
      <c r="Q257" s="2"/>
      <c r="R257" s="2"/>
      <c r="S257" s="10"/>
      <c r="T257" s="2"/>
      <c r="U257" s="2"/>
      <c r="V257" s="2"/>
      <c r="W257" s="2"/>
      <c r="X257" s="2"/>
      <c r="Y257" s="2"/>
      <c r="Z257" s="2"/>
      <c r="AA257" s="2"/>
      <c r="AB257" s="2"/>
      <c r="AC257" s="2"/>
      <c r="AD257" s="2"/>
      <c r="AE257" s="2"/>
      <c r="AF257" s="2"/>
      <c r="AG257" s="2"/>
      <c r="AH257" s="2"/>
      <c r="AI257" s="2"/>
      <c r="AJ257" s="2"/>
    </row>
    <row r="258" spans="1:36" ht="14.25" customHeight="1" x14ac:dyDescent="0.2">
      <c r="A258" s="2"/>
      <c r="B258" s="34"/>
      <c r="C258" s="34"/>
      <c r="D258" s="2"/>
      <c r="E258" s="2"/>
      <c r="F258" s="2"/>
      <c r="G258" s="2"/>
      <c r="H258" s="2"/>
      <c r="I258" s="2"/>
      <c r="J258" s="2"/>
      <c r="K258" s="2"/>
      <c r="L258" s="2"/>
      <c r="M258" s="2"/>
      <c r="N258" s="2"/>
      <c r="O258" s="2"/>
      <c r="P258" s="2"/>
      <c r="Q258" s="2"/>
      <c r="R258" s="2"/>
      <c r="S258" s="10"/>
      <c r="T258" s="2"/>
      <c r="U258" s="2"/>
      <c r="V258" s="2"/>
      <c r="W258" s="2"/>
      <c r="X258" s="2"/>
      <c r="Y258" s="2"/>
      <c r="Z258" s="2"/>
      <c r="AA258" s="2"/>
      <c r="AB258" s="2"/>
      <c r="AC258" s="2"/>
      <c r="AD258" s="2"/>
      <c r="AE258" s="2"/>
      <c r="AF258" s="2"/>
      <c r="AG258" s="2"/>
      <c r="AH258" s="2"/>
      <c r="AI258" s="2"/>
      <c r="AJ258" s="2"/>
    </row>
    <row r="259" spans="1:36" ht="14.25" customHeight="1" x14ac:dyDescent="0.2">
      <c r="A259" s="2"/>
      <c r="B259" s="34"/>
      <c r="C259" s="34"/>
      <c r="D259" s="2"/>
      <c r="E259" s="2"/>
      <c r="F259" s="2"/>
      <c r="G259" s="2"/>
      <c r="H259" s="2"/>
      <c r="I259" s="2"/>
      <c r="J259" s="2"/>
      <c r="K259" s="2"/>
      <c r="L259" s="2"/>
      <c r="M259" s="2"/>
      <c r="N259" s="2"/>
      <c r="O259" s="2"/>
      <c r="P259" s="2"/>
      <c r="Q259" s="2"/>
      <c r="R259" s="2"/>
      <c r="S259" s="10"/>
      <c r="T259" s="2"/>
      <c r="U259" s="2"/>
      <c r="V259" s="2"/>
      <c r="W259" s="2"/>
      <c r="X259" s="2"/>
      <c r="Y259" s="2"/>
      <c r="Z259" s="2"/>
      <c r="AA259" s="2"/>
      <c r="AB259" s="2"/>
      <c r="AC259" s="2"/>
      <c r="AD259" s="2"/>
      <c r="AE259" s="2"/>
      <c r="AF259" s="2"/>
      <c r="AG259" s="2"/>
      <c r="AH259" s="2"/>
      <c r="AI259" s="2"/>
      <c r="AJ259" s="2"/>
    </row>
    <row r="260" spans="1:36" ht="14.25" customHeight="1" x14ac:dyDescent="0.2">
      <c r="A260" s="2"/>
      <c r="B260" s="34"/>
      <c r="C260" s="34"/>
      <c r="D260" s="2"/>
      <c r="E260" s="2"/>
      <c r="F260" s="2"/>
      <c r="G260" s="2"/>
      <c r="H260" s="2"/>
      <c r="I260" s="2"/>
      <c r="J260" s="2"/>
      <c r="K260" s="2"/>
      <c r="L260" s="2"/>
      <c r="M260" s="2"/>
      <c r="N260" s="2"/>
      <c r="O260" s="2"/>
      <c r="P260" s="2"/>
      <c r="Q260" s="2"/>
      <c r="R260" s="2"/>
      <c r="S260" s="10"/>
      <c r="T260" s="2"/>
      <c r="U260" s="2"/>
      <c r="V260" s="2"/>
      <c r="W260" s="2"/>
      <c r="X260" s="2"/>
      <c r="Y260" s="2"/>
      <c r="Z260" s="2"/>
      <c r="AA260" s="2"/>
      <c r="AB260" s="2"/>
      <c r="AC260" s="2"/>
      <c r="AD260" s="2"/>
      <c r="AE260" s="2"/>
      <c r="AF260" s="2"/>
      <c r="AG260" s="2"/>
      <c r="AH260" s="2"/>
      <c r="AI260" s="2"/>
      <c r="AJ260" s="2"/>
    </row>
    <row r="261" spans="1:36" ht="14.25" customHeight="1" x14ac:dyDescent="0.2">
      <c r="A261" s="2"/>
      <c r="B261" s="34"/>
      <c r="C261" s="34"/>
      <c r="D261" s="2"/>
      <c r="E261" s="2"/>
      <c r="F261" s="2"/>
      <c r="G261" s="2"/>
      <c r="H261" s="2"/>
      <c r="I261" s="2"/>
      <c r="J261" s="2"/>
      <c r="K261" s="2"/>
      <c r="L261" s="2"/>
      <c r="M261" s="2"/>
      <c r="N261" s="2"/>
      <c r="O261" s="2"/>
      <c r="P261" s="2"/>
      <c r="Q261" s="2"/>
      <c r="R261" s="2"/>
      <c r="S261" s="10"/>
      <c r="T261" s="2"/>
      <c r="U261" s="2"/>
      <c r="V261" s="2"/>
      <c r="W261" s="2"/>
      <c r="X261" s="2"/>
      <c r="Y261" s="2"/>
      <c r="Z261" s="2"/>
      <c r="AA261" s="2"/>
      <c r="AB261" s="2"/>
      <c r="AC261" s="2"/>
      <c r="AD261" s="2"/>
      <c r="AE261" s="2"/>
      <c r="AF261" s="2"/>
      <c r="AG261" s="2"/>
      <c r="AH261" s="2"/>
      <c r="AI261" s="2"/>
      <c r="AJ261" s="2"/>
    </row>
    <row r="262" spans="1:36" ht="14.25" customHeight="1" x14ac:dyDescent="0.2">
      <c r="A262" s="2"/>
      <c r="B262" s="34"/>
      <c r="C262" s="34"/>
      <c r="D262" s="2"/>
      <c r="E262" s="2"/>
      <c r="F262" s="2"/>
      <c r="G262" s="2"/>
      <c r="H262" s="2"/>
      <c r="I262" s="2"/>
      <c r="J262" s="2"/>
      <c r="K262" s="2"/>
      <c r="L262" s="2"/>
      <c r="M262" s="2"/>
      <c r="N262" s="2"/>
      <c r="O262" s="2"/>
      <c r="P262" s="2"/>
      <c r="Q262" s="2"/>
      <c r="R262" s="2"/>
      <c r="S262" s="10"/>
      <c r="T262" s="2"/>
      <c r="U262" s="2"/>
      <c r="V262" s="2"/>
      <c r="W262" s="2"/>
      <c r="X262" s="2"/>
      <c r="Y262" s="2"/>
      <c r="Z262" s="2"/>
      <c r="AA262" s="2"/>
      <c r="AB262" s="2"/>
      <c r="AC262" s="2"/>
      <c r="AD262" s="2"/>
      <c r="AE262" s="2"/>
      <c r="AF262" s="2"/>
      <c r="AG262" s="2"/>
      <c r="AH262" s="2"/>
      <c r="AI262" s="2"/>
      <c r="AJ262" s="2"/>
    </row>
    <row r="263" spans="1:36" ht="14.25" customHeight="1" x14ac:dyDescent="0.2">
      <c r="A263" s="2"/>
      <c r="B263" s="34"/>
      <c r="C263" s="34"/>
      <c r="D263" s="2"/>
      <c r="E263" s="2"/>
      <c r="F263" s="2"/>
      <c r="G263" s="2"/>
      <c r="H263" s="2"/>
      <c r="I263" s="2"/>
      <c r="J263" s="2"/>
      <c r="K263" s="2"/>
      <c r="L263" s="2"/>
      <c r="M263" s="2"/>
      <c r="N263" s="2"/>
      <c r="O263" s="2"/>
      <c r="P263" s="2"/>
      <c r="Q263" s="2"/>
      <c r="R263" s="2"/>
      <c r="S263" s="10"/>
      <c r="T263" s="2"/>
      <c r="U263" s="2"/>
      <c r="V263" s="2"/>
      <c r="W263" s="2"/>
      <c r="X263" s="2"/>
      <c r="Y263" s="2"/>
      <c r="Z263" s="2"/>
      <c r="AA263" s="2"/>
      <c r="AB263" s="2"/>
      <c r="AC263" s="2"/>
      <c r="AD263" s="2"/>
      <c r="AE263" s="2"/>
      <c r="AF263" s="2"/>
      <c r="AG263" s="2"/>
      <c r="AH263" s="2"/>
      <c r="AI263" s="2"/>
      <c r="AJ263" s="2"/>
    </row>
    <row r="264" spans="1:36" ht="14.25" customHeight="1" x14ac:dyDescent="0.2">
      <c r="A264" s="2"/>
      <c r="B264" s="34"/>
      <c r="C264" s="34"/>
      <c r="D264" s="2"/>
      <c r="E264" s="2"/>
      <c r="F264" s="2"/>
      <c r="G264" s="2"/>
      <c r="H264" s="2"/>
      <c r="I264" s="2"/>
      <c r="J264" s="2"/>
      <c r="K264" s="2"/>
      <c r="L264" s="2"/>
      <c r="M264" s="2"/>
      <c r="N264" s="2"/>
      <c r="O264" s="2"/>
      <c r="P264" s="2"/>
      <c r="Q264" s="2"/>
      <c r="R264" s="2"/>
      <c r="S264" s="10"/>
      <c r="T264" s="2"/>
      <c r="U264" s="2"/>
      <c r="V264" s="2"/>
      <c r="W264" s="2"/>
      <c r="X264" s="2"/>
      <c r="Y264" s="2"/>
      <c r="Z264" s="2"/>
      <c r="AA264" s="2"/>
      <c r="AB264" s="2"/>
      <c r="AC264" s="2"/>
      <c r="AD264" s="2"/>
      <c r="AE264" s="2"/>
      <c r="AF264" s="2"/>
      <c r="AG264" s="2"/>
      <c r="AH264" s="2"/>
      <c r="AI264" s="2"/>
      <c r="AJ264" s="2"/>
    </row>
    <row r="265" spans="1:36" ht="14.25" customHeight="1" x14ac:dyDescent="0.2">
      <c r="A265" s="2"/>
      <c r="B265" s="34"/>
      <c r="C265" s="34"/>
      <c r="D265" s="2"/>
      <c r="E265" s="2"/>
      <c r="F265" s="2"/>
      <c r="G265" s="2"/>
      <c r="H265" s="2"/>
      <c r="I265" s="2"/>
      <c r="J265" s="2"/>
      <c r="K265" s="2"/>
      <c r="L265" s="2"/>
      <c r="M265" s="2"/>
      <c r="N265" s="2"/>
      <c r="O265" s="2"/>
      <c r="P265" s="2"/>
      <c r="Q265" s="2"/>
      <c r="R265" s="2"/>
      <c r="S265" s="10"/>
      <c r="T265" s="2"/>
      <c r="U265" s="2"/>
      <c r="V265" s="2"/>
      <c r="W265" s="2"/>
      <c r="X265" s="2"/>
      <c r="Y265" s="2"/>
      <c r="Z265" s="2"/>
      <c r="AA265" s="2"/>
      <c r="AB265" s="2"/>
      <c r="AC265" s="2"/>
      <c r="AD265" s="2"/>
      <c r="AE265" s="2"/>
      <c r="AF265" s="2"/>
      <c r="AG265" s="2"/>
      <c r="AH265" s="2"/>
      <c r="AI265" s="2"/>
      <c r="AJ265" s="2"/>
    </row>
    <row r="266" spans="1:36" ht="14.25" customHeight="1" x14ac:dyDescent="0.2">
      <c r="A266" s="2"/>
      <c r="B266" s="34"/>
      <c r="C266" s="34"/>
      <c r="D266" s="2"/>
      <c r="E266" s="2"/>
      <c r="F266" s="2"/>
      <c r="G266" s="2"/>
      <c r="H266" s="2"/>
      <c r="I266" s="2"/>
      <c r="J266" s="2"/>
      <c r="K266" s="2"/>
      <c r="L266" s="2"/>
      <c r="M266" s="2"/>
      <c r="N266" s="2"/>
      <c r="O266" s="2"/>
      <c r="P266" s="2"/>
      <c r="Q266" s="2"/>
      <c r="R266" s="2"/>
      <c r="S266" s="10"/>
      <c r="T266" s="2"/>
      <c r="U266" s="2"/>
      <c r="V266" s="2"/>
      <c r="W266" s="2"/>
      <c r="X266" s="2"/>
      <c r="Y266" s="2"/>
      <c r="Z266" s="2"/>
      <c r="AA266" s="2"/>
      <c r="AB266" s="2"/>
      <c r="AC266" s="2"/>
      <c r="AD266" s="2"/>
      <c r="AE266" s="2"/>
      <c r="AF266" s="2"/>
      <c r="AG266" s="2"/>
      <c r="AH266" s="2"/>
      <c r="AI266" s="2"/>
      <c r="AJ266" s="2"/>
    </row>
    <row r="267" spans="1:36" ht="14.25" customHeight="1" x14ac:dyDescent="0.2">
      <c r="A267" s="2"/>
      <c r="B267" s="34"/>
      <c r="C267" s="34"/>
      <c r="D267" s="2"/>
      <c r="E267" s="2"/>
      <c r="F267" s="2"/>
      <c r="G267" s="2"/>
      <c r="H267" s="2"/>
      <c r="I267" s="2"/>
      <c r="J267" s="2"/>
      <c r="K267" s="2"/>
      <c r="L267" s="2"/>
      <c r="M267" s="2"/>
      <c r="N267" s="2"/>
      <c r="O267" s="2"/>
      <c r="P267" s="2"/>
      <c r="Q267" s="2"/>
      <c r="R267" s="2"/>
      <c r="S267" s="10"/>
      <c r="T267" s="2"/>
      <c r="U267" s="2"/>
      <c r="V267" s="2"/>
      <c r="W267" s="2"/>
      <c r="X267" s="2"/>
      <c r="Y267" s="2"/>
      <c r="Z267" s="2"/>
      <c r="AA267" s="2"/>
      <c r="AB267" s="2"/>
      <c r="AC267" s="2"/>
      <c r="AD267" s="2"/>
      <c r="AE267" s="2"/>
      <c r="AF267" s="2"/>
      <c r="AG267" s="2"/>
      <c r="AH267" s="2"/>
      <c r="AI267" s="2"/>
      <c r="AJ267" s="2"/>
    </row>
    <row r="268" spans="1:36" ht="14.25" customHeight="1" x14ac:dyDescent="0.2">
      <c r="A268" s="2"/>
      <c r="B268" s="34"/>
      <c r="C268" s="34"/>
      <c r="D268" s="2"/>
      <c r="E268" s="2"/>
      <c r="F268" s="2"/>
      <c r="G268" s="2"/>
      <c r="H268" s="2"/>
      <c r="I268" s="2"/>
      <c r="J268" s="2"/>
      <c r="K268" s="2"/>
      <c r="L268" s="2"/>
      <c r="M268" s="2"/>
      <c r="N268" s="2"/>
      <c r="O268" s="2"/>
      <c r="P268" s="2"/>
      <c r="Q268" s="2"/>
      <c r="R268" s="2"/>
      <c r="S268" s="10"/>
      <c r="T268" s="2"/>
      <c r="U268" s="2"/>
      <c r="V268" s="2"/>
      <c r="W268" s="2"/>
      <c r="X268" s="2"/>
      <c r="Y268" s="2"/>
      <c r="Z268" s="2"/>
      <c r="AA268" s="2"/>
      <c r="AB268" s="2"/>
      <c r="AC268" s="2"/>
      <c r="AD268" s="2"/>
      <c r="AE268" s="2"/>
      <c r="AF268" s="2"/>
      <c r="AG268" s="2"/>
      <c r="AH268" s="2"/>
      <c r="AI268" s="2"/>
      <c r="AJ268" s="2"/>
    </row>
    <row r="269" spans="1:36" ht="14.25" customHeight="1" x14ac:dyDescent="0.2">
      <c r="A269" s="2"/>
      <c r="B269" s="34"/>
      <c r="C269" s="34"/>
      <c r="D269" s="2"/>
      <c r="E269" s="2"/>
      <c r="F269" s="2"/>
      <c r="G269" s="2"/>
      <c r="H269" s="2"/>
      <c r="I269" s="2"/>
      <c r="J269" s="2"/>
      <c r="K269" s="2"/>
      <c r="L269" s="2"/>
      <c r="M269" s="2"/>
      <c r="N269" s="2"/>
      <c r="O269" s="2"/>
      <c r="P269" s="2"/>
      <c r="Q269" s="2"/>
      <c r="R269" s="2"/>
      <c r="S269" s="10"/>
      <c r="T269" s="2"/>
      <c r="U269" s="2"/>
      <c r="V269" s="2"/>
      <c r="W269" s="2"/>
      <c r="X269" s="2"/>
      <c r="Y269" s="2"/>
      <c r="Z269" s="2"/>
      <c r="AA269" s="2"/>
      <c r="AB269" s="2"/>
      <c r="AC269" s="2"/>
      <c r="AD269" s="2"/>
      <c r="AE269" s="2"/>
      <c r="AF269" s="2"/>
      <c r="AG269" s="2"/>
      <c r="AH269" s="2"/>
      <c r="AI269" s="2"/>
      <c r="AJ269" s="2"/>
    </row>
    <row r="270" spans="1:36" ht="14.25" customHeight="1" x14ac:dyDescent="0.2">
      <c r="A270" s="2"/>
      <c r="B270" s="34"/>
      <c r="C270" s="34"/>
      <c r="D270" s="2"/>
      <c r="E270" s="2"/>
      <c r="F270" s="2"/>
      <c r="G270" s="2"/>
      <c r="H270" s="2"/>
      <c r="I270" s="2"/>
      <c r="J270" s="2"/>
      <c r="K270" s="2"/>
      <c r="L270" s="2"/>
      <c r="M270" s="2"/>
      <c r="N270" s="2"/>
      <c r="O270" s="2"/>
      <c r="P270" s="2"/>
      <c r="Q270" s="2"/>
      <c r="R270" s="2"/>
      <c r="S270" s="10"/>
      <c r="T270" s="2"/>
      <c r="U270" s="2"/>
      <c r="V270" s="2"/>
      <c r="W270" s="2"/>
      <c r="X270" s="2"/>
      <c r="Y270" s="2"/>
      <c r="Z270" s="2"/>
      <c r="AA270" s="2"/>
      <c r="AB270" s="2"/>
      <c r="AC270" s="2"/>
      <c r="AD270" s="2"/>
      <c r="AE270" s="2"/>
      <c r="AF270" s="2"/>
      <c r="AG270" s="2"/>
      <c r="AH270" s="2"/>
      <c r="AI270" s="2"/>
      <c r="AJ270" s="2"/>
    </row>
    <row r="271" spans="1:36" ht="14.25" customHeight="1" x14ac:dyDescent="0.2">
      <c r="A271" s="2"/>
      <c r="B271" s="34"/>
      <c r="C271" s="34"/>
      <c r="D271" s="2"/>
      <c r="E271" s="2"/>
      <c r="F271" s="2"/>
      <c r="G271" s="2"/>
      <c r="H271" s="2"/>
      <c r="I271" s="2"/>
      <c r="J271" s="2"/>
      <c r="K271" s="2"/>
      <c r="L271" s="2"/>
      <c r="M271" s="2"/>
      <c r="N271" s="2"/>
      <c r="O271" s="2"/>
      <c r="P271" s="2"/>
      <c r="Q271" s="2"/>
      <c r="R271" s="2"/>
      <c r="S271" s="10"/>
      <c r="T271" s="2"/>
      <c r="U271" s="2"/>
      <c r="V271" s="2"/>
      <c r="W271" s="2"/>
      <c r="X271" s="2"/>
      <c r="Y271" s="2"/>
      <c r="Z271" s="2"/>
      <c r="AA271" s="2"/>
      <c r="AB271" s="2"/>
      <c r="AC271" s="2"/>
      <c r="AD271" s="2"/>
      <c r="AE271" s="2"/>
      <c r="AF271" s="2"/>
      <c r="AG271" s="2"/>
      <c r="AH271" s="2"/>
      <c r="AI271" s="2"/>
      <c r="AJ271" s="2"/>
    </row>
    <row r="272" spans="1:36" ht="14.25" customHeight="1" x14ac:dyDescent="0.2">
      <c r="A272" s="2"/>
      <c r="B272" s="34"/>
      <c r="C272" s="34"/>
      <c r="D272" s="2"/>
      <c r="E272" s="2"/>
      <c r="F272" s="2"/>
      <c r="G272" s="2"/>
      <c r="H272" s="2"/>
      <c r="I272" s="2"/>
      <c r="J272" s="2"/>
      <c r="K272" s="2"/>
      <c r="L272" s="2"/>
      <c r="M272" s="2"/>
      <c r="N272" s="2"/>
      <c r="O272" s="2"/>
      <c r="P272" s="2"/>
      <c r="Q272" s="2"/>
      <c r="R272" s="2"/>
      <c r="S272" s="10"/>
      <c r="T272" s="2"/>
      <c r="U272" s="2"/>
      <c r="V272" s="2"/>
      <c r="W272" s="2"/>
      <c r="X272" s="2"/>
      <c r="Y272" s="2"/>
      <c r="Z272" s="2"/>
      <c r="AA272" s="2"/>
      <c r="AB272" s="2"/>
      <c r="AC272" s="2"/>
      <c r="AD272" s="2"/>
      <c r="AE272" s="2"/>
      <c r="AF272" s="2"/>
      <c r="AG272" s="2"/>
      <c r="AH272" s="2"/>
      <c r="AI272" s="2"/>
      <c r="AJ272" s="2"/>
    </row>
    <row r="273" spans="1:36" ht="14.25" customHeight="1" x14ac:dyDescent="0.2">
      <c r="A273" s="2"/>
      <c r="B273" s="34"/>
      <c r="C273" s="34"/>
      <c r="D273" s="2"/>
      <c r="E273" s="2"/>
      <c r="F273" s="2"/>
      <c r="G273" s="2"/>
      <c r="H273" s="2"/>
      <c r="I273" s="2"/>
      <c r="J273" s="2"/>
      <c r="K273" s="2"/>
      <c r="L273" s="2"/>
      <c r="M273" s="2"/>
      <c r="N273" s="2"/>
      <c r="O273" s="2"/>
      <c r="P273" s="2"/>
      <c r="Q273" s="2"/>
      <c r="R273" s="2"/>
      <c r="S273" s="10"/>
      <c r="T273" s="2"/>
      <c r="U273" s="2"/>
      <c r="V273" s="2"/>
      <c r="W273" s="2"/>
      <c r="X273" s="2"/>
      <c r="Y273" s="2"/>
      <c r="Z273" s="2"/>
      <c r="AA273" s="2"/>
      <c r="AB273" s="2"/>
      <c r="AC273" s="2"/>
      <c r="AD273" s="2"/>
      <c r="AE273" s="2"/>
      <c r="AF273" s="2"/>
      <c r="AG273" s="2"/>
      <c r="AH273" s="2"/>
      <c r="AI273" s="2"/>
      <c r="AJ273" s="2"/>
    </row>
    <row r="274" spans="1:36" ht="14.25" customHeight="1" x14ac:dyDescent="0.2">
      <c r="A274" s="2"/>
      <c r="B274" s="34"/>
      <c r="C274" s="34"/>
      <c r="D274" s="2"/>
      <c r="E274" s="2"/>
      <c r="F274" s="2"/>
      <c r="G274" s="2"/>
      <c r="H274" s="2"/>
      <c r="I274" s="2"/>
      <c r="J274" s="2"/>
      <c r="K274" s="2"/>
      <c r="L274" s="2"/>
      <c r="M274" s="2"/>
      <c r="N274" s="2"/>
      <c r="O274" s="2"/>
      <c r="P274" s="2"/>
      <c r="Q274" s="2"/>
      <c r="R274" s="2"/>
      <c r="S274" s="10"/>
      <c r="T274" s="2"/>
      <c r="U274" s="2"/>
      <c r="V274" s="2"/>
      <c r="W274" s="2"/>
      <c r="X274" s="2"/>
      <c r="Y274" s="2"/>
      <c r="Z274" s="2"/>
      <c r="AA274" s="2"/>
      <c r="AB274" s="2"/>
      <c r="AC274" s="2"/>
      <c r="AD274" s="2"/>
      <c r="AE274" s="2"/>
      <c r="AF274" s="2"/>
      <c r="AG274" s="2"/>
      <c r="AH274" s="2"/>
      <c r="AI274" s="2"/>
      <c r="AJ274" s="2"/>
    </row>
    <row r="275" spans="1:36" ht="14.25" customHeight="1" x14ac:dyDescent="0.2">
      <c r="A275" s="2"/>
      <c r="B275" s="34"/>
      <c r="C275" s="34"/>
      <c r="D275" s="2"/>
      <c r="E275" s="2"/>
      <c r="F275" s="2"/>
      <c r="G275" s="2"/>
      <c r="H275" s="2"/>
      <c r="I275" s="2"/>
      <c r="J275" s="2"/>
      <c r="K275" s="2"/>
      <c r="L275" s="2"/>
      <c r="M275" s="2"/>
      <c r="N275" s="2"/>
      <c r="O275" s="2"/>
      <c r="P275" s="2"/>
      <c r="Q275" s="2"/>
      <c r="R275" s="2"/>
      <c r="S275" s="10"/>
      <c r="T275" s="2"/>
      <c r="U275" s="2"/>
      <c r="V275" s="2"/>
      <c r="W275" s="2"/>
      <c r="X275" s="2"/>
      <c r="Y275" s="2"/>
      <c r="Z275" s="2"/>
      <c r="AA275" s="2"/>
      <c r="AB275" s="2"/>
      <c r="AC275" s="2"/>
      <c r="AD275" s="2"/>
      <c r="AE275" s="2"/>
      <c r="AF275" s="2"/>
      <c r="AG275" s="2"/>
      <c r="AH275" s="2"/>
      <c r="AI275" s="2"/>
      <c r="AJ275" s="2"/>
    </row>
    <row r="276" spans="1:36" ht="14.25" customHeight="1" x14ac:dyDescent="0.2">
      <c r="A276" s="2"/>
      <c r="B276" s="34"/>
      <c r="C276" s="34"/>
      <c r="D276" s="2"/>
      <c r="E276" s="2"/>
      <c r="F276" s="2"/>
      <c r="G276" s="2"/>
      <c r="H276" s="2"/>
      <c r="I276" s="2"/>
      <c r="J276" s="2"/>
      <c r="K276" s="2"/>
      <c r="L276" s="2"/>
      <c r="M276" s="2"/>
      <c r="N276" s="2"/>
      <c r="O276" s="2"/>
      <c r="P276" s="2"/>
      <c r="Q276" s="2"/>
      <c r="R276" s="2"/>
      <c r="S276" s="10"/>
      <c r="T276" s="2"/>
      <c r="U276" s="2"/>
      <c r="V276" s="2"/>
      <c r="W276" s="2"/>
      <c r="X276" s="2"/>
      <c r="Y276" s="2"/>
      <c r="Z276" s="2"/>
      <c r="AA276" s="2"/>
      <c r="AB276" s="2"/>
      <c r="AC276" s="2"/>
      <c r="AD276" s="2"/>
      <c r="AE276" s="2"/>
      <c r="AF276" s="2"/>
      <c r="AG276" s="2"/>
      <c r="AH276" s="2"/>
      <c r="AI276" s="2"/>
      <c r="AJ276" s="2"/>
    </row>
    <row r="277" spans="1:36" ht="14.25" customHeight="1" x14ac:dyDescent="0.2">
      <c r="A277" s="2"/>
      <c r="B277" s="34"/>
      <c r="C277" s="34"/>
      <c r="D277" s="2"/>
      <c r="E277" s="2"/>
      <c r="F277" s="2"/>
      <c r="G277" s="2"/>
      <c r="H277" s="2"/>
      <c r="I277" s="2"/>
      <c r="J277" s="2"/>
      <c r="K277" s="2"/>
      <c r="L277" s="2"/>
      <c r="M277" s="2"/>
      <c r="N277" s="2"/>
      <c r="O277" s="2"/>
      <c r="P277" s="2"/>
      <c r="Q277" s="2"/>
      <c r="R277" s="2"/>
      <c r="S277" s="10"/>
      <c r="T277" s="2"/>
      <c r="U277" s="2"/>
      <c r="V277" s="2"/>
      <c r="W277" s="2"/>
      <c r="X277" s="2"/>
      <c r="Y277" s="2"/>
      <c r="Z277" s="2"/>
      <c r="AA277" s="2"/>
      <c r="AB277" s="2"/>
      <c r="AC277" s="2"/>
      <c r="AD277" s="2"/>
      <c r="AE277" s="2"/>
      <c r="AF277" s="2"/>
      <c r="AG277" s="2"/>
      <c r="AH277" s="2"/>
      <c r="AI277" s="2"/>
      <c r="AJ277" s="2"/>
    </row>
    <row r="278" spans="1:36" ht="14.25" customHeight="1" x14ac:dyDescent="0.2">
      <c r="A278" s="2"/>
      <c r="B278" s="34"/>
      <c r="C278" s="34"/>
      <c r="D278" s="2"/>
      <c r="E278" s="2"/>
      <c r="F278" s="2"/>
      <c r="G278" s="2"/>
      <c r="H278" s="2"/>
      <c r="I278" s="2"/>
      <c r="J278" s="2"/>
      <c r="K278" s="2"/>
      <c r="L278" s="2"/>
      <c r="M278" s="2"/>
      <c r="N278" s="2"/>
      <c r="O278" s="2"/>
      <c r="P278" s="2"/>
      <c r="Q278" s="2"/>
      <c r="R278" s="2"/>
      <c r="S278" s="10"/>
      <c r="T278" s="2"/>
      <c r="U278" s="2"/>
      <c r="V278" s="2"/>
      <c r="W278" s="2"/>
      <c r="X278" s="2"/>
      <c r="Y278" s="2"/>
      <c r="Z278" s="2"/>
      <c r="AA278" s="2"/>
      <c r="AB278" s="2"/>
      <c r="AC278" s="2"/>
      <c r="AD278" s="2"/>
      <c r="AE278" s="2"/>
      <c r="AF278" s="2"/>
      <c r="AG278" s="2"/>
      <c r="AH278" s="2"/>
      <c r="AI278" s="2"/>
      <c r="AJ278" s="2"/>
    </row>
    <row r="279" spans="1:36" ht="14.25" customHeight="1" x14ac:dyDescent="0.2">
      <c r="A279" s="2"/>
      <c r="B279" s="34"/>
      <c r="C279" s="34"/>
      <c r="D279" s="2"/>
      <c r="E279" s="2"/>
      <c r="F279" s="2"/>
      <c r="G279" s="2"/>
      <c r="H279" s="2"/>
      <c r="I279" s="2"/>
      <c r="J279" s="2"/>
      <c r="K279" s="2"/>
      <c r="L279" s="2"/>
      <c r="M279" s="2"/>
      <c r="N279" s="2"/>
      <c r="O279" s="2"/>
      <c r="P279" s="2"/>
      <c r="Q279" s="2"/>
      <c r="R279" s="2"/>
      <c r="S279" s="10"/>
      <c r="T279" s="2"/>
      <c r="U279" s="2"/>
      <c r="V279" s="2"/>
      <c r="W279" s="2"/>
      <c r="X279" s="2"/>
      <c r="Y279" s="2"/>
      <c r="Z279" s="2"/>
      <c r="AA279" s="2"/>
      <c r="AB279" s="2"/>
      <c r="AC279" s="2"/>
      <c r="AD279" s="2"/>
      <c r="AE279" s="2"/>
      <c r="AF279" s="2"/>
      <c r="AG279" s="2"/>
      <c r="AH279" s="2"/>
      <c r="AI279" s="2"/>
      <c r="AJ279" s="2"/>
    </row>
    <row r="280" spans="1:36" ht="14.25" customHeight="1" x14ac:dyDescent="0.2">
      <c r="A280" s="2"/>
      <c r="B280" s="34"/>
      <c r="C280" s="34"/>
      <c r="D280" s="2"/>
      <c r="E280" s="2"/>
      <c r="F280" s="2"/>
      <c r="G280" s="2"/>
      <c r="H280" s="2"/>
      <c r="I280" s="2"/>
      <c r="J280" s="2"/>
      <c r="K280" s="2"/>
      <c r="L280" s="2"/>
      <c r="M280" s="2"/>
      <c r="N280" s="2"/>
      <c r="O280" s="2"/>
      <c r="P280" s="2"/>
      <c r="Q280" s="2"/>
      <c r="R280" s="2"/>
      <c r="S280" s="10"/>
      <c r="T280" s="2"/>
      <c r="U280" s="2"/>
      <c r="V280" s="2"/>
      <c r="W280" s="2"/>
      <c r="X280" s="2"/>
      <c r="Y280" s="2"/>
      <c r="Z280" s="2"/>
      <c r="AA280" s="2"/>
      <c r="AB280" s="2"/>
      <c r="AC280" s="2"/>
      <c r="AD280" s="2"/>
      <c r="AE280" s="2"/>
      <c r="AF280" s="2"/>
      <c r="AG280" s="2"/>
      <c r="AH280" s="2"/>
      <c r="AI280" s="2"/>
      <c r="AJ280" s="2"/>
    </row>
    <row r="281" spans="1:36" ht="14.25" customHeight="1" x14ac:dyDescent="0.2">
      <c r="A281" s="2"/>
      <c r="B281" s="34"/>
      <c r="C281" s="34"/>
      <c r="D281" s="2"/>
      <c r="E281" s="2"/>
      <c r="F281" s="2"/>
      <c r="G281" s="2"/>
      <c r="H281" s="2"/>
      <c r="I281" s="2"/>
      <c r="J281" s="2"/>
      <c r="K281" s="2"/>
      <c r="L281" s="2"/>
      <c r="M281" s="2"/>
      <c r="N281" s="2"/>
      <c r="O281" s="2"/>
      <c r="P281" s="2"/>
      <c r="Q281" s="2"/>
      <c r="R281" s="2"/>
      <c r="S281" s="10"/>
      <c r="T281" s="2"/>
      <c r="U281" s="2"/>
      <c r="V281" s="2"/>
      <c r="W281" s="2"/>
      <c r="X281" s="2"/>
      <c r="Y281" s="2"/>
      <c r="Z281" s="2"/>
      <c r="AA281" s="2"/>
      <c r="AB281" s="2"/>
      <c r="AC281" s="2"/>
      <c r="AD281" s="2"/>
      <c r="AE281" s="2"/>
      <c r="AF281" s="2"/>
      <c r="AG281" s="2"/>
      <c r="AH281" s="2"/>
      <c r="AI281" s="2"/>
      <c r="AJ281" s="2"/>
    </row>
    <row r="282" spans="1:36" ht="14.25" customHeight="1" x14ac:dyDescent="0.2">
      <c r="A282" s="2"/>
      <c r="B282" s="34"/>
      <c r="C282" s="34"/>
      <c r="D282" s="2"/>
      <c r="E282" s="2"/>
      <c r="F282" s="2"/>
      <c r="G282" s="2"/>
      <c r="H282" s="2"/>
      <c r="I282" s="2"/>
      <c r="J282" s="2"/>
      <c r="K282" s="2"/>
      <c r="L282" s="2"/>
      <c r="M282" s="2"/>
      <c r="N282" s="2"/>
      <c r="O282" s="2"/>
      <c r="P282" s="2"/>
      <c r="Q282" s="2"/>
      <c r="R282" s="2"/>
      <c r="S282" s="10"/>
      <c r="T282" s="2"/>
      <c r="U282" s="2"/>
      <c r="V282" s="2"/>
      <c r="W282" s="2"/>
      <c r="X282" s="2"/>
      <c r="Y282" s="2"/>
      <c r="Z282" s="2"/>
      <c r="AA282" s="2"/>
      <c r="AB282" s="2"/>
      <c r="AC282" s="2"/>
      <c r="AD282" s="2"/>
      <c r="AE282" s="2"/>
      <c r="AF282" s="2"/>
      <c r="AG282" s="2"/>
      <c r="AH282" s="2"/>
      <c r="AI282" s="2"/>
      <c r="AJ282" s="2"/>
    </row>
    <row r="283" spans="1:36" ht="14.25" customHeight="1" x14ac:dyDescent="0.2">
      <c r="A283" s="2"/>
      <c r="B283" s="34"/>
      <c r="C283" s="34"/>
      <c r="D283" s="2"/>
      <c r="E283" s="2"/>
      <c r="F283" s="2"/>
      <c r="G283" s="2"/>
      <c r="H283" s="2"/>
      <c r="I283" s="2"/>
      <c r="J283" s="2"/>
      <c r="K283" s="2"/>
      <c r="L283" s="2"/>
      <c r="M283" s="2"/>
      <c r="N283" s="2"/>
      <c r="O283" s="2"/>
      <c r="P283" s="2"/>
      <c r="Q283" s="2"/>
      <c r="R283" s="2"/>
      <c r="S283" s="10"/>
      <c r="T283" s="2"/>
      <c r="U283" s="2"/>
      <c r="V283" s="2"/>
      <c r="W283" s="2"/>
      <c r="X283" s="2"/>
      <c r="Y283" s="2"/>
      <c r="Z283" s="2"/>
      <c r="AA283" s="2"/>
      <c r="AB283" s="2"/>
      <c r="AC283" s="2"/>
      <c r="AD283" s="2"/>
      <c r="AE283" s="2"/>
      <c r="AF283" s="2"/>
      <c r="AG283" s="2"/>
      <c r="AH283" s="2"/>
      <c r="AI283" s="2"/>
      <c r="AJ283" s="2"/>
    </row>
    <row r="284" spans="1:36" ht="14.25" customHeight="1" x14ac:dyDescent="0.2">
      <c r="A284" s="2"/>
      <c r="B284" s="34"/>
      <c r="C284" s="34"/>
      <c r="D284" s="2"/>
      <c r="E284" s="2"/>
      <c r="F284" s="2"/>
      <c r="G284" s="2"/>
      <c r="H284" s="2"/>
      <c r="I284" s="2"/>
      <c r="J284" s="2"/>
      <c r="K284" s="2"/>
      <c r="L284" s="2"/>
      <c r="M284" s="2"/>
      <c r="N284" s="2"/>
      <c r="O284" s="2"/>
      <c r="P284" s="2"/>
      <c r="Q284" s="2"/>
      <c r="R284" s="2"/>
      <c r="S284" s="10"/>
      <c r="T284" s="2"/>
      <c r="U284" s="2"/>
      <c r="V284" s="2"/>
      <c r="W284" s="2"/>
      <c r="X284" s="2"/>
      <c r="Y284" s="2"/>
      <c r="Z284" s="2"/>
      <c r="AA284" s="2"/>
      <c r="AB284" s="2"/>
      <c r="AC284" s="2"/>
      <c r="AD284" s="2"/>
      <c r="AE284" s="2"/>
      <c r="AF284" s="2"/>
      <c r="AG284" s="2"/>
      <c r="AH284" s="2"/>
      <c r="AI284" s="2"/>
      <c r="AJ284" s="2"/>
    </row>
    <row r="285" spans="1:36" ht="14.25" customHeight="1" x14ac:dyDescent="0.2">
      <c r="A285" s="2"/>
      <c r="B285" s="34"/>
      <c r="C285" s="34"/>
      <c r="D285" s="2"/>
      <c r="E285" s="2"/>
      <c r="F285" s="2"/>
      <c r="G285" s="2"/>
      <c r="H285" s="2"/>
      <c r="I285" s="2"/>
      <c r="J285" s="2"/>
      <c r="K285" s="2"/>
      <c r="L285" s="2"/>
      <c r="M285" s="2"/>
      <c r="N285" s="2"/>
      <c r="O285" s="2"/>
      <c r="P285" s="2"/>
      <c r="Q285" s="2"/>
      <c r="R285" s="2"/>
      <c r="S285" s="10"/>
      <c r="T285" s="2"/>
      <c r="U285" s="2"/>
      <c r="V285" s="2"/>
      <c r="W285" s="2"/>
      <c r="X285" s="2"/>
      <c r="Y285" s="2"/>
      <c r="Z285" s="2"/>
      <c r="AA285" s="2"/>
      <c r="AB285" s="2"/>
      <c r="AC285" s="2"/>
      <c r="AD285" s="2"/>
      <c r="AE285" s="2"/>
      <c r="AF285" s="2"/>
      <c r="AG285" s="2"/>
      <c r="AH285" s="2"/>
      <c r="AI285" s="2"/>
      <c r="AJ285" s="2"/>
    </row>
    <row r="286" spans="1:36" ht="14.25" customHeight="1" x14ac:dyDescent="0.2">
      <c r="A286" s="2"/>
      <c r="B286" s="34"/>
      <c r="C286" s="34"/>
      <c r="D286" s="2"/>
      <c r="E286" s="2"/>
      <c r="F286" s="2"/>
      <c r="G286" s="2"/>
      <c r="H286" s="2"/>
      <c r="I286" s="2"/>
      <c r="J286" s="2"/>
      <c r="K286" s="2"/>
      <c r="L286" s="2"/>
      <c r="M286" s="2"/>
      <c r="N286" s="2"/>
      <c r="O286" s="2"/>
      <c r="P286" s="2"/>
      <c r="Q286" s="2"/>
      <c r="R286" s="2"/>
      <c r="S286" s="10"/>
      <c r="T286" s="2"/>
      <c r="U286" s="2"/>
      <c r="V286" s="2"/>
      <c r="W286" s="2"/>
      <c r="X286" s="2"/>
      <c r="Y286" s="2"/>
      <c r="Z286" s="2"/>
      <c r="AA286" s="2"/>
      <c r="AB286" s="2"/>
      <c r="AC286" s="2"/>
      <c r="AD286" s="2"/>
      <c r="AE286" s="2"/>
      <c r="AF286" s="2"/>
      <c r="AG286" s="2"/>
      <c r="AH286" s="2"/>
      <c r="AI286" s="2"/>
      <c r="AJ286" s="2"/>
    </row>
    <row r="287" spans="1:36" ht="14.25" customHeight="1" x14ac:dyDescent="0.2">
      <c r="A287" s="2"/>
      <c r="B287" s="34"/>
      <c r="C287" s="34"/>
      <c r="D287" s="2"/>
      <c r="E287" s="2"/>
      <c r="F287" s="2"/>
      <c r="G287" s="2"/>
      <c r="H287" s="2"/>
      <c r="I287" s="2"/>
      <c r="J287" s="2"/>
      <c r="K287" s="2"/>
      <c r="L287" s="2"/>
      <c r="M287" s="2"/>
      <c r="N287" s="2"/>
      <c r="O287" s="2"/>
      <c r="P287" s="2"/>
      <c r="Q287" s="2"/>
      <c r="R287" s="2"/>
      <c r="S287" s="10"/>
      <c r="T287" s="2"/>
      <c r="U287" s="2"/>
      <c r="V287" s="2"/>
      <c r="W287" s="2"/>
      <c r="X287" s="2"/>
      <c r="Y287" s="2"/>
      <c r="Z287" s="2"/>
      <c r="AA287" s="2"/>
      <c r="AB287" s="2"/>
      <c r="AC287" s="2"/>
      <c r="AD287" s="2"/>
      <c r="AE287" s="2"/>
      <c r="AF287" s="2"/>
      <c r="AG287" s="2"/>
      <c r="AH287" s="2"/>
      <c r="AI287" s="2"/>
      <c r="AJ287" s="2"/>
    </row>
    <row r="288" spans="1:36" ht="14.25" customHeight="1" x14ac:dyDescent="0.2">
      <c r="A288" s="2"/>
      <c r="B288" s="34"/>
      <c r="C288" s="34"/>
      <c r="D288" s="2"/>
      <c r="E288" s="2"/>
      <c r="F288" s="2"/>
      <c r="G288" s="2"/>
      <c r="H288" s="2"/>
      <c r="I288" s="2"/>
      <c r="J288" s="2"/>
      <c r="K288" s="2"/>
      <c r="L288" s="2"/>
      <c r="M288" s="2"/>
      <c r="N288" s="2"/>
      <c r="O288" s="2"/>
      <c r="P288" s="2"/>
      <c r="Q288" s="2"/>
      <c r="R288" s="2"/>
      <c r="S288" s="10"/>
      <c r="T288" s="2"/>
      <c r="U288" s="2"/>
      <c r="V288" s="2"/>
      <c r="W288" s="2"/>
      <c r="X288" s="2"/>
      <c r="Y288" s="2"/>
      <c r="Z288" s="2"/>
      <c r="AA288" s="2"/>
      <c r="AB288" s="2"/>
      <c r="AC288" s="2"/>
      <c r="AD288" s="2"/>
      <c r="AE288" s="2"/>
      <c r="AF288" s="2"/>
      <c r="AG288" s="2"/>
      <c r="AH288" s="2"/>
      <c r="AI288" s="2"/>
      <c r="AJ288" s="2"/>
    </row>
    <row r="289" spans="1:36" ht="14.25" customHeight="1" x14ac:dyDescent="0.2">
      <c r="A289" s="2"/>
      <c r="B289" s="34"/>
      <c r="C289" s="34"/>
      <c r="D289" s="2"/>
      <c r="E289" s="2"/>
      <c r="F289" s="2"/>
      <c r="G289" s="2"/>
      <c r="H289" s="2"/>
      <c r="I289" s="2"/>
      <c r="J289" s="2"/>
      <c r="K289" s="2"/>
      <c r="L289" s="2"/>
      <c r="M289" s="2"/>
      <c r="N289" s="2"/>
      <c r="O289" s="2"/>
      <c r="P289" s="2"/>
      <c r="Q289" s="2"/>
      <c r="R289" s="2"/>
      <c r="S289" s="10"/>
      <c r="T289" s="2"/>
      <c r="U289" s="2"/>
      <c r="V289" s="2"/>
      <c r="W289" s="2"/>
      <c r="X289" s="2"/>
      <c r="Y289" s="2"/>
      <c r="Z289" s="2"/>
      <c r="AA289" s="2"/>
      <c r="AB289" s="2"/>
      <c r="AC289" s="2"/>
      <c r="AD289" s="2"/>
      <c r="AE289" s="2"/>
      <c r="AF289" s="2"/>
      <c r="AG289" s="2"/>
      <c r="AH289" s="2"/>
      <c r="AI289" s="2"/>
      <c r="AJ289" s="2"/>
    </row>
    <row r="290" spans="1:36" ht="14.25" customHeight="1" x14ac:dyDescent="0.2">
      <c r="A290" s="2"/>
      <c r="B290" s="34"/>
      <c r="C290" s="34"/>
      <c r="D290" s="2"/>
      <c r="E290" s="2"/>
      <c r="F290" s="2"/>
      <c r="G290" s="2"/>
      <c r="H290" s="2"/>
      <c r="I290" s="2"/>
      <c r="J290" s="2"/>
      <c r="K290" s="2"/>
      <c r="L290" s="2"/>
      <c r="M290" s="2"/>
      <c r="N290" s="2"/>
      <c r="O290" s="2"/>
      <c r="P290" s="2"/>
      <c r="Q290" s="2"/>
      <c r="R290" s="2"/>
      <c r="S290" s="10"/>
      <c r="T290" s="2"/>
      <c r="U290" s="2"/>
      <c r="V290" s="2"/>
      <c r="W290" s="2"/>
      <c r="X290" s="2"/>
      <c r="Y290" s="2"/>
      <c r="Z290" s="2"/>
      <c r="AA290" s="2"/>
      <c r="AB290" s="2"/>
      <c r="AC290" s="2"/>
      <c r="AD290" s="2"/>
      <c r="AE290" s="2"/>
      <c r="AF290" s="2"/>
      <c r="AG290" s="2"/>
      <c r="AH290" s="2"/>
      <c r="AI290" s="2"/>
      <c r="AJ290" s="2"/>
    </row>
    <row r="291" spans="1:36" ht="14.25" customHeight="1" x14ac:dyDescent="0.2">
      <c r="A291" s="2"/>
      <c r="B291" s="34"/>
      <c r="C291" s="34"/>
      <c r="D291" s="2"/>
      <c r="E291" s="2"/>
      <c r="F291" s="2"/>
      <c r="G291" s="2"/>
      <c r="H291" s="2"/>
      <c r="I291" s="2"/>
      <c r="J291" s="2"/>
      <c r="K291" s="2"/>
      <c r="L291" s="2"/>
      <c r="M291" s="2"/>
      <c r="N291" s="2"/>
      <c r="O291" s="2"/>
      <c r="P291" s="2"/>
      <c r="Q291" s="2"/>
      <c r="R291" s="2"/>
      <c r="S291" s="10"/>
      <c r="T291" s="2"/>
      <c r="U291" s="2"/>
      <c r="V291" s="2"/>
      <c r="W291" s="2"/>
      <c r="X291" s="2"/>
      <c r="Y291" s="2"/>
      <c r="Z291" s="2"/>
      <c r="AA291" s="2"/>
      <c r="AB291" s="2"/>
      <c r="AC291" s="2"/>
      <c r="AD291" s="2"/>
      <c r="AE291" s="2"/>
      <c r="AF291" s="2"/>
      <c r="AG291" s="2"/>
      <c r="AH291" s="2"/>
      <c r="AI291" s="2"/>
      <c r="AJ291" s="2"/>
    </row>
    <row r="292" spans="1:36" ht="14.25" customHeight="1" x14ac:dyDescent="0.2">
      <c r="A292" s="2"/>
      <c r="B292" s="34"/>
      <c r="C292" s="34"/>
      <c r="D292" s="2"/>
      <c r="E292" s="2"/>
      <c r="F292" s="2"/>
      <c r="G292" s="2"/>
      <c r="H292" s="2"/>
      <c r="I292" s="2"/>
      <c r="J292" s="2"/>
      <c r="K292" s="2"/>
      <c r="L292" s="2"/>
      <c r="M292" s="2"/>
      <c r="N292" s="2"/>
      <c r="O292" s="2"/>
      <c r="P292" s="2"/>
      <c r="Q292" s="2"/>
      <c r="R292" s="2"/>
      <c r="S292" s="10"/>
      <c r="T292" s="2"/>
      <c r="U292" s="2"/>
      <c r="V292" s="2"/>
      <c r="W292" s="2"/>
      <c r="X292" s="2"/>
      <c r="Y292" s="2"/>
      <c r="Z292" s="2"/>
      <c r="AA292" s="2"/>
      <c r="AB292" s="2"/>
      <c r="AC292" s="2"/>
      <c r="AD292" s="2"/>
      <c r="AE292" s="2"/>
      <c r="AF292" s="2"/>
      <c r="AG292" s="2"/>
      <c r="AH292" s="2"/>
      <c r="AI292" s="2"/>
      <c r="AJ292" s="2"/>
    </row>
    <row r="293" spans="1:36" ht="14.25" customHeight="1" x14ac:dyDescent="0.2">
      <c r="A293" s="2"/>
      <c r="B293" s="34"/>
      <c r="C293" s="34"/>
      <c r="D293" s="2"/>
      <c r="E293" s="2"/>
      <c r="F293" s="2"/>
      <c r="G293" s="2"/>
      <c r="H293" s="2"/>
      <c r="I293" s="2"/>
      <c r="J293" s="2"/>
      <c r="K293" s="2"/>
      <c r="L293" s="2"/>
      <c r="M293" s="2"/>
      <c r="N293" s="2"/>
      <c r="O293" s="2"/>
      <c r="P293" s="2"/>
      <c r="Q293" s="2"/>
      <c r="R293" s="2"/>
      <c r="S293" s="10"/>
      <c r="T293" s="2"/>
      <c r="U293" s="2"/>
      <c r="V293" s="2"/>
      <c r="W293" s="2"/>
      <c r="X293" s="2"/>
      <c r="Y293" s="2"/>
      <c r="Z293" s="2"/>
      <c r="AA293" s="2"/>
      <c r="AB293" s="2"/>
      <c r="AC293" s="2"/>
      <c r="AD293" s="2"/>
      <c r="AE293" s="2"/>
      <c r="AF293" s="2"/>
      <c r="AG293" s="2"/>
      <c r="AH293" s="2"/>
      <c r="AI293" s="2"/>
      <c r="AJ293" s="2"/>
    </row>
    <row r="294" spans="1:36" ht="14.25" customHeight="1" x14ac:dyDescent="0.2">
      <c r="A294" s="2"/>
      <c r="B294" s="34"/>
      <c r="C294" s="34"/>
      <c r="D294" s="2"/>
      <c r="E294" s="2"/>
      <c r="F294" s="2"/>
      <c r="G294" s="2"/>
      <c r="H294" s="2"/>
      <c r="I294" s="2"/>
      <c r="J294" s="2"/>
      <c r="K294" s="2"/>
      <c r="L294" s="2"/>
      <c r="M294" s="2"/>
      <c r="N294" s="2"/>
      <c r="O294" s="2"/>
      <c r="P294" s="2"/>
      <c r="Q294" s="2"/>
      <c r="R294" s="2"/>
      <c r="S294" s="10"/>
      <c r="T294" s="2"/>
      <c r="U294" s="2"/>
      <c r="V294" s="2"/>
      <c r="W294" s="2"/>
      <c r="X294" s="2"/>
      <c r="Y294" s="2"/>
      <c r="Z294" s="2"/>
      <c r="AA294" s="2"/>
      <c r="AB294" s="2"/>
      <c r="AC294" s="2"/>
      <c r="AD294" s="2"/>
      <c r="AE294" s="2"/>
      <c r="AF294" s="2"/>
      <c r="AG294" s="2"/>
      <c r="AH294" s="2"/>
      <c r="AI294" s="2"/>
      <c r="AJ294" s="2"/>
    </row>
    <row r="295" spans="1:36" ht="14.25" customHeight="1" x14ac:dyDescent="0.2">
      <c r="A295" s="2"/>
      <c r="B295" s="34"/>
      <c r="C295" s="34"/>
      <c r="D295" s="2"/>
      <c r="E295" s="2"/>
      <c r="F295" s="2"/>
      <c r="G295" s="2"/>
      <c r="H295" s="2"/>
      <c r="I295" s="2"/>
      <c r="J295" s="2"/>
      <c r="K295" s="2"/>
      <c r="L295" s="2"/>
      <c r="M295" s="2"/>
      <c r="N295" s="2"/>
      <c r="O295" s="2"/>
      <c r="P295" s="2"/>
      <c r="Q295" s="2"/>
      <c r="R295" s="2"/>
      <c r="S295" s="10"/>
      <c r="T295" s="2"/>
      <c r="U295" s="2"/>
      <c r="V295" s="2"/>
      <c r="W295" s="2"/>
      <c r="X295" s="2"/>
      <c r="Y295" s="2"/>
      <c r="Z295" s="2"/>
      <c r="AA295" s="2"/>
      <c r="AB295" s="2"/>
      <c r="AC295" s="2"/>
      <c r="AD295" s="2"/>
      <c r="AE295" s="2"/>
      <c r="AF295" s="2"/>
      <c r="AG295" s="2"/>
      <c r="AH295" s="2"/>
      <c r="AI295" s="2"/>
      <c r="AJ295" s="2"/>
    </row>
    <row r="296" spans="1:36" ht="14.25" customHeight="1" x14ac:dyDescent="0.2">
      <c r="A296" s="2"/>
      <c r="B296" s="34"/>
      <c r="C296" s="34"/>
      <c r="D296" s="2"/>
      <c r="E296" s="2"/>
      <c r="F296" s="2"/>
      <c r="G296" s="2"/>
      <c r="H296" s="2"/>
      <c r="I296" s="2"/>
      <c r="J296" s="2"/>
      <c r="K296" s="2"/>
      <c r="L296" s="2"/>
      <c r="M296" s="2"/>
      <c r="N296" s="2"/>
      <c r="O296" s="2"/>
      <c r="P296" s="2"/>
      <c r="Q296" s="2"/>
      <c r="R296" s="2"/>
      <c r="S296" s="10"/>
      <c r="T296" s="2"/>
      <c r="U296" s="2"/>
      <c r="V296" s="2"/>
      <c r="W296" s="2"/>
      <c r="X296" s="2"/>
      <c r="Y296" s="2"/>
      <c r="Z296" s="2"/>
      <c r="AA296" s="2"/>
      <c r="AB296" s="2"/>
      <c r="AC296" s="2"/>
      <c r="AD296" s="2"/>
      <c r="AE296" s="2"/>
      <c r="AF296" s="2"/>
      <c r="AG296" s="2"/>
      <c r="AH296" s="2"/>
      <c r="AI296" s="2"/>
      <c r="AJ296" s="2"/>
    </row>
    <row r="297" spans="1:36" ht="14.25" customHeight="1" x14ac:dyDescent="0.2">
      <c r="A297" s="2"/>
      <c r="B297" s="34"/>
      <c r="C297" s="34"/>
      <c r="D297" s="2"/>
      <c r="E297" s="2"/>
      <c r="F297" s="2"/>
      <c r="G297" s="2"/>
      <c r="H297" s="2"/>
      <c r="I297" s="2"/>
      <c r="J297" s="2"/>
      <c r="K297" s="2"/>
      <c r="L297" s="2"/>
      <c r="M297" s="2"/>
      <c r="N297" s="2"/>
      <c r="O297" s="2"/>
      <c r="P297" s="2"/>
      <c r="Q297" s="2"/>
      <c r="R297" s="2"/>
      <c r="S297" s="10"/>
      <c r="T297" s="2"/>
      <c r="U297" s="2"/>
      <c r="V297" s="2"/>
      <c r="W297" s="2"/>
      <c r="X297" s="2"/>
      <c r="Y297" s="2"/>
      <c r="Z297" s="2"/>
      <c r="AA297" s="2"/>
      <c r="AB297" s="2"/>
      <c r="AC297" s="2"/>
      <c r="AD297" s="2"/>
      <c r="AE297" s="2"/>
      <c r="AF297" s="2"/>
      <c r="AG297" s="2"/>
      <c r="AH297" s="2"/>
      <c r="AI297" s="2"/>
      <c r="AJ297" s="2"/>
    </row>
    <row r="298" spans="1:36" ht="14.25" customHeight="1" x14ac:dyDescent="0.2">
      <c r="A298" s="2"/>
      <c r="B298" s="34"/>
      <c r="C298" s="34"/>
      <c r="D298" s="2"/>
      <c r="E298" s="2"/>
      <c r="F298" s="2"/>
      <c r="G298" s="2"/>
      <c r="H298" s="2"/>
      <c r="I298" s="2"/>
      <c r="J298" s="2"/>
      <c r="K298" s="2"/>
      <c r="L298" s="2"/>
      <c r="M298" s="2"/>
      <c r="N298" s="2"/>
      <c r="O298" s="2"/>
      <c r="P298" s="2"/>
      <c r="Q298" s="2"/>
      <c r="R298" s="2"/>
      <c r="S298" s="10"/>
      <c r="T298" s="2"/>
      <c r="U298" s="2"/>
      <c r="V298" s="2"/>
      <c r="W298" s="2"/>
      <c r="X298" s="2"/>
      <c r="Y298" s="2"/>
      <c r="Z298" s="2"/>
      <c r="AA298" s="2"/>
      <c r="AB298" s="2"/>
      <c r="AC298" s="2"/>
      <c r="AD298" s="2"/>
      <c r="AE298" s="2"/>
      <c r="AF298" s="2"/>
      <c r="AG298" s="2"/>
      <c r="AH298" s="2"/>
      <c r="AI298" s="2"/>
      <c r="AJ298" s="2"/>
    </row>
    <row r="299" spans="1:36" ht="14.25" customHeight="1" x14ac:dyDescent="0.2">
      <c r="A299" s="2"/>
      <c r="B299" s="34"/>
      <c r="C299" s="34"/>
      <c r="D299" s="2"/>
      <c r="E299" s="2"/>
      <c r="F299" s="2"/>
      <c r="G299" s="2"/>
      <c r="H299" s="2"/>
      <c r="I299" s="2"/>
      <c r="J299" s="2"/>
      <c r="K299" s="2"/>
      <c r="L299" s="2"/>
      <c r="M299" s="2"/>
      <c r="N299" s="2"/>
      <c r="O299" s="2"/>
      <c r="P299" s="2"/>
      <c r="Q299" s="2"/>
      <c r="R299" s="2"/>
      <c r="S299" s="10"/>
      <c r="T299" s="2"/>
      <c r="U299" s="2"/>
      <c r="V299" s="2"/>
      <c r="W299" s="2"/>
      <c r="X299" s="2"/>
      <c r="Y299" s="2"/>
      <c r="Z299" s="2"/>
      <c r="AA299" s="2"/>
      <c r="AB299" s="2"/>
      <c r="AC299" s="2"/>
      <c r="AD299" s="2"/>
      <c r="AE299" s="2"/>
      <c r="AF299" s="2"/>
      <c r="AG299" s="2"/>
      <c r="AH299" s="2"/>
      <c r="AI299" s="2"/>
      <c r="AJ299" s="2"/>
    </row>
    <row r="300" spans="1:36" ht="14.25" customHeight="1" x14ac:dyDescent="0.2">
      <c r="A300" s="2"/>
      <c r="B300" s="34"/>
      <c r="C300" s="34"/>
      <c r="D300" s="2"/>
      <c r="E300" s="2"/>
      <c r="F300" s="2"/>
      <c r="G300" s="2"/>
      <c r="H300" s="2"/>
      <c r="I300" s="2"/>
      <c r="J300" s="2"/>
      <c r="K300" s="2"/>
      <c r="L300" s="2"/>
      <c r="M300" s="2"/>
      <c r="N300" s="2"/>
      <c r="O300" s="2"/>
      <c r="P300" s="2"/>
      <c r="Q300" s="2"/>
      <c r="R300" s="2"/>
      <c r="S300" s="10"/>
      <c r="T300" s="2"/>
      <c r="U300" s="2"/>
      <c r="V300" s="2"/>
      <c r="W300" s="2"/>
      <c r="X300" s="2"/>
      <c r="Y300" s="2"/>
      <c r="Z300" s="2"/>
      <c r="AA300" s="2"/>
      <c r="AB300" s="2"/>
      <c r="AC300" s="2"/>
      <c r="AD300" s="2"/>
      <c r="AE300" s="2"/>
      <c r="AF300" s="2"/>
      <c r="AG300" s="2"/>
      <c r="AH300" s="2"/>
      <c r="AI300" s="2"/>
      <c r="AJ300" s="2"/>
    </row>
    <row r="301" spans="1:36" ht="14.25" customHeight="1" x14ac:dyDescent="0.2">
      <c r="A301" s="2"/>
      <c r="B301" s="34"/>
      <c r="C301" s="34"/>
      <c r="D301" s="2"/>
      <c r="E301" s="2"/>
      <c r="F301" s="2"/>
      <c r="G301" s="2"/>
      <c r="H301" s="2"/>
      <c r="I301" s="2"/>
      <c r="J301" s="2"/>
      <c r="K301" s="2"/>
      <c r="L301" s="2"/>
      <c r="M301" s="2"/>
      <c r="N301" s="2"/>
      <c r="O301" s="2"/>
      <c r="P301" s="2"/>
      <c r="Q301" s="2"/>
      <c r="R301" s="2"/>
      <c r="S301" s="10"/>
      <c r="T301" s="2"/>
      <c r="U301" s="2"/>
      <c r="V301" s="2"/>
      <c r="W301" s="2"/>
      <c r="X301" s="2"/>
      <c r="Y301" s="2"/>
      <c r="Z301" s="2"/>
      <c r="AA301" s="2"/>
      <c r="AB301" s="2"/>
      <c r="AC301" s="2"/>
      <c r="AD301" s="2"/>
      <c r="AE301" s="2"/>
      <c r="AF301" s="2"/>
      <c r="AG301" s="2"/>
      <c r="AH301" s="2"/>
      <c r="AI301" s="2"/>
      <c r="AJ301" s="2"/>
    </row>
    <row r="302" spans="1:36" ht="14.25" customHeight="1" x14ac:dyDescent="0.2">
      <c r="A302" s="2"/>
      <c r="B302" s="34"/>
      <c r="C302" s="34"/>
      <c r="D302" s="2"/>
      <c r="E302" s="2"/>
      <c r="F302" s="2"/>
      <c r="G302" s="2"/>
      <c r="H302" s="2"/>
      <c r="I302" s="2"/>
      <c r="J302" s="2"/>
      <c r="K302" s="2"/>
      <c r="L302" s="2"/>
      <c r="M302" s="2"/>
      <c r="N302" s="2"/>
      <c r="O302" s="2"/>
      <c r="P302" s="2"/>
      <c r="Q302" s="2"/>
      <c r="R302" s="2"/>
      <c r="S302" s="10"/>
      <c r="T302" s="2"/>
      <c r="U302" s="2"/>
      <c r="V302" s="2"/>
      <c r="W302" s="2"/>
      <c r="X302" s="2"/>
      <c r="Y302" s="2"/>
      <c r="Z302" s="2"/>
      <c r="AA302" s="2"/>
      <c r="AB302" s="2"/>
      <c r="AC302" s="2"/>
      <c r="AD302" s="2"/>
      <c r="AE302" s="2"/>
      <c r="AF302" s="2"/>
      <c r="AG302" s="2"/>
      <c r="AH302" s="2"/>
      <c r="AI302" s="2"/>
      <c r="AJ302" s="2"/>
    </row>
    <row r="303" spans="1:36" ht="14.25" customHeight="1" x14ac:dyDescent="0.2">
      <c r="A303" s="2"/>
      <c r="B303" s="34"/>
      <c r="C303" s="34"/>
      <c r="D303" s="2"/>
      <c r="E303" s="2"/>
      <c r="F303" s="2"/>
      <c r="G303" s="2"/>
      <c r="H303" s="2"/>
      <c r="I303" s="2"/>
      <c r="J303" s="2"/>
      <c r="K303" s="2"/>
      <c r="L303" s="2"/>
      <c r="M303" s="2"/>
      <c r="N303" s="2"/>
      <c r="O303" s="2"/>
      <c r="P303" s="2"/>
      <c r="Q303" s="2"/>
      <c r="R303" s="2"/>
      <c r="S303" s="10"/>
      <c r="T303" s="2"/>
      <c r="U303" s="2"/>
      <c r="V303" s="2"/>
      <c r="W303" s="2"/>
      <c r="X303" s="2"/>
      <c r="Y303" s="2"/>
      <c r="Z303" s="2"/>
      <c r="AA303" s="2"/>
      <c r="AB303" s="2"/>
      <c r="AC303" s="2"/>
      <c r="AD303" s="2"/>
      <c r="AE303" s="2"/>
      <c r="AF303" s="2"/>
      <c r="AG303" s="2"/>
      <c r="AH303" s="2"/>
      <c r="AI303" s="2"/>
      <c r="AJ303" s="2"/>
    </row>
    <row r="304" spans="1:36" ht="14.25" customHeight="1" x14ac:dyDescent="0.2">
      <c r="A304" s="2"/>
      <c r="B304" s="34"/>
      <c r="C304" s="34"/>
      <c r="D304" s="2"/>
      <c r="E304" s="2"/>
      <c r="F304" s="2"/>
      <c r="G304" s="2"/>
      <c r="H304" s="2"/>
      <c r="I304" s="2"/>
      <c r="J304" s="2"/>
      <c r="K304" s="2"/>
      <c r="L304" s="2"/>
      <c r="M304" s="2"/>
      <c r="N304" s="2"/>
      <c r="O304" s="2"/>
      <c r="P304" s="2"/>
      <c r="Q304" s="2"/>
      <c r="R304" s="2"/>
      <c r="S304" s="10"/>
      <c r="T304" s="2"/>
      <c r="U304" s="2"/>
      <c r="V304" s="2"/>
      <c r="W304" s="2"/>
      <c r="X304" s="2"/>
      <c r="Y304" s="2"/>
      <c r="Z304" s="2"/>
      <c r="AA304" s="2"/>
      <c r="AB304" s="2"/>
      <c r="AC304" s="2"/>
      <c r="AD304" s="2"/>
      <c r="AE304" s="2"/>
      <c r="AF304" s="2"/>
      <c r="AG304" s="2"/>
      <c r="AH304" s="2"/>
      <c r="AI304" s="2"/>
      <c r="AJ304" s="2"/>
    </row>
    <row r="305" spans="1:36" ht="14.25" customHeight="1" x14ac:dyDescent="0.2">
      <c r="A305" s="2"/>
      <c r="B305" s="34"/>
      <c r="C305" s="34"/>
      <c r="D305" s="2"/>
      <c r="E305" s="2"/>
      <c r="F305" s="2"/>
      <c r="G305" s="2"/>
      <c r="H305" s="2"/>
      <c r="I305" s="2"/>
      <c r="J305" s="2"/>
      <c r="K305" s="2"/>
      <c r="L305" s="2"/>
      <c r="M305" s="2"/>
      <c r="N305" s="2"/>
      <c r="O305" s="2"/>
      <c r="P305" s="2"/>
      <c r="Q305" s="2"/>
      <c r="R305" s="2"/>
      <c r="S305" s="10"/>
      <c r="T305" s="2"/>
      <c r="U305" s="2"/>
      <c r="V305" s="2"/>
      <c r="W305" s="2"/>
      <c r="X305" s="2"/>
      <c r="Y305" s="2"/>
      <c r="Z305" s="2"/>
      <c r="AA305" s="2"/>
      <c r="AB305" s="2"/>
      <c r="AC305" s="2"/>
      <c r="AD305" s="2"/>
      <c r="AE305" s="2"/>
      <c r="AF305" s="2"/>
      <c r="AG305" s="2"/>
      <c r="AH305" s="2"/>
      <c r="AI305" s="2"/>
      <c r="AJ305" s="2"/>
    </row>
    <row r="306" spans="1:36" ht="14.25" customHeight="1" x14ac:dyDescent="0.2">
      <c r="A306" s="2"/>
      <c r="B306" s="34"/>
      <c r="C306" s="34"/>
      <c r="D306" s="2"/>
      <c r="E306" s="2"/>
      <c r="F306" s="2"/>
      <c r="G306" s="2"/>
      <c r="H306" s="2"/>
      <c r="I306" s="2"/>
      <c r="J306" s="2"/>
      <c r="K306" s="2"/>
      <c r="L306" s="2"/>
      <c r="M306" s="2"/>
      <c r="N306" s="2"/>
      <c r="O306" s="2"/>
      <c r="P306" s="2"/>
      <c r="Q306" s="2"/>
      <c r="R306" s="2"/>
      <c r="S306" s="10"/>
      <c r="T306" s="2"/>
      <c r="U306" s="2"/>
      <c r="V306" s="2"/>
      <c r="W306" s="2"/>
      <c r="X306" s="2"/>
      <c r="Y306" s="2"/>
      <c r="Z306" s="2"/>
      <c r="AA306" s="2"/>
      <c r="AB306" s="2"/>
      <c r="AC306" s="2"/>
      <c r="AD306" s="2"/>
      <c r="AE306" s="2"/>
      <c r="AF306" s="2"/>
      <c r="AG306" s="2"/>
      <c r="AH306" s="2"/>
      <c r="AI306" s="2"/>
      <c r="AJ306" s="2"/>
    </row>
    <row r="307" spans="1:36" ht="14.25" customHeight="1" x14ac:dyDescent="0.2">
      <c r="A307" s="2"/>
      <c r="B307" s="34"/>
      <c r="C307" s="34"/>
      <c r="D307" s="2"/>
      <c r="E307" s="2"/>
      <c r="F307" s="2"/>
      <c r="G307" s="2"/>
      <c r="H307" s="2"/>
      <c r="I307" s="2"/>
      <c r="J307" s="2"/>
      <c r="K307" s="2"/>
      <c r="L307" s="2"/>
      <c r="M307" s="2"/>
      <c r="N307" s="2"/>
      <c r="O307" s="2"/>
      <c r="P307" s="2"/>
      <c r="Q307" s="2"/>
      <c r="R307" s="2"/>
      <c r="S307" s="10"/>
      <c r="T307" s="2"/>
      <c r="U307" s="2"/>
      <c r="V307" s="2"/>
      <c r="W307" s="2"/>
      <c r="X307" s="2"/>
      <c r="Y307" s="2"/>
      <c r="Z307" s="2"/>
      <c r="AA307" s="2"/>
      <c r="AB307" s="2"/>
      <c r="AC307" s="2"/>
      <c r="AD307" s="2"/>
      <c r="AE307" s="2"/>
      <c r="AF307" s="2"/>
      <c r="AG307" s="2"/>
      <c r="AH307" s="2"/>
      <c r="AI307" s="2"/>
      <c r="AJ307" s="2"/>
    </row>
    <row r="308" spans="1:36" ht="14.25" customHeight="1" x14ac:dyDescent="0.2">
      <c r="A308" s="2"/>
      <c r="B308" s="34"/>
      <c r="C308" s="34"/>
      <c r="D308" s="2"/>
      <c r="E308" s="2"/>
      <c r="F308" s="2"/>
      <c r="G308" s="2"/>
      <c r="H308" s="2"/>
      <c r="I308" s="2"/>
      <c r="J308" s="2"/>
      <c r="K308" s="2"/>
      <c r="L308" s="2"/>
      <c r="M308" s="2"/>
      <c r="N308" s="2"/>
      <c r="O308" s="2"/>
      <c r="P308" s="2"/>
      <c r="Q308" s="2"/>
      <c r="R308" s="2"/>
      <c r="S308" s="10"/>
      <c r="T308" s="2"/>
      <c r="U308" s="2"/>
      <c r="V308" s="2"/>
      <c r="W308" s="2"/>
      <c r="X308" s="2"/>
      <c r="Y308" s="2"/>
      <c r="Z308" s="2"/>
      <c r="AA308" s="2"/>
      <c r="AB308" s="2"/>
      <c r="AC308" s="2"/>
      <c r="AD308" s="2"/>
      <c r="AE308" s="2"/>
      <c r="AF308" s="2"/>
      <c r="AG308" s="2"/>
      <c r="AH308" s="2"/>
      <c r="AI308" s="2"/>
      <c r="AJ308" s="2"/>
    </row>
    <row r="309" spans="1:36" ht="14.25" customHeight="1" x14ac:dyDescent="0.2">
      <c r="A309" s="2"/>
      <c r="B309" s="34"/>
      <c r="C309" s="34"/>
      <c r="D309" s="2"/>
      <c r="E309" s="2"/>
      <c r="F309" s="2"/>
      <c r="G309" s="2"/>
      <c r="H309" s="2"/>
      <c r="I309" s="2"/>
      <c r="J309" s="2"/>
      <c r="K309" s="2"/>
      <c r="L309" s="2"/>
      <c r="M309" s="2"/>
      <c r="N309" s="2"/>
      <c r="O309" s="2"/>
      <c r="P309" s="2"/>
      <c r="Q309" s="2"/>
      <c r="R309" s="2"/>
      <c r="S309" s="10"/>
      <c r="T309" s="2"/>
      <c r="U309" s="2"/>
      <c r="V309" s="2"/>
      <c r="W309" s="2"/>
      <c r="X309" s="2"/>
      <c r="Y309" s="2"/>
      <c r="Z309" s="2"/>
      <c r="AA309" s="2"/>
      <c r="AB309" s="2"/>
      <c r="AC309" s="2"/>
      <c r="AD309" s="2"/>
      <c r="AE309" s="2"/>
      <c r="AF309" s="2"/>
      <c r="AG309" s="2"/>
      <c r="AH309" s="2"/>
      <c r="AI309" s="2"/>
      <c r="AJ309" s="2"/>
    </row>
    <row r="310" spans="1:36" ht="14.25" customHeight="1" x14ac:dyDescent="0.2">
      <c r="A310" s="2"/>
      <c r="B310" s="34"/>
      <c r="C310" s="34"/>
      <c r="D310" s="2"/>
      <c r="E310" s="2"/>
      <c r="F310" s="2"/>
      <c r="G310" s="2"/>
      <c r="H310" s="2"/>
      <c r="I310" s="2"/>
      <c r="J310" s="2"/>
      <c r="K310" s="2"/>
      <c r="L310" s="2"/>
      <c r="M310" s="2"/>
      <c r="N310" s="2"/>
      <c r="O310" s="2"/>
      <c r="P310" s="2"/>
      <c r="Q310" s="2"/>
      <c r="R310" s="2"/>
      <c r="S310" s="10"/>
      <c r="T310" s="2"/>
      <c r="U310" s="2"/>
      <c r="V310" s="2"/>
      <c r="W310" s="2"/>
      <c r="X310" s="2"/>
      <c r="Y310" s="2"/>
      <c r="Z310" s="2"/>
      <c r="AA310" s="2"/>
      <c r="AB310" s="2"/>
      <c r="AC310" s="2"/>
      <c r="AD310" s="2"/>
      <c r="AE310" s="2"/>
      <c r="AF310" s="2"/>
      <c r="AG310" s="2"/>
      <c r="AH310" s="2"/>
      <c r="AI310" s="2"/>
      <c r="AJ310" s="2"/>
    </row>
    <row r="311" spans="1:36" ht="14.25" customHeight="1" x14ac:dyDescent="0.2">
      <c r="A311" s="2"/>
      <c r="B311" s="34"/>
      <c r="C311" s="34"/>
      <c r="D311" s="2"/>
      <c r="E311" s="2"/>
      <c r="F311" s="2"/>
      <c r="G311" s="2"/>
      <c r="H311" s="2"/>
      <c r="I311" s="2"/>
      <c r="J311" s="2"/>
      <c r="K311" s="2"/>
      <c r="L311" s="2"/>
      <c r="M311" s="2"/>
      <c r="N311" s="2"/>
      <c r="O311" s="2"/>
      <c r="P311" s="2"/>
      <c r="Q311" s="2"/>
      <c r="R311" s="2"/>
      <c r="S311" s="10"/>
      <c r="T311" s="2"/>
      <c r="U311" s="2"/>
      <c r="V311" s="2"/>
      <c r="W311" s="2"/>
      <c r="X311" s="2"/>
      <c r="Y311" s="2"/>
      <c r="Z311" s="2"/>
      <c r="AA311" s="2"/>
      <c r="AB311" s="2"/>
      <c r="AC311" s="2"/>
      <c r="AD311" s="2"/>
      <c r="AE311" s="2"/>
      <c r="AF311" s="2"/>
      <c r="AG311" s="2"/>
      <c r="AH311" s="2"/>
      <c r="AI311" s="2"/>
      <c r="AJ311" s="2"/>
    </row>
    <row r="312" spans="1:36" ht="14.25" customHeight="1" x14ac:dyDescent="0.2">
      <c r="A312" s="2"/>
      <c r="B312" s="34"/>
      <c r="C312" s="34"/>
      <c r="D312" s="2"/>
      <c r="E312" s="2"/>
      <c r="F312" s="2"/>
      <c r="G312" s="2"/>
      <c r="H312" s="2"/>
      <c r="I312" s="2"/>
      <c r="J312" s="2"/>
      <c r="K312" s="2"/>
      <c r="L312" s="2"/>
      <c r="M312" s="2"/>
      <c r="N312" s="2"/>
      <c r="O312" s="2"/>
      <c r="P312" s="2"/>
      <c r="Q312" s="2"/>
      <c r="R312" s="2"/>
      <c r="S312" s="10"/>
      <c r="T312" s="2"/>
      <c r="U312" s="2"/>
      <c r="V312" s="2"/>
      <c r="W312" s="2"/>
      <c r="X312" s="2"/>
      <c r="Y312" s="2"/>
      <c r="Z312" s="2"/>
      <c r="AA312" s="2"/>
      <c r="AB312" s="2"/>
      <c r="AC312" s="2"/>
      <c r="AD312" s="2"/>
      <c r="AE312" s="2"/>
      <c r="AF312" s="2"/>
      <c r="AG312" s="2"/>
      <c r="AH312" s="2"/>
      <c r="AI312" s="2"/>
      <c r="AJ312" s="2"/>
    </row>
    <row r="313" spans="1:36" ht="14.25" customHeight="1" x14ac:dyDescent="0.2">
      <c r="A313" s="2"/>
      <c r="B313" s="34"/>
      <c r="C313" s="34"/>
      <c r="D313" s="2"/>
      <c r="E313" s="2"/>
      <c r="F313" s="2"/>
      <c r="G313" s="2"/>
      <c r="H313" s="2"/>
      <c r="I313" s="2"/>
      <c r="J313" s="2"/>
      <c r="K313" s="2"/>
      <c r="L313" s="2"/>
      <c r="M313" s="2"/>
      <c r="N313" s="2"/>
      <c r="O313" s="2"/>
      <c r="P313" s="2"/>
      <c r="Q313" s="2"/>
      <c r="R313" s="2"/>
      <c r="S313" s="10"/>
      <c r="T313" s="2"/>
      <c r="U313" s="2"/>
      <c r="V313" s="2"/>
      <c r="W313" s="2"/>
      <c r="X313" s="2"/>
      <c r="Y313" s="2"/>
      <c r="Z313" s="2"/>
      <c r="AA313" s="2"/>
      <c r="AB313" s="2"/>
      <c r="AC313" s="2"/>
      <c r="AD313" s="2"/>
      <c r="AE313" s="2"/>
      <c r="AF313" s="2"/>
      <c r="AG313" s="2"/>
      <c r="AH313" s="2"/>
      <c r="AI313" s="2"/>
      <c r="AJ313" s="2"/>
    </row>
    <row r="314" spans="1:36" ht="14.25" customHeight="1" x14ac:dyDescent="0.2">
      <c r="A314" s="2"/>
      <c r="B314" s="34"/>
      <c r="C314" s="34"/>
      <c r="D314" s="2"/>
      <c r="E314" s="2"/>
      <c r="F314" s="2"/>
      <c r="G314" s="2"/>
      <c r="H314" s="2"/>
      <c r="I314" s="2"/>
      <c r="J314" s="2"/>
      <c r="K314" s="2"/>
      <c r="L314" s="2"/>
      <c r="M314" s="2"/>
      <c r="N314" s="2"/>
      <c r="O314" s="2"/>
      <c r="P314" s="2"/>
      <c r="Q314" s="2"/>
      <c r="R314" s="2"/>
      <c r="S314" s="10"/>
      <c r="T314" s="2"/>
      <c r="U314" s="2"/>
      <c r="V314" s="2"/>
      <c r="W314" s="2"/>
      <c r="X314" s="2"/>
      <c r="Y314" s="2"/>
      <c r="Z314" s="2"/>
      <c r="AA314" s="2"/>
      <c r="AB314" s="2"/>
      <c r="AC314" s="2"/>
      <c r="AD314" s="2"/>
      <c r="AE314" s="2"/>
      <c r="AF314" s="2"/>
      <c r="AG314" s="2"/>
      <c r="AH314" s="2"/>
      <c r="AI314" s="2"/>
      <c r="AJ314" s="2"/>
    </row>
    <row r="315" spans="1:36" ht="14.25" customHeight="1" x14ac:dyDescent="0.2">
      <c r="A315" s="2"/>
      <c r="B315" s="34"/>
      <c r="C315" s="34"/>
      <c r="D315" s="2"/>
      <c r="E315" s="2"/>
      <c r="F315" s="2"/>
      <c r="G315" s="2"/>
      <c r="H315" s="2"/>
      <c r="I315" s="2"/>
      <c r="J315" s="2"/>
      <c r="K315" s="2"/>
      <c r="L315" s="2"/>
      <c r="M315" s="2"/>
      <c r="N315" s="2"/>
      <c r="O315" s="2"/>
      <c r="P315" s="2"/>
      <c r="Q315" s="2"/>
      <c r="R315" s="2"/>
      <c r="S315" s="10"/>
      <c r="T315" s="2"/>
      <c r="U315" s="2"/>
      <c r="V315" s="2"/>
      <c r="W315" s="2"/>
      <c r="X315" s="2"/>
      <c r="Y315" s="2"/>
      <c r="Z315" s="2"/>
      <c r="AA315" s="2"/>
      <c r="AB315" s="2"/>
      <c r="AC315" s="2"/>
      <c r="AD315" s="2"/>
      <c r="AE315" s="2"/>
      <c r="AF315" s="2"/>
      <c r="AG315" s="2"/>
      <c r="AH315" s="2"/>
      <c r="AI315" s="2"/>
      <c r="AJ315" s="2"/>
    </row>
    <row r="316" spans="1:36" ht="14.25" customHeight="1" x14ac:dyDescent="0.2">
      <c r="A316" s="2"/>
      <c r="B316" s="34"/>
      <c r="C316" s="34"/>
      <c r="D316" s="2"/>
      <c r="E316" s="2"/>
      <c r="F316" s="2"/>
      <c r="G316" s="2"/>
      <c r="H316" s="2"/>
      <c r="I316" s="2"/>
      <c r="J316" s="2"/>
      <c r="K316" s="2"/>
      <c r="L316" s="2"/>
      <c r="M316" s="2"/>
      <c r="N316" s="2"/>
      <c r="O316" s="2"/>
      <c r="P316" s="2"/>
      <c r="Q316" s="2"/>
      <c r="R316" s="2"/>
      <c r="S316" s="10"/>
      <c r="T316" s="2"/>
      <c r="U316" s="2"/>
      <c r="V316" s="2"/>
      <c r="W316" s="2"/>
      <c r="X316" s="2"/>
      <c r="Y316" s="2"/>
      <c r="Z316" s="2"/>
      <c r="AA316" s="2"/>
      <c r="AB316" s="2"/>
      <c r="AC316" s="2"/>
      <c r="AD316" s="2"/>
      <c r="AE316" s="2"/>
      <c r="AF316" s="2"/>
      <c r="AG316" s="2"/>
      <c r="AH316" s="2"/>
      <c r="AI316" s="2"/>
      <c r="AJ316" s="2"/>
    </row>
    <row r="317" spans="1:36" ht="14.25" customHeight="1" x14ac:dyDescent="0.2">
      <c r="A317" s="2"/>
      <c r="B317" s="34"/>
      <c r="C317" s="34"/>
      <c r="D317" s="2"/>
      <c r="E317" s="2"/>
      <c r="F317" s="2"/>
      <c r="G317" s="2"/>
      <c r="H317" s="2"/>
      <c r="I317" s="2"/>
      <c r="J317" s="2"/>
      <c r="K317" s="2"/>
      <c r="L317" s="2"/>
      <c r="M317" s="2"/>
      <c r="N317" s="2"/>
      <c r="O317" s="2"/>
      <c r="P317" s="2"/>
      <c r="Q317" s="2"/>
      <c r="R317" s="2"/>
      <c r="S317" s="10"/>
      <c r="T317" s="2"/>
      <c r="U317" s="2"/>
      <c r="V317" s="2"/>
      <c r="W317" s="2"/>
      <c r="X317" s="2"/>
      <c r="Y317" s="2"/>
      <c r="Z317" s="2"/>
      <c r="AA317" s="2"/>
      <c r="AB317" s="2"/>
      <c r="AC317" s="2"/>
      <c r="AD317" s="2"/>
      <c r="AE317" s="2"/>
      <c r="AF317" s="2"/>
      <c r="AG317" s="2"/>
      <c r="AH317" s="2"/>
      <c r="AI317" s="2"/>
      <c r="AJ317" s="2"/>
    </row>
    <row r="318" spans="1:36" ht="14.25" customHeight="1" x14ac:dyDescent="0.2">
      <c r="A318" s="2"/>
      <c r="B318" s="34"/>
      <c r="C318" s="34"/>
      <c r="D318" s="2"/>
      <c r="E318" s="2"/>
      <c r="F318" s="2"/>
      <c r="G318" s="2"/>
      <c r="H318" s="2"/>
      <c r="I318" s="2"/>
      <c r="J318" s="2"/>
      <c r="K318" s="2"/>
      <c r="L318" s="2"/>
      <c r="M318" s="2"/>
      <c r="N318" s="2"/>
      <c r="O318" s="2"/>
      <c r="P318" s="2"/>
      <c r="Q318" s="2"/>
      <c r="R318" s="2"/>
      <c r="S318" s="10"/>
      <c r="T318" s="2"/>
      <c r="U318" s="2"/>
      <c r="V318" s="2"/>
      <c r="W318" s="2"/>
      <c r="X318" s="2"/>
      <c r="Y318" s="2"/>
      <c r="Z318" s="2"/>
      <c r="AA318" s="2"/>
      <c r="AB318" s="2"/>
      <c r="AC318" s="2"/>
      <c r="AD318" s="2"/>
      <c r="AE318" s="2"/>
      <c r="AF318" s="2"/>
      <c r="AG318" s="2"/>
      <c r="AH318" s="2"/>
      <c r="AI318" s="2"/>
      <c r="AJ318" s="2"/>
    </row>
    <row r="319" spans="1:36" ht="14.25" customHeight="1" x14ac:dyDescent="0.2">
      <c r="A319" s="2"/>
      <c r="B319" s="34"/>
      <c r="C319" s="34"/>
      <c r="D319" s="2"/>
      <c r="E319" s="2"/>
      <c r="F319" s="2"/>
      <c r="G319" s="2"/>
      <c r="H319" s="2"/>
      <c r="I319" s="2"/>
      <c r="J319" s="2"/>
      <c r="K319" s="2"/>
      <c r="L319" s="2"/>
      <c r="M319" s="2"/>
      <c r="N319" s="2"/>
      <c r="O319" s="2"/>
      <c r="P319" s="2"/>
      <c r="Q319" s="2"/>
      <c r="R319" s="2"/>
      <c r="S319" s="10"/>
      <c r="T319" s="2"/>
      <c r="U319" s="2"/>
      <c r="V319" s="2"/>
      <c r="W319" s="2"/>
      <c r="X319" s="2"/>
      <c r="Y319" s="2"/>
      <c r="Z319" s="2"/>
      <c r="AA319" s="2"/>
      <c r="AB319" s="2"/>
      <c r="AC319" s="2"/>
      <c r="AD319" s="2"/>
      <c r="AE319" s="2"/>
      <c r="AF319" s="2"/>
      <c r="AG319" s="2"/>
      <c r="AH319" s="2"/>
      <c r="AI319" s="2"/>
      <c r="AJ319" s="2"/>
    </row>
    <row r="320" spans="1:36" ht="14.25" customHeight="1" x14ac:dyDescent="0.2">
      <c r="A320" s="2"/>
      <c r="B320" s="34"/>
      <c r="C320" s="34"/>
      <c r="D320" s="2"/>
      <c r="E320" s="2"/>
      <c r="F320" s="2"/>
      <c r="G320" s="2"/>
      <c r="H320" s="2"/>
      <c r="I320" s="2"/>
      <c r="J320" s="2"/>
      <c r="K320" s="2"/>
      <c r="L320" s="2"/>
      <c r="M320" s="2"/>
      <c r="N320" s="2"/>
      <c r="O320" s="2"/>
      <c r="P320" s="2"/>
      <c r="Q320" s="2"/>
      <c r="R320" s="2"/>
      <c r="S320" s="10"/>
      <c r="T320" s="2"/>
      <c r="U320" s="2"/>
      <c r="V320" s="2"/>
      <c r="W320" s="2"/>
      <c r="X320" s="2"/>
      <c r="Y320" s="2"/>
      <c r="Z320" s="2"/>
      <c r="AA320" s="2"/>
      <c r="AB320" s="2"/>
      <c r="AC320" s="2"/>
      <c r="AD320" s="2"/>
      <c r="AE320" s="2"/>
      <c r="AF320" s="2"/>
      <c r="AG320" s="2"/>
      <c r="AH320" s="2"/>
      <c r="AI320" s="2"/>
      <c r="AJ320" s="2"/>
    </row>
    <row r="321" spans="1:36" ht="14.25" customHeight="1" x14ac:dyDescent="0.2">
      <c r="A321" s="2"/>
      <c r="B321" s="34"/>
      <c r="C321" s="34"/>
      <c r="D321" s="2"/>
      <c r="E321" s="2"/>
      <c r="F321" s="2"/>
      <c r="G321" s="2"/>
      <c r="H321" s="2"/>
      <c r="I321" s="2"/>
      <c r="J321" s="2"/>
      <c r="K321" s="2"/>
      <c r="L321" s="2"/>
      <c r="M321" s="2"/>
      <c r="N321" s="2"/>
      <c r="O321" s="2"/>
      <c r="P321" s="2"/>
      <c r="Q321" s="2"/>
      <c r="R321" s="2"/>
      <c r="S321" s="10"/>
      <c r="T321" s="2"/>
      <c r="U321" s="2"/>
      <c r="V321" s="2"/>
      <c r="W321" s="2"/>
      <c r="X321" s="2"/>
      <c r="Y321" s="2"/>
      <c r="Z321" s="2"/>
      <c r="AA321" s="2"/>
      <c r="AB321" s="2"/>
      <c r="AC321" s="2"/>
      <c r="AD321" s="2"/>
      <c r="AE321" s="2"/>
      <c r="AF321" s="2"/>
      <c r="AG321" s="2"/>
      <c r="AH321" s="2"/>
      <c r="AI321" s="2"/>
      <c r="AJ321" s="2"/>
    </row>
    <row r="322" spans="1:36" ht="14.25" customHeight="1" x14ac:dyDescent="0.2">
      <c r="A322" s="2"/>
      <c r="B322" s="34"/>
      <c r="C322" s="34"/>
      <c r="D322" s="2"/>
      <c r="E322" s="2"/>
      <c r="F322" s="2"/>
      <c r="G322" s="2"/>
      <c r="H322" s="2"/>
      <c r="I322" s="2"/>
      <c r="J322" s="2"/>
      <c r="K322" s="2"/>
      <c r="L322" s="2"/>
      <c r="M322" s="2"/>
      <c r="N322" s="2"/>
      <c r="O322" s="2"/>
      <c r="P322" s="2"/>
      <c r="Q322" s="2"/>
      <c r="R322" s="2"/>
      <c r="S322" s="10"/>
      <c r="T322" s="2"/>
      <c r="U322" s="2"/>
      <c r="V322" s="2"/>
      <c r="W322" s="2"/>
      <c r="X322" s="2"/>
      <c r="Y322" s="2"/>
      <c r="Z322" s="2"/>
      <c r="AA322" s="2"/>
      <c r="AB322" s="2"/>
      <c r="AC322" s="2"/>
      <c r="AD322" s="2"/>
      <c r="AE322" s="2"/>
      <c r="AF322" s="2"/>
      <c r="AG322" s="2"/>
      <c r="AH322" s="2"/>
      <c r="AI322" s="2"/>
      <c r="AJ322" s="2"/>
    </row>
    <row r="323" spans="1:36" ht="14.25" customHeight="1" x14ac:dyDescent="0.2">
      <c r="A323" s="2"/>
      <c r="B323" s="34"/>
      <c r="C323" s="34"/>
      <c r="D323" s="2"/>
      <c r="E323" s="2"/>
      <c r="F323" s="2"/>
      <c r="G323" s="2"/>
      <c r="H323" s="2"/>
      <c r="I323" s="2"/>
      <c r="J323" s="2"/>
      <c r="K323" s="2"/>
      <c r="L323" s="2"/>
      <c r="M323" s="2"/>
      <c r="N323" s="2"/>
      <c r="O323" s="2"/>
      <c r="P323" s="2"/>
      <c r="Q323" s="2"/>
      <c r="R323" s="2"/>
      <c r="S323" s="10"/>
      <c r="T323" s="2"/>
      <c r="U323" s="2"/>
      <c r="V323" s="2"/>
      <c r="W323" s="2"/>
      <c r="X323" s="2"/>
      <c r="Y323" s="2"/>
      <c r="Z323" s="2"/>
      <c r="AA323" s="2"/>
      <c r="AB323" s="2"/>
      <c r="AC323" s="2"/>
      <c r="AD323" s="2"/>
      <c r="AE323" s="2"/>
      <c r="AF323" s="2"/>
      <c r="AG323" s="2"/>
      <c r="AH323" s="2"/>
      <c r="AI323" s="2"/>
      <c r="AJ323" s="2"/>
    </row>
    <row r="324" spans="1:36" ht="14.25" customHeight="1" x14ac:dyDescent="0.2">
      <c r="A324" s="2"/>
      <c r="B324" s="34"/>
      <c r="C324" s="34"/>
      <c r="D324" s="2"/>
      <c r="E324" s="2"/>
      <c r="F324" s="2"/>
      <c r="G324" s="2"/>
      <c r="H324" s="2"/>
      <c r="I324" s="2"/>
      <c r="J324" s="2"/>
      <c r="K324" s="2"/>
      <c r="L324" s="2"/>
      <c r="M324" s="2"/>
      <c r="N324" s="2"/>
      <c r="O324" s="2"/>
      <c r="P324" s="2"/>
      <c r="Q324" s="2"/>
      <c r="R324" s="2"/>
      <c r="S324" s="10"/>
      <c r="T324" s="2"/>
      <c r="U324" s="2"/>
      <c r="V324" s="2"/>
      <c r="W324" s="2"/>
      <c r="X324" s="2"/>
      <c r="Y324" s="2"/>
      <c r="Z324" s="2"/>
      <c r="AA324" s="2"/>
      <c r="AB324" s="2"/>
      <c r="AC324" s="2"/>
      <c r="AD324" s="2"/>
      <c r="AE324" s="2"/>
      <c r="AF324" s="2"/>
      <c r="AG324" s="2"/>
      <c r="AH324" s="2"/>
      <c r="AI324" s="2"/>
      <c r="AJ324" s="2"/>
    </row>
    <row r="325" spans="1:36" ht="14.25" customHeight="1" x14ac:dyDescent="0.2">
      <c r="A325" s="2"/>
      <c r="B325" s="34"/>
      <c r="C325" s="34"/>
      <c r="D325" s="2"/>
      <c r="E325" s="2"/>
      <c r="F325" s="2"/>
      <c r="G325" s="2"/>
      <c r="H325" s="2"/>
      <c r="I325" s="2"/>
      <c r="J325" s="2"/>
      <c r="K325" s="2"/>
      <c r="L325" s="2"/>
      <c r="M325" s="2"/>
      <c r="N325" s="2"/>
      <c r="O325" s="2"/>
      <c r="P325" s="2"/>
      <c r="Q325" s="2"/>
      <c r="R325" s="2"/>
      <c r="S325" s="10"/>
      <c r="T325" s="2"/>
      <c r="U325" s="2"/>
      <c r="V325" s="2"/>
      <c r="W325" s="2"/>
      <c r="X325" s="2"/>
      <c r="Y325" s="2"/>
      <c r="Z325" s="2"/>
      <c r="AA325" s="2"/>
      <c r="AB325" s="2"/>
      <c r="AC325" s="2"/>
      <c r="AD325" s="2"/>
      <c r="AE325" s="2"/>
      <c r="AF325" s="2"/>
      <c r="AG325" s="2"/>
      <c r="AH325" s="2"/>
      <c r="AI325" s="2"/>
      <c r="AJ325" s="2"/>
    </row>
    <row r="326" spans="1:36" ht="14.25" customHeight="1" x14ac:dyDescent="0.2">
      <c r="A326" s="2"/>
      <c r="B326" s="34"/>
      <c r="C326" s="34"/>
      <c r="D326" s="2"/>
      <c r="E326" s="2"/>
      <c r="F326" s="2"/>
      <c r="G326" s="2"/>
      <c r="H326" s="2"/>
      <c r="I326" s="2"/>
      <c r="J326" s="2"/>
      <c r="K326" s="2"/>
      <c r="L326" s="2"/>
      <c r="M326" s="2"/>
      <c r="N326" s="2"/>
      <c r="O326" s="2"/>
      <c r="P326" s="2"/>
      <c r="Q326" s="2"/>
      <c r="R326" s="2"/>
      <c r="S326" s="10"/>
      <c r="T326" s="2"/>
      <c r="U326" s="2"/>
      <c r="V326" s="2"/>
      <c r="W326" s="2"/>
      <c r="X326" s="2"/>
      <c r="Y326" s="2"/>
      <c r="Z326" s="2"/>
      <c r="AA326" s="2"/>
      <c r="AB326" s="2"/>
      <c r="AC326" s="2"/>
      <c r="AD326" s="2"/>
      <c r="AE326" s="2"/>
      <c r="AF326" s="2"/>
      <c r="AG326" s="2"/>
      <c r="AH326" s="2"/>
      <c r="AI326" s="2"/>
      <c r="AJ326" s="2"/>
    </row>
    <row r="327" spans="1:36" ht="14.25" customHeight="1" x14ac:dyDescent="0.2">
      <c r="A327" s="2"/>
      <c r="B327" s="34"/>
      <c r="C327" s="34"/>
      <c r="D327" s="2"/>
      <c r="E327" s="2"/>
      <c r="F327" s="2"/>
      <c r="G327" s="2"/>
      <c r="H327" s="2"/>
      <c r="I327" s="2"/>
      <c r="J327" s="2"/>
      <c r="K327" s="2"/>
      <c r="L327" s="2"/>
      <c r="M327" s="2"/>
      <c r="N327" s="2"/>
      <c r="O327" s="2"/>
      <c r="P327" s="2"/>
      <c r="Q327" s="2"/>
      <c r="R327" s="2"/>
      <c r="S327" s="10"/>
      <c r="T327" s="2"/>
      <c r="U327" s="2"/>
      <c r="V327" s="2"/>
      <c r="W327" s="2"/>
      <c r="X327" s="2"/>
      <c r="Y327" s="2"/>
      <c r="Z327" s="2"/>
      <c r="AA327" s="2"/>
      <c r="AB327" s="2"/>
      <c r="AC327" s="2"/>
      <c r="AD327" s="2"/>
      <c r="AE327" s="2"/>
      <c r="AF327" s="2"/>
      <c r="AG327" s="2"/>
      <c r="AH327" s="2"/>
      <c r="AI327" s="2"/>
      <c r="AJ327" s="2"/>
    </row>
    <row r="328" spans="1:36" ht="14.25" customHeight="1" x14ac:dyDescent="0.2">
      <c r="A328" s="2"/>
      <c r="B328" s="34"/>
      <c r="C328" s="34"/>
      <c r="D328" s="2"/>
      <c r="E328" s="2"/>
      <c r="F328" s="2"/>
      <c r="G328" s="2"/>
      <c r="H328" s="2"/>
      <c r="I328" s="2"/>
      <c r="J328" s="2"/>
      <c r="K328" s="2"/>
      <c r="L328" s="2"/>
      <c r="M328" s="2"/>
      <c r="N328" s="2"/>
      <c r="O328" s="2"/>
      <c r="P328" s="2"/>
      <c r="Q328" s="2"/>
      <c r="R328" s="2"/>
      <c r="S328" s="10"/>
      <c r="T328" s="2"/>
      <c r="U328" s="2"/>
      <c r="V328" s="2"/>
      <c r="W328" s="2"/>
      <c r="X328" s="2"/>
      <c r="Y328" s="2"/>
      <c r="Z328" s="2"/>
      <c r="AA328" s="2"/>
      <c r="AB328" s="2"/>
      <c r="AC328" s="2"/>
      <c r="AD328" s="2"/>
      <c r="AE328" s="2"/>
      <c r="AF328" s="2"/>
      <c r="AG328" s="2"/>
      <c r="AH328" s="2"/>
      <c r="AI328" s="2"/>
      <c r="AJ328" s="2"/>
    </row>
    <row r="329" spans="1:36" ht="14.25" customHeight="1" x14ac:dyDescent="0.2">
      <c r="A329" s="2"/>
      <c r="B329" s="34"/>
      <c r="C329" s="34"/>
      <c r="D329" s="2"/>
      <c r="E329" s="2"/>
      <c r="F329" s="2"/>
      <c r="G329" s="2"/>
      <c r="H329" s="2"/>
      <c r="I329" s="2"/>
      <c r="J329" s="2"/>
      <c r="K329" s="2"/>
      <c r="L329" s="2"/>
      <c r="M329" s="2"/>
      <c r="N329" s="2"/>
      <c r="O329" s="2"/>
      <c r="P329" s="2"/>
      <c r="Q329" s="2"/>
      <c r="R329" s="2"/>
      <c r="S329" s="10"/>
      <c r="T329" s="2"/>
      <c r="U329" s="2"/>
      <c r="V329" s="2"/>
      <c r="W329" s="2"/>
      <c r="X329" s="2"/>
      <c r="Y329" s="2"/>
      <c r="Z329" s="2"/>
      <c r="AA329" s="2"/>
      <c r="AB329" s="2"/>
      <c r="AC329" s="2"/>
      <c r="AD329" s="2"/>
      <c r="AE329" s="2"/>
      <c r="AF329" s="2"/>
      <c r="AG329" s="2"/>
      <c r="AH329" s="2"/>
      <c r="AI329" s="2"/>
      <c r="AJ329" s="2"/>
    </row>
    <row r="330" spans="1:36" ht="14.25" customHeight="1" x14ac:dyDescent="0.2">
      <c r="A330" s="2"/>
      <c r="B330" s="34"/>
      <c r="C330" s="34"/>
      <c r="D330" s="2"/>
      <c r="E330" s="2"/>
      <c r="F330" s="2"/>
      <c r="G330" s="2"/>
      <c r="H330" s="2"/>
      <c r="I330" s="2"/>
      <c r="J330" s="2"/>
      <c r="K330" s="2"/>
      <c r="L330" s="2"/>
      <c r="M330" s="2"/>
      <c r="N330" s="2"/>
      <c r="O330" s="2"/>
      <c r="P330" s="2"/>
      <c r="Q330" s="2"/>
      <c r="R330" s="2"/>
      <c r="S330" s="10"/>
      <c r="T330" s="2"/>
      <c r="U330" s="2"/>
      <c r="V330" s="2"/>
      <c r="W330" s="2"/>
      <c r="X330" s="2"/>
      <c r="Y330" s="2"/>
      <c r="Z330" s="2"/>
      <c r="AA330" s="2"/>
      <c r="AB330" s="2"/>
      <c r="AC330" s="2"/>
      <c r="AD330" s="2"/>
      <c r="AE330" s="2"/>
      <c r="AF330" s="2"/>
      <c r="AG330" s="2"/>
      <c r="AH330" s="2"/>
      <c r="AI330" s="2"/>
      <c r="AJ330" s="2"/>
    </row>
    <row r="331" spans="1:36" ht="14.25" customHeight="1" x14ac:dyDescent="0.2">
      <c r="A331" s="2"/>
      <c r="B331" s="34"/>
      <c r="C331" s="34"/>
      <c r="D331" s="2"/>
      <c r="E331" s="2"/>
      <c r="F331" s="2"/>
      <c r="G331" s="2"/>
      <c r="H331" s="2"/>
      <c r="I331" s="2"/>
      <c r="J331" s="2"/>
      <c r="K331" s="2"/>
      <c r="L331" s="2"/>
      <c r="M331" s="2"/>
      <c r="N331" s="2"/>
      <c r="O331" s="2"/>
      <c r="P331" s="2"/>
      <c r="Q331" s="2"/>
      <c r="R331" s="2"/>
      <c r="S331" s="10"/>
      <c r="T331" s="2"/>
      <c r="U331" s="2"/>
      <c r="V331" s="2"/>
      <c r="W331" s="2"/>
      <c r="X331" s="2"/>
      <c r="Y331" s="2"/>
      <c r="Z331" s="2"/>
      <c r="AA331" s="2"/>
      <c r="AB331" s="2"/>
      <c r="AC331" s="2"/>
      <c r="AD331" s="2"/>
      <c r="AE331" s="2"/>
      <c r="AF331" s="2"/>
      <c r="AG331" s="2"/>
      <c r="AH331" s="2"/>
      <c r="AI331" s="2"/>
      <c r="AJ331" s="2"/>
    </row>
    <row r="332" spans="1:36" ht="14.25" customHeight="1" x14ac:dyDescent="0.2">
      <c r="A332" s="2"/>
      <c r="B332" s="34"/>
      <c r="C332" s="34"/>
      <c r="D332" s="2"/>
      <c r="E332" s="2"/>
      <c r="F332" s="2"/>
      <c r="G332" s="2"/>
      <c r="H332" s="2"/>
      <c r="I332" s="2"/>
      <c r="J332" s="2"/>
      <c r="K332" s="2"/>
      <c r="L332" s="2"/>
      <c r="M332" s="2"/>
      <c r="N332" s="2"/>
      <c r="O332" s="2"/>
      <c r="P332" s="2"/>
      <c r="Q332" s="2"/>
      <c r="R332" s="2"/>
      <c r="S332" s="10"/>
      <c r="T332" s="2"/>
      <c r="U332" s="2"/>
      <c r="V332" s="2"/>
      <c r="W332" s="2"/>
      <c r="X332" s="2"/>
      <c r="Y332" s="2"/>
      <c r="Z332" s="2"/>
      <c r="AA332" s="2"/>
      <c r="AB332" s="2"/>
      <c r="AC332" s="2"/>
      <c r="AD332" s="2"/>
      <c r="AE332" s="2"/>
      <c r="AF332" s="2"/>
      <c r="AG332" s="2"/>
      <c r="AH332" s="2"/>
      <c r="AI332" s="2"/>
      <c r="AJ332" s="2"/>
    </row>
    <row r="333" spans="1:36" ht="14.25" customHeight="1" x14ac:dyDescent="0.2">
      <c r="A333" s="2"/>
      <c r="B333" s="34"/>
      <c r="C333" s="34"/>
      <c r="D333" s="2"/>
      <c r="E333" s="2"/>
      <c r="F333" s="2"/>
      <c r="G333" s="2"/>
      <c r="H333" s="2"/>
      <c r="I333" s="2"/>
      <c r="J333" s="2"/>
      <c r="K333" s="2"/>
      <c r="L333" s="2"/>
      <c r="M333" s="2"/>
      <c r="N333" s="2"/>
      <c r="O333" s="2"/>
      <c r="P333" s="2"/>
      <c r="Q333" s="2"/>
      <c r="R333" s="2"/>
      <c r="S333" s="10"/>
      <c r="T333" s="2"/>
      <c r="U333" s="2"/>
      <c r="V333" s="2"/>
      <c r="W333" s="2"/>
      <c r="X333" s="2"/>
      <c r="Y333" s="2"/>
      <c r="Z333" s="2"/>
      <c r="AA333" s="2"/>
      <c r="AB333" s="2"/>
      <c r="AC333" s="2"/>
      <c r="AD333" s="2"/>
      <c r="AE333" s="2"/>
      <c r="AF333" s="2"/>
      <c r="AG333" s="2"/>
      <c r="AH333" s="2"/>
      <c r="AI333" s="2"/>
      <c r="AJ333" s="2"/>
    </row>
    <row r="334" spans="1:36" ht="14.25" customHeight="1" x14ac:dyDescent="0.2">
      <c r="A334" s="2"/>
      <c r="B334" s="34"/>
      <c r="C334" s="34"/>
      <c r="D334" s="2"/>
      <c r="E334" s="2"/>
      <c r="F334" s="2"/>
      <c r="G334" s="2"/>
      <c r="H334" s="2"/>
      <c r="I334" s="2"/>
      <c r="J334" s="2"/>
      <c r="K334" s="2"/>
      <c r="L334" s="2"/>
      <c r="M334" s="2"/>
      <c r="N334" s="2"/>
      <c r="O334" s="2"/>
      <c r="P334" s="2"/>
      <c r="Q334" s="2"/>
      <c r="R334" s="2"/>
      <c r="S334" s="10"/>
      <c r="T334" s="2"/>
      <c r="U334" s="2"/>
      <c r="V334" s="2"/>
      <c r="W334" s="2"/>
      <c r="X334" s="2"/>
      <c r="Y334" s="2"/>
      <c r="Z334" s="2"/>
      <c r="AA334" s="2"/>
      <c r="AB334" s="2"/>
      <c r="AC334" s="2"/>
      <c r="AD334" s="2"/>
      <c r="AE334" s="2"/>
      <c r="AF334" s="2"/>
      <c r="AG334" s="2"/>
      <c r="AH334" s="2"/>
      <c r="AI334" s="2"/>
      <c r="AJ334" s="2"/>
    </row>
    <row r="335" spans="1:36" ht="14.25" customHeight="1" x14ac:dyDescent="0.2">
      <c r="A335" s="2"/>
      <c r="B335" s="34"/>
      <c r="C335" s="34"/>
      <c r="D335" s="2"/>
      <c r="E335" s="2"/>
      <c r="F335" s="2"/>
      <c r="G335" s="2"/>
      <c r="H335" s="2"/>
      <c r="I335" s="2"/>
      <c r="J335" s="2"/>
      <c r="K335" s="2"/>
      <c r="L335" s="2"/>
      <c r="M335" s="2"/>
      <c r="N335" s="2"/>
      <c r="O335" s="2"/>
      <c r="P335" s="2"/>
      <c r="Q335" s="2"/>
      <c r="R335" s="2"/>
      <c r="S335" s="10"/>
      <c r="T335" s="2"/>
      <c r="U335" s="2"/>
      <c r="V335" s="2"/>
      <c r="W335" s="2"/>
      <c r="X335" s="2"/>
      <c r="Y335" s="2"/>
      <c r="Z335" s="2"/>
      <c r="AA335" s="2"/>
      <c r="AB335" s="2"/>
      <c r="AC335" s="2"/>
      <c r="AD335" s="2"/>
      <c r="AE335" s="2"/>
      <c r="AF335" s="2"/>
      <c r="AG335" s="2"/>
      <c r="AH335" s="2"/>
      <c r="AI335" s="2"/>
      <c r="AJ335" s="2"/>
    </row>
    <row r="336" spans="1:36" ht="14.25" customHeight="1" x14ac:dyDescent="0.2">
      <c r="A336" s="2"/>
      <c r="B336" s="34"/>
      <c r="C336" s="34"/>
      <c r="D336" s="2"/>
      <c r="E336" s="2"/>
      <c r="F336" s="2"/>
      <c r="G336" s="2"/>
      <c r="H336" s="2"/>
      <c r="I336" s="2"/>
      <c r="J336" s="2"/>
      <c r="K336" s="2"/>
      <c r="L336" s="2"/>
      <c r="M336" s="2"/>
      <c r="N336" s="2"/>
      <c r="O336" s="2"/>
      <c r="P336" s="2"/>
      <c r="Q336" s="2"/>
      <c r="R336" s="2"/>
      <c r="S336" s="10"/>
      <c r="T336" s="2"/>
      <c r="U336" s="2"/>
      <c r="V336" s="2"/>
      <c r="W336" s="2"/>
      <c r="X336" s="2"/>
      <c r="Y336" s="2"/>
      <c r="Z336" s="2"/>
      <c r="AA336" s="2"/>
      <c r="AB336" s="2"/>
      <c r="AC336" s="2"/>
      <c r="AD336" s="2"/>
      <c r="AE336" s="2"/>
      <c r="AF336" s="2"/>
      <c r="AG336" s="2"/>
      <c r="AH336" s="2"/>
      <c r="AI336" s="2"/>
      <c r="AJ336" s="2"/>
    </row>
    <row r="337" spans="1:36" ht="14.25" customHeight="1" x14ac:dyDescent="0.2">
      <c r="A337" s="2"/>
      <c r="B337" s="34"/>
      <c r="C337" s="34"/>
      <c r="D337" s="2"/>
      <c r="E337" s="2"/>
      <c r="F337" s="2"/>
      <c r="G337" s="2"/>
      <c r="H337" s="2"/>
      <c r="I337" s="2"/>
      <c r="J337" s="2"/>
      <c r="K337" s="2"/>
      <c r="L337" s="2"/>
      <c r="M337" s="2"/>
      <c r="N337" s="2"/>
      <c r="O337" s="2"/>
      <c r="P337" s="2"/>
      <c r="Q337" s="2"/>
      <c r="R337" s="2"/>
      <c r="S337" s="10"/>
      <c r="T337" s="2"/>
      <c r="U337" s="2"/>
      <c r="V337" s="2"/>
      <c r="W337" s="2"/>
      <c r="X337" s="2"/>
      <c r="Y337" s="2"/>
      <c r="Z337" s="2"/>
      <c r="AA337" s="2"/>
      <c r="AB337" s="2"/>
      <c r="AC337" s="2"/>
      <c r="AD337" s="2"/>
      <c r="AE337" s="2"/>
      <c r="AF337" s="2"/>
      <c r="AG337" s="2"/>
      <c r="AH337" s="2"/>
      <c r="AI337" s="2"/>
      <c r="AJ337" s="2"/>
    </row>
    <row r="338" spans="1:36" ht="14.25" customHeight="1" x14ac:dyDescent="0.2">
      <c r="A338" s="2"/>
      <c r="B338" s="34"/>
      <c r="C338" s="34"/>
      <c r="D338" s="2"/>
      <c r="E338" s="2"/>
      <c r="F338" s="2"/>
      <c r="G338" s="2"/>
      <c r="H338" s="2"/>
      <c r="I338" s="2"/>
      <c r="J338" s="2"/>
      <c r="K338" s="2"/>
      <c r="L338" s="2"/>
      <c r="M338" s="2"/>
      <c r="N338" s="2"/>
      <c r="O338" s="2"/>
      <c r="P338" s="2"/>
      <c r="Q338" s="2"/>
      <c r="R338" s="2"/>
      <c r="S338" s="10"/>
      <c r="T338" s="2"/>
      <c r="U338" s="2"/>
      <c r="V338" s="2"/>
      <c r="W338" s="2"/>
      <c r="X338" s="2"/>
      <c r="Y338" s="2"/>
      <c r="Z338" s="2"/>
      <c r="AA338" s="2"/>
      <c r="AB338" s="2"/>
      <c r="AC338" s="2"/>
      <c r="AD338" s="2"/>
      <c r="AE338" s="2"/>
      <c r="AF338" s="2"/>
      <c r="AG338" s="2"/>
      <c r="AH338" s="2"/>
      <c r="AI338" s="2"/>
      <c r="AJ338" s="2"/>
    </row>
    <row r="339" spans="1:36" ht="14.25" customHeight="1" x14ac:dyDescent="0.2">
      <c r="A339" s="2"/>
      <c r="B339" s="34"/>
      <c r="C339" s="34"/>
      <c r="D339" s="2"/>
      <c r="E339" s="2"/>
      <c r="F339" s="2"/>
      <c r="G339" s="2"/>
      <c r="H339" s="2"/>
      <c r="I339" s="2"/>
      <c r="J339" s="2"/>
      <c r="K339" s="2"/>
      <c r="L339" s="2"/>
      <c r="M339" s="2"/>
      <c r="N339" s="2"/>
      <c r="O339" s="2"/>
      <c r="P339" s="2"/>
      <c r="Q339" s="2"/>
      <c r="R339" s="2"/>
      <c r="S339" s="10"/>
      <c r="T339" s="2"/>
      <c r="U339" s="2"/>
      <c r="V339" s="2"/>
      <c r="W339" s="2"/>
      <c r="X339" s="2"/>
      <c r="Y339" s="2"/>
      <c r="Z339" s="2"/>
      <c r="AA339" s="2"/>
      <c r="AB339" s="2"/>
      <c r="AC339" s="2"/>
      <c r="AD339" s="2"/>
      <c r="AE339" s="2"/>
      <c r="AF339" s="2"/>
      <c r="AG339" s="2"/>
      <c r="AH339" s="2"/>
      <c r="AI339" s="2"/>
      <c r="AJ339" s="2"/>
    </row>
    <row r="340" spans="1:36" ht="14.25" customHeight="1" x14ac:dyDescent="0.2">
      <c r="A340" s="2"/>
      <c r="B340" s="34"/>
      <c r="C340" s="34"/>
      <c r="D340" s="2"/>
      <c r="E340" s="2"/>
      <c r="F340" s="2"/>
      <c r="G340" s="2"/>
      <c r="H340" s="2"/>
      <c r="I340" s="2"/>
      <c r="J340" s="2"/>
      <c r="K340" s="2"/>
      <c r="L340" s="2"/>
      <c r="M340" s="2"/>
      <c r="N340" s="2"/>
      <c r="O340" s="2"/>
      <c r="P340" s="2"/>
      <c r="Q340" s="2"/>
      <c r="R340" s="2"/>
      <c r="S340" s="10"/>
      <c r="T340" s="2"/>
      <c r="U340" s="2"/>
      <c r="V340" s="2"/>
      <c r="W340" s="2"/>
      <c r="X340" s="2"/>
      <c r="Y340" s="2"/>
      <c r="Z340" s="2"/>
      <c r="AA340" s="2"/>
      <c r="AB340" s="2"/>
      <c r="AC340" s="2"/>
      <c r="AD340" s="2"/>
      <c r="AE340" s="2"/>
      <c r="AF340" s="2"/>
      <c r="AG340" s="2"/>
      <c r="AH340" s="2"/>
      <c r="AI340" s="2"/>
      <c r="AJ340" s="2"/>
    </row>
    <row r="341" spans="1:36" ht="14.25" customHeight="1" x14ac:dyDescent="0.2">
      <c r="A341" s="2"/>
      <c r="B341" s="34"/>
      <c r="C341" s="34"/>
      <c r="D341" s="2"/>
      <c r="E341" s="2"/>
      <c r="F341" s="2"/>
      <c r="G341" s="2"/>
      <c r="H341" s="2"/>
      <c r="I341" s="2"/>
      <c r="J341" s="2"/>
      <c r="K341" s="2"/>
      <c r="L341" s="2"/>
      <c r="M341" s="2"/>
      <c r="N341" s="2"/>
      <c r="O341" s="2"/>
      <c r="P341" s="2"/>
      <c r="Q341" s="2"/>
      <c r="R341" s="2"/>
      <c r="S341" s="10"/>
      <c r="T341" s="2"/>
      <c r="U341" s="2"/>
      <c r="V341" s="2"/>
      <c r="W341" s="2"/>
      <c r="X341" s="2"/>
      <c r="Y341" s="2"/>
      <c r="Z341" s="2"/>
      <c r="AA341" s="2"/>
      <c r="AB341" s="2"/>
      <c r="AC341" s="2"/>
      <c r="AD341" s="2"/>
      <c r="AE341" s="2"/>
      <c r="AF341" s="2"/>
      <c r="AG341" s="2"/>
      <c r="AH341" s="2"/>
      <c r="AI341" s="2"/>
      <c r="AJ341" s="2"/>
    </row>
    <row r="342" spans="1:36" ht="14.25" customHeight="1" x14ac:dyDescent="0.2">
      <c r="A342" s="2"/>
      <c r="B342" s="34"/>
      <c r="C342" s="34"/>
      <c r="D342" s="2"/>
      <c r="E342" s="2"/>
      <c r="F342" s="2"/>
      <c r="G342" s="2"/>
      <c r="H342" s="2"/>
      <c r="I342" s="2"/>
      <c r="J342" s="2"/>
      <c r="K342" s="2"/>
      <c r="L342" s="2"/>
      <c r="M342" s="2"/>
      <c r="N342" s="2"/>
      <c r="O342" s="2"/>
      <c r="P342" s="2"/>
      <c r="Q342" s="2"/>
      <c r="R342" s="2"/>
      <c r="S342" s="10"/>
      <c r="T342" s="2"/>
      <c r="U342" s="2"/>
      <c r="V342" s="2"/>
      <c r="W342" s="2"/>
      <c r="X342" s="2"/>
      <c r="Y342" s="2"/>
      <c r="Z342" s="2"/>
      <c r="AA342" s="2"/>
      <c r="AB342" s="2"/>
      <c r="AC342" s="2"/>
      <c r="AD342" s="2"/>
      <c r="AE342" s="2"/>
      <c r="AF342" s="2"/>
      <c r="AG342" s="2"/>
      <c r="AH342" s="2"/>
      <c r="AI342" s="2"/>
      <c r="AJ342" s="2"/>
    </row>
    <row r="343" spans="1:36" ht="14.25" customHeight="1" x14ac:dyDescent="0.2">
      <c r="A343" s="2"/>
      <c r="B343" s="34"/>
      <c r="C343" s="34"/>
      <c r="D343" s="2"/>
      <c r="E343" s="2"/>
      <c r="F343" s="2"/>
      <c r="G343" s="2"/>
      <c r="H343" s="2"/>
      <c r="I343" s="2"/>
      <c r="J343" s="2"/>
      <c r="K343" s="2"/>
      <c r="L343" s="2"/>
      <c r="M343" s="2"/>
      <c r="N343" s="2"/>
      <c r="O343" s="2"/>
      <c r="P343" s="2"/>
      <c r="Q343" s="2"/>
      <c r="R343" s="2"/>
      <c r="S343" s="10"/>
      <c r="T343" s="2"/>
      <c r="U343" s="2"/>
      <c r="V343" s="2"/>
      <c r="W343" s="2"/>
      <c r="X343" s="2"/>
      <c r="Y343" s="2"/>
      <c r="Z343" s="2"/>
      <c r="AA343" s="2"/>
      <c r="AB343" s="2"/>
      <c r="AC343" s="2"/>
      <c r="AD343" s="2"/>
      <c r="AE343" s="2"/>
      <c r="AF343" s="2"/>
      <c r="AG343" s="2"/>
      <c r="AH343" s="2"/>
      <c r="AI343" s="2"/>
      <c r="AJ343" s="2"/>
    </row>
    <row r="344" spans="1:36" ht="14.25" customHeight="1" x14ac:dyDescent="0.2">
      <c r="A344" s="2"/>
      <c r="B344" s="34"/>
      <c r="C344" s="34"/>
      <c r="D344" s="2"/>
      <c r="E344" s="2"/>
      <c r="F344" s="2"/>
      <c r="G344" s="2"/>
      <c r="H344" s="2"/>
      <c r="I344" s="2"/>
      <c r="J344" s="2"/>
      <c r="K344" s="2"/>
      <c r="L344" s="2"/>
      <c r="M344" s="2"/>
      <c r="N344" s="2"/>
      <c r="O344" s="2"/>
      <c r="P344" s="2"/>
      <c r="Q344" s="2"/>
      <c r="R344" s="2"/>
      <c r="S344" s="10"/>
      <c r="T344" s="2"/>
      <c r="U344" s="2"/>
      <c r="V344" s="2"/>
      <c r="W344" s="2"/>
      <c r="X344" s="2"/>
      <c r="Y344" s="2"/>
      <c r="Z344" s="2"/>
      <c r="AA344" s="2"/>
      <c r="AB344" s="2"/>
      <c r="AC344" s="2"/>
      <c r="AD344" s="2"/>
      <c r="AE344" s="2"/>
      <c r="AF344" s="2"/>
      <c r="AG344" s="2"/>
      <c r="AH344" s="2"/>
      <c r="AI344" s="2"/>
      <c r="AJ344" s="2"/>
    </row>
    <row r="345" spans="1:36" ht="14.25" customHeight="1" x14ac:dyDescent="0.2">
      <c r="A345" s="2"/>
      <c r="B345" s="34"/>
      <c r="C345" s="34"/>
      <c r="D345" s="2"/>
      <c r="E345" s="2"/>
      <c r="F345" s="2"/>
      <c r="G345" s="2"/>
      <c r="H345" s="2"/>
      <c r="I345" s="2"/>
      <c r="J345" s="2"/>
      <c r="K345" s="2"/>
      <c r="L345" s="2"/>
      <c r="M345" s="2"/>
      <c r="N345" s="2"/>
      <c r="O345" s="2"/>
      <c r="P345" s="2"/>
      <c r="Q345" s="2"/>
      <c r="R345" s="2"/>
      <c r="S345" s="10"/>
      <c r="T345" s="2"/>
      <c r="U345" s="2"/>
      <c r="V345" s="2"/>
      <c r="W345" s="2"/>
      <c r="X345" s="2"/>
      <c r="Y345" s="2"/>
      <c r="Z345" s="2"/>
      <c r="AA345" s="2"/>
      <c r="AB345" s="2"/>
      <c r="AC345" s="2"/>
      <c r="AD345" s="2"/>
      <c r="AE345" s="2"/>
      <c r="AF345" s="2"/>
      <c r="AG345" s="2"/>
      <c r="AH345" s="2"/>
      <c r="AI345" s="2"/>
      <c r="AJ345" s="2"/>
    </row>
    <row r="346" spans="1:36" ht="14.25" customHeight="1" x14ac:dyDescent="0.2">
      <c r="A346" s="2"/>
      <c r="B346" s="34"/>
      <c r="C346" s="34"/>
      <c r="D346" s="2"/>
      <c r="E346" s="2"/>
      <c r="F346" s="2"/>
      <c r="G346" s="2"/>
      <c r="H346" s="2"/>
      <c r="I346" s="2"/>
      <c r="J346" s="2"/>
      <c r="K346" s="2"/>
      <c r="L346" s="2"/>
      <c r="M346" s="2"/>
      <c r="N346" s="2"/>
      <c r="O346" s="2"/>
      <c r="P346" s="2"/>
      <c r="Q346" s="2"/>
      <c r="R346" s="2"/>
      <c r="S346" s="10"/>
      <c r="T346" s="2"/>
      <c r="U346" s="2"/>
      <c r="V346" s="2"/>
      <c r="W346" s="2"/>
      <c r="X346" s="2"/>
      <c r="Y346" s="2"/>
      <c r="Z346" s="2"/>
      <c r="AA346" s="2"/>
      <c r="AB346" s="2"/>
      <c r="AC346" s="2"/>
      <c r="AD346" s="2"/>
      <c r="AE346" s="2"/>
      <c r="AF346" s="2"/>
      <c r="AG346" s="2"/>
      <c r="AH346" s="2"/>
      <c r="AI346" s="2"/>
      <c r="AJ346" s="2"/>
    </row>
    <row r="347" spans="1:36" ht="14.25" customHeight="1" x14ac:dyDescent="0.2">
      <c r="A347" s="2"/>
      <c r="B347" s="34"/>
      <c r="C347" s="34"/>
      <c r="D347" s="2"/>
      <c r="E347" s="2"/>
      <c r="F347" s="2"/>
      <c r="G347" s="2"/>
      <c r="H347" s="2"/>
      <c r="I347" s="2"/>
      <c r="J347" s="2"/>
      <c r="K347" s="2"/>
      <c r="L347" s="2"/>
      <c r="M347" s="2"/>
      <c r="N347" s="2"/>
      <c r="O347" s="2"/>
      <c r="P347" s="2"/>
      <c r="Q347" s="2"/>
      <c r="R347" s="2"/>
      <c r="S347" s="10"/>
      <c r="T347" s="2"/>
      <c r="U347" s="2"/>
      <c r="V347" s="2"/>
      <c r="W347" s="2"/>
      <c r="X347" s="2"/>
      <c r="Y347" s="2"/>
      <c r="Z347" s="2"/>
      <c r="AA347" s="2"/>
      <c r="AB347" s="2"/>
      <c r="AC347" s="2"/>
      <c r="AD347" s="2"/>
      <c r="AE347" s="2"/>
      <c r="AF347" s="2"/>
      <c r="AG347" s="2"/>
      <c r="AH347" s="2"/>
      <c r="AI347" s="2"/>
      <c r="AJ347" s="2"/>
    </row>
    <row r="348" spans="1:36" ht="14.25" customHeight="1" x14ac:dyDescent="0.2">
      <c r="A348" s="2"/>
      <c r="B348" s="34"/>
      <c r="C348" s="34"/>
      <c r="D348" s="2"/>
      <c r="E348" s="2"/>
      <c r="F348" s="2"/>
      <c r="G348" s="2"/>
      <c r="H348" s="2"/>
      <c r="I348" s="2"/>
      <c r="J348" s="2"/>
      <c r="K348" s="2"/>
      <c r="L348" s="2"/>
      <c r="M348" s="2"/>
      <c r="N348" s="2"/>
      <c r="O348" s="2"/>
      <c r="P348" s="2"/>
      <c r="Q348" s="2"/>
      <c r="R348" s="2"/>
      <c r="S348" s="10"/>
      <c r="T348" s="2"/>
      <c r="U348" s="2"/>
      <c r="V348" s="2"/>
      <c r="W348" s="2"/>
      <c r="X348" s="2"/>
      <c r="Y348" s="2"/>
      <c r="Z348" s="2"/>
      <c r="AA348" s="2"/>
      <c r="AB348" s="2"/>
      <c r="AC348" s="2"/>
      <c r="AD348" s="2"/>
      <c r="AE348" s="2"/>
      <c r="AF348" s="2"/>
      <c r="AG348" s="2"/>
      <c r="AH348" s="2"/>
      <c r="AI348" s="2"/>
      <c r="AJ348" s="2"/>
    </row>
    <row r="349" spans="1:36" ht="14.25" customHeight="1" x14ac:dyDescent="0.2">
      <c r="A349" s="2"/>
      <c r="B349" s="34"/>
      <c r="C349" s="34"/>
      <c r="D349" s="2"/>
      <c r="E349" s="2"/>
      <c r="F349" s="2"/>
      <c r="G349" s="2"/>
      <c r="H349" s="2"/>
      <c r="I349" s="2"/>
      <c r="J349" s="2"/>
      <c r="K349" s="2"/>
      <c r="L349" s="2"/>
      <c r="M349" s="2"/>
      <c r="N349" s="2"/>
      <c r="O349" s="2"/>
      <c r="P349" s="2"/>
      <c r="Q349" s="2"/>
      <c r="R349" s="2"/>
      <c r="S349" s="10"/>
      <c r="T349" s="2"/>
      <c r="U349" s="2"/>
      <c r="V349" s="2"/>
      <c r="W349" s="2"/>
      <c r="X349" s="2"/>
      <c r="Y349" s="2"/>
      <c r="Z349" s="2"/>
      <c r="AA349" s="2"/>
      <c r="AB349" s="2"/>
      <c r="AC349" s="2"/>
      <c r="AD349" s="2"/>
      <c r="AE349" s="2"/>
      <c r="AF349" s="2"/>
      <c r="AG349" s="2"/>
      <c r="AH349" s="2"/>
      <c r="AI349" s="2"/>
      <c r="AJ349" s="2"/>
    </row>
    <row r="350" spans="1:36" ht="14.25" customHeight="1" x14ac:dyDescent="0.2">
      <c r="A350" s="2"/>
      <c r="B350" s="34"/>
      <c r="C350" s="34"/>
      <c r="D350" s="2"/>
      <c r="E350" s="2"/>
      <c r="F350" s="2"/>
      <c r="G350" s="2"/>
      <c r="H350" s="2"/>
      <c r="I350" s="2"/>
      <c r="J350" s="2"/>
      <c r="K350" s="2"/>
      <c r="L350" s="2"/>
      <c r="M350" s="2"/>
      <c r="N350" s="2"/>
      <c r="O350" s="2"/>
      <c r="P350" s="2"/>
      <c r="Q350" s="2"/>
      <c r="R350" s="2"/>
      <c r="S350" s="10"/>
      <c r="T350" s="2"/>
      <c r="U350" s="2"/>
      <c r="V350" s="2"/>
      <c r="W350" s="2"/>
      <c r="X350" s="2"/>
      <c r="Y350" s="2"/>
      <c r="Z350" s="2"/>
      <c r="AA350" s="2"/>
      <c r="AB350" s="2"/>
      <c r="AC350" s="2"/>
      <c r="AD350" s="2"/>
      <c r="AE350" s="2"/>
      <c r="AF350" s="2"/>
      <c r="AG350" s="2"/>
      <c r="AH350" s="2"/>
      <c r="AI350" s="2"/>
      <c r="AJ350" s="2"/>
    </row>
    <row r="351" spans="1:36" ht="14.25" customHeight="1" x14ac:dyDescent="0.2">
      <c r="A351" s="2"/>
      <c r="B351" s="34"/>
      <c r="C351" s="34"/>
      <c r="D351" s="2"/>
      <c r="E351" s="2"/>
      <c r="F351" s="2"/>
      <c r="G351" s="2"/>
      <c r="H351" s="2"/>
      <c r="I351" s="2"/>
      <c r="J351" s="2"/>
      <c r="K351" s="2"/>
      <c r="L351" s="2"/>
      <c r="M351" s="2"/>
      <c r="N351" s="2"/>
      <c r="O351" s="2"/>
      <c r="P351" s="2"/>
      <c r="Q351" s="2"/>
      <c r="R351" s="2"/>
      <c r="S351" s="10"/>
      <c r="T351" s="2"/>
      <c r="U351" s="2"/>
      <c r="V351" s="2"/>
      <c r="W351" s="2"/>
      <c r="X351" s="2"/>
      <c r="Y351" s="2"/>
      <c r="Z351" s="2"/>
      <c r="AA351" s="2"/>
      <c r="AB351" s="2"/>
      <c r="AC351" s="2"/>
      <c r="AD351" s="2"/>
      <c r="AE351" s="2"/>
      <c r="AF351" s="2"/>
      <c r="AG351" s="2"/>
      <c r="AH351" s="2"/>
      <c r="AI351" s="2"/>
      <c r="AJ351" s="2"/>
    </row>
    <row r="352" spans="1:36" ht="14.25" customHeight="1" x14ac:dyDescent="0.2">
      <c r="A352" s="2"/>
      <c r="B352" s="34"/>
      <c r="C352" s="34"/>
      <c r="D352" s="2"/>
      <c r="E352" s="2"/>
      <c r="F352" s="2"/>
      <c r="G352" s="2"/>
      <c r="H352" s="2"/>
      <c r="I352" s="2"/>
      <c r="J352" s="2"/>
      <c r="K352" s="2"/>
      <c r="L352" s="2"/>
      <c r="M352" s="2"/>
      <c r="N352" s="2"/>
      <c r="O352" s="2"/>
      <c r="P352" s="2"/>
      <c r="Q352" s="2"/>
      <c r="R352" s="2"/>
      <c r="S352" s="10"/>
      <c r="T352" s="2"/>
      <c r="U352" s="2"/>
      <c r="V352" s="2"/>
      <c r="W352" s="2"/>
      <c r="X352" s="2"/>
      <c r="Y352" s="2"/>
      <c r="Z352" s="2"/>
      <c r="AA352" s="2"/>
      <c r="AB352" s="2"/>
      <c r="AC352" s="2"/>
      <c r="AD352" s="2"/>
      <c r="AE352" s="2"/>
      <c r="AF352" s="2"/>
      <c r="AG352" s="2"/>
      <c r="AH352" s="2"/>
      <c r="AI352" s="2"/>
      <c r="AJ352" s="2"/>
    </row>
    <row r="353" spans="1:36" ht="14.25" customHeight="1" x14ac:dyDescent="0.2">
      <c r="A353" s="2"/>
      <c r="B353" s="34"/>
      <c r="C353" s="34"/>
      <c r="D353" s="2"/>
      <c r="E353" s="2"/>
      <c r="F353" s="2"/>
      <c r="G353" s="2"/>
      <c r="H353" s="2"/>
      <c r="I353" s="2"/>
      <c r="J353" s="2"/>
      <c r="K353" s="2"/>
      <c r="L353" s="2"/>
      <c r="M353" s="2"/>
      <c r="N353" s="2"/>
      <c r="O353" s="2"/>
      <c r="P353" s="2"/>
      <c r="Q353" s="2"/>
      <c r="R353" s="2"/>
      <c r="S353" s="10"/>
      <c r="T353" s="2"/>
      <c r="U353" s="2"/>
      <c r="V353" s="2"/>
      <c r="W353" s="2"/>
      <c r="X353" s="2"/>
      <c r="Y353" s="2"/>
      <c r="Z353" s="2"/>
      <c r="AA353" s="2"/>
      <c r="AB353" s="2"/>
      <c r="AC353" s="2"/>
      <c r="AD353" s="2"/>
      <c r="AE353" s="2"/>
      <c r="AF353" s="2"/>
      <c r="AG353" s="2"/>
      <c r="AH353" s="2"/>
      <c r="AI353" s="2"/>
      <c r="AJ353" s="2"/>
    </row>
    <row r="354" spans="1:36" ht="14.25" customHeight="1" x14ac:dyDescent="0.2">
      <c r="A354" s="2"/>
      <c r="B354" s="34"/>
      <c r="C354" s="34"/>
      <c r="D354" s="2"/>
      <c r="E354" s="2"/>
      <c r="F354" s="2"/>
      <c r="G354" s="2"/>
      <c r="H354" s="2"/>
      <c r="I354" s="2"/>
      <c r="J354" s="2"/>
      <c r="K354" s="2"/>
      <c r="L354" s="2"/>
      <c r="M354" s="2"/>
      <c r="N354" s="2"/>
      <c r="O354" s="2"/>
      <c r="P354" s="2"/>
      <c r="Q354" s="2"/>
      <c r="R354" s="2"/>
      <c r="S354" s="10"/>
      <c r="T354" s="2"/>
      <c r="U354" s="2"/>
      <c r="V354" s="2"/>
      <c r="W354" s="2"/>
      <c r="X354" s="2"/>
      <c r="Y354" s="2"/>
      <c r="Z354" s="2"/>
      <c r="AA354" s="2"/>
      <c r="AB354" s="2"/>
      <c r="AC354" s="2"/>
      <c r="AD354" s="2"/>
      <c r="AE354" s="2"/>
      <c r="AF354" s="2"/>
      <c r="AG354" s="2"/>
      <c r="AH354" s="2"/>
      <c r="AI354" s="2"/>
      <c r="AJ354" s="2"/>
    </row>
    <row r="355" spans="1:36" ht="14.25" customHeight="1" x14ac:dyDescent="0.2">
      <c r="A355" s="2"/>
      <c r="B355" s="34"/>
      <c r="C355" s="34"/>
      <c r="D355" s="2"/>
      <c r="E355" s="2"/>
      <c r="F355" s="2"/>
      <c r="G355" s="2"/>
      <c r="H355" s="2"/>
      <c r="I355" s="2"/>
      <c r="J355" s="2"/>
      <c r="K355" s="2"/>
      <c r="L355" s="2"/>
      <c r="M355" s="2"/>
      <c r="N355" s="2"/>
      <c r="O355" s="2"/>
      <c r="P355" s="2"/>
      <c r="Q355" s="2"/>
      <c r="R355" s="2"/>
      <c r="S355" s="10"/>
      <c r="T355" s="2"/>
      <c r="U355" s="2"/>
      <c r="V355" s="2"/>
      <c r="W355" s="2"/>
      <c r="X355" s="2"/>
      <c r="Y355" s="2"/>
      <c r="Z355" s="2"/>
      <c r="AA355" s="2"/>
      <c r="AB355" s="2"/>
      <c r="AC355" s="2"/>
      <c r="AD355" s="2"/>
      <c r="AE355" s="2"/>
      <c r="AF355" s="2"/>
      <c r="AG355" s="2"/>
      <c r="AH355" s="2"/>
      <c r="AI355" s="2"/>
      <c r="AJ355" s="2"/>
    </row>
    <row r="356" spans="1:36" ht="14.25" customHeight="1" x14ac:dyDescent="0.2">
      <c r="A356" s="2"/>
      <c r="B356" s="34"/>
      <c r="C356" s="34"/>
      <c r="D356" s="2"/>
      <c r="E356" s="2"/>
      <c r="F356" s="2"/>
      <c r="G356" s="2"/>
      <c r="H356" s="2"/>
      <c r="I356" s="2"/>
      <c r="J356" s="2"/>
      <c r="K356" s="2"/>
      <c r="L356" s="2"/>
      <c r="M356" s="2"/>
      <c r="N356" s="2"/>
      <c r="O356" s="2"/>
      <c r="P356" s="2"/>
      <c r="Q356" s="2"/>
      <c r="R356" s="2"/>
      <c r="S356" s="10"/>
      <c r="T356" s="2"/>
      <c r="U356" s="2"/>
      <c r="V356" s="2"/>
      <c r="W356" s="2"/>
      <c r="X356" s="2"/>
      <c r="Y356" s="2"/>
      <c r="Z356" s="2"/>
      <c r="AA356" s="2"/>
      <c r="AB356" s="2"/>
      <c r="AC356" s="2"/>
      <c r="AD356" s="2"/>
      <c r="AE356" s="2"/>
      <c r="AF356" s="2"/>
      <c r="AG356" s="2"/>
      <c r="AH356" s="2"/>
      <c r="AI356" s="2"/>
      <c r="AJ356" s="2"/>
    </row>
    <row r="357" spans="1:36" ht="14.25" customHeight="1" x14ac:dyDescent="0.2">
      <c r="A357" s="2"/>
      <c r="B357" s="34"/>
      <c r="C357" s="34"/>
      <c r="D357" s="2"/>
      <c r="E357" s="2"/>
      <c r="F357" s="2"/>
      <c r="G357" s="2"/>
      <c r="H357" s="2"/>
      <c r="I357" s="2"/>
      <c r="J357" s="2"/>
      <c r="K357" s="2"/>
      <c r="L357" s="2"/>
      <c r="M357" s="2"/>
      <c r="N357" s="2"/>
      <c r="O357" s="2"/>
      <c r="P357" s="2"/>
      <c r="Q357" s="2"/>
      <c r="R357" s="2"/>
      <c r="S357" s="10"/>
      <c r="T357" s="2"/>
      <c r="U357" s="2"/>
      <c r="V357" s="2"/>
      <c r="W357" s="2"/>
      <c r="X357" s="2"/>
      <c r="Y357" s="2"/>
      <c r="Z357" s="2"/>
      <c r="AA357" s="2"/>
      <c r="AB357" s="2"/>
      <c r="AC357" s="2"/>
      <c r="AD357" s="2"/>
      <c r="AE357" s="2"/>
      <c r="AF357" s="2"/>
      <c r="AG357" s="2"/>
      <c r="AH357" s="2"/>
      <c r="AI357" s="2"/>
      <c r="AJ357" s="2"/>
    </row>
    <row r="358" spans="1:36" ht="14.25" customHeight="1" x14ac:dyDescent="0.2">
      <c r="A358" s="2"/>
      <c r="B358" s="34"/>
      <c r="C358" s="34"/>
      <c r="D358" s="2"/>
      <c r="E358" s="2"/>
      <c r="F358" s="2"/>
      <c r="G358" s="2"/>
      <c r="H358" s="2"/>
      <c r="I358" s="2"/>
      <c r="J358" s="2"/>
      <c r="K358" s="2"/>
      <c r="L358" s="2"/>
      <c r="M358" s="2"/>
      <c r="N358" s="2"/>
      <c r="O358" s="2"/>
      <c r="P358" s="2"/>
      <c r="Q358" s="2"/>
      <c r="R358" s="2"/>
      <c r="S358" s="10"/>
      <c r="T358" s="2"/>
      <c r="U358" s="2"/>
      <c r="V358" s="2"/>
      <c r="W358" s="2"/>
      <c r="X358" s="2"/>
      <c r="Y358" s="2"/>
      <c r="Z358" s="2"/>
      <c r="AA358" s="2"/>
      <c r="AB358" s="2"/>
      <c r="AC358" s="2"/>
      <c r="AD358" s="2"/>
      <c r="AE358" s="2"/>
      <c r="AF358" s="2"/>
      <c r="AG358" s="2"/>
      <c r="AH358" s="2"/>
      <c r="AI358" s="2"/>
      <c r="AJ358" s="2"/>
    </row>
    <row r="359" spans="1:36" ht="14.25" customHeight="1" x14ac:dyDescent="0.2">
      <c r="A359" s="2"/>
      <c r="B359" s="34"/>
      <c r="C359" s="34"/>
      <c r="D359" s="2"/>
      <c r="E359" s="2"/>
      <c r="F359" s="2"/>
      <c r="G359" s="2"/>
      <c r="H359" s="2"/>
      <c r="I359" s="2"/>
      <c r="J359" s="2"/>
      <c r="K359" s="2"/>
      <c r="L359" s="2"/>
      <c r="M359" s="2"/>
      <c r="N359" s="2"/>
      <c r="O359" s="2"/>
      <c r="P359" s="2"/>
      <c r="Q359" s="2"/>
      <c r="R359" s="2"/>
      <c r="S359" s="10"/>
      <c r="T359" s="2"/>
      <c r="U359" s="2"/>
      <c r="V359" s="2"/>
      <c r="W359" s="2"/>
      <c r="X359" s="2"/>
      <c r="Y359" s="2"/>
      <c r="Z359" s="2"/>
      <c r="AA359" s="2"/>
      <c r="AB359" s="2"/>
      <c r="AC359" s="2"/>
      <c r="AD359" s="2"/>
      <c r="AE359" s="2"/>
      <c r="AF359" s="2"/>
      <c r="AG359" s="2"/>
      <c r="AH359" s="2"/>
      <c r="AI359" s="2"/>
      <c r="AJ359" s="2"/>
    </row>
    <row r="360" spans="1:36" ht="14.25" customHeight="1" x14ac:dyDescent="0.2">
      <c r="A360" s="2"/>
      <c r="B360" s="34"/>
      <c r="C360" s="34"/>
      <c r="D360" s="2"/>
      <c r="E360" s="2"/>
      <c r="F360" s="2"/>
      <c r="G360" s="2"/>
      <c r="H360" s="2"/>
      <c r="I360" s="2"/>
      <c r="J360" s="2"/>
      <c r="K360" s="2"/>
      <c r="L360" s="2"/>
      <c r="M360" s="2"/>
      <c r="N360" s="2"/>
      <c r="O360" s="2"/>
      <c r="P360" s="2"/>
      <c r="Q360" s="2"/>
      <c r="R360" s="2"/>
      <c r="S360" s="10"/>
      <c r="T360" s="2"/>
      <c r="U360" s="2"/>
      <c r="V360" s="2"/>
      <c r="W360" s="2"/>
      <c r="X360" s="2"/>
      <c r="Y360" s="2"/>
      <c r="Z360" s="2"/>
      <c r="AA360" s="2"/>
      <c r="AB360" s="2"/>
      <c r="AC360" s="2"/>
      <c r="AD360" s="2"/>
      <c r="AE360" s="2"/>
      <c r="AF360" s="2"/>
      <c r="AG360" s="2"/>
      <c r="AH360" s="2"/>
      <c r="AI360" s="2"/>
      <c r="AJ360" s="2"/>
    </row>
    <row r="361" spans="1:36" ht="14.25" customHeight="1" x14ac:dyDescent="0.2">
      <c r="A361" s="2"/>
      <c r="B361" s="34"/>
      <c r="C361" s="34"/>
      <c r="D361" s="2"/>
      <c r="E361" s="2"/>
      <c r="F361" s="2"/>
      <c r="G361" s="2"/>
      <c r="H361" s="2"/>
      <c r="I361" s="2"/>
      <c r="J361" s="2"/>
      <c r="K361" s="2"/>
      <c r="L361" s="2"/>
      <c r="M361" s="2"/>
      <c r="N361" s="2"/>
      <c r="O361" s="2"/>
      <c r="P361" s="2"/>
      <c r="Q361" s="2"/>
      <c r="R361" s="2"/>
      <c r="S361" s="10"/>
      <c r="T361" s="2"/>
      <c r="U361" s="2"/>
      <c r="V361" s="2"/>
      <c r="W361" s="2"/>
      <c r="X361" s="2"/>
      <c r="Y361" s="2"/>
      <c r="Z361" s="2"/>
      <c r="AA361" s="2"/>
      <c r="AB361" s="2"/>
      <c r="AC361" s="2"/>
      <c r="AD361" s="2"/>
      <c r="AE361" s="2"/>
      <c r="AF361" s="2"/>
      <c r="AG361" s="2"/>
      <c r="AH361" s="2"/>
      <c r="AI361" s="2"/>
      <c r="AJ361" s="2"/>
    </row>
    <row r="362" spans="1:36" ht="14.25" customHeight="1" x14ac:dyDescent="0.2">
      <c r="A362" s="2"/>
      <c r="B362" s="34"/>
      <c r="C362" s="34"/>
      <c r="D362" s="2"/>
      <c r="E362" s="2"/>
      <c r="F362" s="2"/>
      <c r="G362" s="2"/>
      <c r="H362" s="2"/>
      <c r="I362" s="2"/>
      <c r="J362" s="2"/>
      <c r="K362" s="2"/>
      <c r="L362" s="2"/>
      <c r="M362" s="2"/>
      <c r="N362" s="2"/>
      <c r="O362" s="2"/>
      <c r="P362" s="2"/>
      <c r="Q362" s="2"/>
      <c r="R362" s="2"/>
      <c r="S362" s="10"/>
      <c r="T362" s="2"/>
      <c r="U362" s="2"/>
      <c r="V362" s="2"/>
      <c r="W362" s="2"/>
      <c r="X362" s="2"/>
      <c r="Y362" s="2"/>
      <c r="Z362" s="2"/>
      <c r="AA362" s="2"/>
      <c r="AB362" s="2"/>
      <c r="AC362" s="2"/>
      <c r="AD362" s="2"/>
      <c r="AE362" s="2"/>
      <c r="AF362" s="2"/>
      <c r="AG362" s="2"/>
      <c r="AH362" s="2"/>
      <c r="AI362" s="2"/>
      <c r="AJ362" s="2"/>
    </row>
    <row r="363" spans="1:36" ht="14.25" customHeight="1" x14ac:dyDescent="0.2">
      <c r="A363" s="2"/>
      <c r="B363" s="34"/>
      <c r="C363" s="34"/>
      <c r="D363" s="2"/>
      <c r="E363" s="2"/>
      <c r="F363" s="2"/>
      <c r="G363" s="2"/>
      <c r="H363" s="2"/>
      <c r="I363" s="2"/>
      <c r="J363" s="2"/>
      <c r="K363" s="2"/>
      <c r="L363" s="2"/>
      <c r="M363" s="2"/>
      <c r="N363" s="2"/>
      <c r="O363" s="2"/>
      <c r="P363" s="2"/>
      <c r="Q363" s="2"/>
      <c r="R363" s="2"/>
      <c r="S363" s="10"/>
      <c r="T363" s="2"/>
      <c r="U363" s="2"/>
      <c r="V363" s="2"/>
      <c r="W363" s="2"/>
      <c r="X363" s="2"/>
      <c r="Y363" s="2"/>
      <c r="Z363" s="2"/>
      <c r="AA363" s="2"/>
      <c r="AB363" s="2"/>
      <c r="AC363" s="2"/>
      <c r="AD363" s="2"/>
      <c r="AE363" s="2"/>
      <c r="AF363" s="2"/>
      <c r="AG363" s="2"/>
      <c r="AH363" s="2"/>
      <c r="AI363" s="2"/>
      <c r="AJ363" s="2"/>
    </row>
    <row r="364" spans="1:36" ht="14.25" customHeight="1" x14ac:dyDescent="0.2">
      <c r="A364" s="2"/>
      <c r="B364" s="34"/>
      <c r="C364" s="34"/>
      <c r="D364" s="2"/>
      <c r="E364" s="2"/>
      <c r="F364" s="2"/>
      <c r="G364" s="2"/>
      <c r="H364" s="2"/>
      <c r="I364" s="2"/>
      <c r="J364" s="2"/>
      <c r="K364" s="2"/>
      <c r="L364" s="2"/>
      <c r="M364" s="2"/>
      <c r="N364" s="2"/>
      <c r="O364" s="2"/>
      <c r="P364" s="2"/>
      <c r="Q364" s="2"/>
      <c r="R364" s="2"/>
      <c r="S364" s="10"/>
      <c r="T364" s="2"/>
      <c r="U364" s="2"/>
      <c r="V364" s="2"/>
      <c r="W364" s="2"/>
      <c r="X364" s="2"/>
      <c r="Y364" s="2"/>
      <c r="Z364" s="2"/>
      <c r="AA364" s="2"/>
      <c r="AB364" s="2"/>
      <c r="AC364" s="2"/>
      <c r="AD364" s="2"/>
      <c r="AE364" s="2"/>
      <c r="AF364" s="2"/>
      <c r="AG364" s="2"/>
      <c r="AH364" s="2"/>
      <c r="AI364" s="2"/>
      <c r="AJ364" s="2"/>
    </row>
    <row r="365" spans="1:36" ht="14.25" customHeight="1" x14ac:dyDescent="0.2">
      <c r="A365" s="2"/>
      <c r="B365" s="34"/>
      <c r="C365" s="34"/>
      <c r="D365" s="2"/>
      <c r="E365" s="2"/>
      <c r="F365" s="2"/>
      <c r="G365" s="2"/>
      <c r="H365" s="2"/>
      <c r="I365" s="2"/>
      <c r="J365" s="2"/>
      <c r="K365" s="2"/>
      <c r="L365" s="2"/>
      <c r="M365" s="2"/>
      <c r="N365" s="2"/>
      <c r="O365" s="2"/>
      <c r="P365" s="2"/>
      <c r="Q365" s="2"/>
      <c r="R365" s="2"/>
      <c r="S365" s="10"/>
      <c r="T365" s="2"/>
      <c r="U365" s="2"/>
      <c r="V365" s="2"/>
      <c r="W365" s="2"/>
      <c r="X365" s="2"/>
      <c r="Y365" s="2"/>
      <c r="Z365" s="2"/>
      <c r="AA365" s="2"/>
      <c r="AB365" s="2"/>
      <c r="AC365" s="2"/>
      <c r="AD365" s="2"/>
      <c r="AE365" s="2"/>
      <c r="AF365" s="2"/>
      <c r="AG365" s="2"/>
      <c r="AH365" s="2"/>
      <c r="AI365" s="2"/>
      <c r="AJ365" s="2"/>
    </row>
    <row r="366" spans="1:36" ht="14.25" customHeight="1" x14ac:dyDescent="0.2">
      <c r="A366" s="2"/>
      <c r="B366" s="34"/>
      <c r="C366" s="34"/>
      <c r="D366" s="2"/>
      <c r="E366" s="2"/>
      <c r="F366" s="2"/>
      <c r="G366" s="2"/>
      <c r="H366" s="2"/>
      <c r="I366" s="2"/>
      <c r="J366" s="2"/>
      <c r="K366" s="2"/>
      <c r="L366" s="2"/>
      <c r="M366" s="2"/>
      <c r="N366" s="2"/>
      <c r="O366" s="2"/>
      <c r="P366" s="2"/>
      <c r="Q366" s="2"/>
      <c r="R366" s="2"/>
      <c r="S366" s="10"/>
      <c r="T366" s="2"/>
      <c r="U366" s="2"/>
      <c r="V366" s="2"/>
      <c r="W366" s="2"/>
      <c r="X366" s="2"/>
      <c r="Y366" s="2"/>
      <c r="Z366" s="2"/>
      <c r="AA366" s="2"/>
      <c r="AB366" s="2"/>
      <c r="AC366" s="2"/>
      <c r="AD366" s="2"/>
      <c r="AE366" s="2"/>
      <c r="AF366" s="2"/>
      <c r="AG366" s="2"/>
      <c r="AH366" s="2"/>
      <c r="AI366" s="2"/>
      <c r="AJ366" s="2"/>
    </row>
    <row r="367" spans="1:36" ht="14.25" customHeight="1" x14ac:dyDescent="0.2">
      <c r="A367" s="2"/>
      <c r="B367" s="34"/>
      <c r="C367" s="34"/>
      <c r="D367" s="2"/>
      <c r="E367" s="2"/>
      <c r="F367" s="2"/>
      <c r="G367" s="2"/>
      <c r="H367" s="2"/>
      <c r="I367" s="2"/>
      <c r="J367" s="2"/>
      <c r="K367" s="2"/>
      <c r="L367" s="2"/>
      <c r="M367" s="2"/>
      <c r="N367" s="2"/>
      <c r="O367" s="2"/>
      <c r="P367" s="2"/>
      <c r="Q367" s="2"/>
      <c r="R367" s="2"/>
      <c r="S367" s="10"/>
      <c r="T367" s="2"/>
      <c r="U367" s="2"/>
      <c r="V367" s="2"/>
      <c r="W367" s="2"/>
      <c r="X367" s="2"/>
      <c r="Y367" s="2"/>
      <c r="Z367" s="2"/>
      <c r="AA367" s="2"/>
      <c r="AB367" s="2"/>
      <c r="AC367" s="2"/>
      <c r="AD367" s="2"/>
      <c r="AE367" s="2"/>
      <c r="AF367" s="2"/>
      <c r="AG367" s="2"/>
      <c r="AH367" s="2"/>
      <c r="AI367" s="2"/>
      <c r="AJ367" s="2"/>
    </row>
    <row r="368" spans="1:36" ht="14.25" customHeight="1" x14ac:dyDescent="0.2">
      <c r="A368" s="2"/>
      <c r="B368" s="34"/>
      <c r="C368" s="34"/>
      <c r="D368" s="2"/>
      <c r="E368" s="2"/>
      <c r="F368" s="2"/>
      <c r="G368" s="2"/>
      <c r="H368" s="2"/>
      <c r="I368" s="2"/>
      <c r="J368" s="2"/>
      <c r="K368" s="2"/>
      <c r="L368" s="2"/>
      <c r="M368" s="2"/>
      <c r="N368" s="2"/>
      <c r="O368" s="2"/>
      <c r="P368" s="2"/>
      <c r="Q368" s="2"/>
      <c r="R368" s="2"/>
      <c r="S368" s="10"/>
      <c r="T368" s="2"/>
      <c r="U368" s="2"/>
      <c r="V368" s="2"/>
      <c r="W368" s="2"/>
      <c r="X368" s="2"/>
      <c r="Y368" s="2"/>
      <c r="Z368" s="2"/>
      <c r="AA368" s="2"/>
      <c r="AB368" s="2"/>
      <c r="AC368" s="2"/>
      <c r="AD368" s="2"/>
      <c r="AE368" s="2"/>
      <c r="AF368" s="2"/>
      <c r="AG368" s="2"/>
      <c r="AH368" s="2"/>
      <c r="AI368" s="2"/>
      <c r="AJ368" s="2"/>
    </row>
    <row r="369" spans="1:36" ht="14.25" customHeight="1" x14ac:dyDescent="0.2">
      <c r="A369" s="2"/>
      <c r="B369" s="34"/>
      <c r="C369" s="34"/>
      <c r="D369" s="2"/>
      <c r="E369" s="2"/>
      <c r="F369" s="2"/>
      <c r="G369" s="2"/>
      <c r="H369" s="2"/>
      <c r="I369" s="2"/>
      <c r="J369" s="2"/>
      <c r="K369" s="2"/>
      <c r="L369" s="2"/>
      <c r="M369" s="2"/>
      <c r="N369" s="2"/>
      <c r="O369" s="2"/>
      <c r="P369" s="2"/>
      <c r="Q369" s="2"/>
      <c r="R369" s="2"/>
      <c r="S369" s="10"/>
      <c r="T369" s="2"/>
      <c r="U369" s="2"/>
      <c r="V369" s="2"/>
      <c r="W369" s="2"/>
      <c r="X369" s="2"/>
      <c r="Y369" s="2"/>
      <c r="Z369" s="2"/>
      <c r="AA369" s="2"/>
      <c r="AB369" s="2"/>
      <c r="AC369" s="2"/>
      <c r="AD369" s="2"/>
      <c r="AE369" s="2"/>
      <c r="AF369" s="2"/>
      <c r="AG369" s="2"/>
      <c r="AH369" s="2"/>
      <c r="AI369" s="2"/>
      <c r="AJ369" s="2"/>
    </row>
    <row r="370" spans="1:36" ht="14.25" customHeight="1" x14ac:dyDescent="0.2">
      <c r="A370" s="2"/>
      <c r="B370" s="34"/>
      <c r="C370" s="34"/>
      <c r="D370" s="2"/>
      <c r="E370" s="2"/>
      <c r="F370" s="2"/>
      <c r="G370" s="2"/>
      <c r="H370" s="2"/>
      <c r="I370" s="2"/>
      <c r="J370" s="2"/>
      <c r="K370" s="2"/>
      <c r="L370" s="2"/>
      <c r="M370" s="2"/>
      <c r="N370" s="2"/>
      <c r="O370" s="2"/>
      <c r="P370" s="2"/>
      <c r="Q370" s="2"/>
      <c r="R370" s="2"/>
      <c r="S370" s="10"/>
      <c r="T370" s="2"/>
      <c r="U370" s="2"/>
      <c r="V370" s="2"/>
      <c r="W370" s="2"/>
      <c r="X370" s="2"/>
      <c r="Y370" s="2"/>
      <c r="Z370" s="2"/>
      <c r="AA370" s="2"/>
      <c r="AB370" s="2"/>
      <c r="AC370" s="2"/>
      <c r="AD370" s="2"/>
      <c r="AE370" s="2"/>
      <c r="AF370" s="2"/>
      <c r="AG370" s="2"/>
      <c r="AH370" s="2"/>
      <c r="AI370" s="2"/>
      <c r="AJ370" s="2"/>
    </row>
    <row r="371" spans="1:36" ht="14.25" customHeight="1" x14ac:dyDescent="0.2">
      <c r="A371" s="2"/>
      <c r="B371" s="34"/>
      <c r="C371" s="34"/>
      <c r="D371" s="2"/>
      <c r="E371" s="2"/>
      <c r="F371" s="2"/>
      <c r="G371" s="2"/>
      <c r="H371" s="2"/>
      <c r="I371" s="2"/>
      <c r="J371" s="2"/>
      <c r="K371" s="2"/>
      <c r="L371" s="2"/>
      <c r="M371" s="2"/>
      <c r="N371" s="2"/>
      <c r="O371" s="2"/>
      <c r="P371" s="2"/>
      <c r="Q371" s="2"/>
      <c r="R371" s="2"/>
      <c r="S371" s="10"/>
      <c r="T371" s="2"/>
      <c r="U371" s="2"/>
      <c r="V371" s="2"/>
      <c r="W371" s="2"/>
      <c r="X371" s="2"/>
      <c r="Y371" s="2"/>
      <c r="Z371" s="2"/>
      <c r="AA371" s="2"/>
      <c r="AB371" s="2"/>
      <c r="AC371" s="2"/>
      <c r="AD371" s="2"/>
      <c r="AE371" s="2"/>
      <c r="AF371" s="2"/>
      <c r="AG371" s="2"/>
      <c r="AH371" s="2"/>
      <c r="AI371" s="2"/>
      <c r="AJ371" s="2"/>
    </row>
    <row r="372" spans="1:36" ht="14.25" customHeight="1" x14ac:dyDescent="0.2">
      <c r="A372" s="2"/>
      <c r="B372" s="34"/>
      <c r="C372" s="34"/>
      <c r="D372" s="2"/>
      <c r="E372" s="2"/>
      <c r="F372" s="2"/>
      <c r="G372" s="2"/>
      <c r="H372" s="2"/>
      <c r="I372" s="2"/>
      <c r="J372" s="2"/>
      <c r="K372" s="2"/>
      <c r="L372" s="2"/>
      <c r="M372" s="2"/>
      <c r="N372" s="2"/>
      <c r="O372" s="2"/>
      <c r="P372" s="2"/>
      <c r="Q372" s="2"/>
      <c r="R372" s="2"/>
      <c r="S372" s="10"/>
      <c r="T372" s="2"/>
      <c r="U372" s="2"/>
      <c r="V372" s="2"/>
      <c r="W372" s="2"/>
      <c r="X372" s="2"/>
      <c r="Y372" s="2"/>
      <c r="Z372" s="2"/>
      <c r="AA372" s="2"/>
      <c r="AB372" s="2"/>
      <c r="AC372" s="2"/>
      <c r="AD372" s="2"/>
      <c r="AE372" s="2"/>
      <c r="AF372" s="2"/>
      <c r="AG372" s="2"/>
      <c r="AH372" s="2"/>
      <c r="AI372" s="2"/>
      <c r="AJ372" s="2"/>
    </row>
    <row r="373" spans="1:36" ht="14.25" customHeight="1" x14ac:dyDescent="0.2">
      <c r="A373" s="2"/>
      <c r="B373" s="34"/>
      <c r="C373" s="34"/>
      <c r="D373" s="2"/>
      <c r="E373" s="2"/>
      <c r="F373" s="2"/>
      <c r="G373" s="2"/>
      <c r="H373" s="2"/>
      <c r="I373" s="2"/>
      <c r="J373" s="2"/>
      <c r="K373" s="2"/>
      <c r="L373" s="2"/>
      <c r="M373" s="2"/>
      <c r="N373" s="2"/>
      <c r="O373" s="2"/>
      <c r="P373" s="2"/>
      <c r="Q373" s="2"/>
      <c r="R373" s="2"/>
      <c r="S373" s="10"/>
      <c r="T373" s="2"/>
      <c r="U373" s="2"/>
      <c r="V373" s="2"/>
      <c r="W373" s="2"/>
      <c r="X373" s="2"/>
      <c r="Y373" s="2"/>
      <c r="Z373" s="2"/>
      <c r="AA373" s="2"/>
      <c r="AB373" s="2"/>
      <c r="AC373" s="2"/>
      <c r="AD373" s="2"/>
      <c r="AE373" s="2"/>
      <c r="AF373" s="2"/>
      <c r="AG373" s="2"/>
      <c r="AH373" s="2"/>
      <c r="AI373" s="2"/>
      <c r="AJ373" s="2"/>
    </row>
    <row r="374" spans="1:36" ht="14.25" customHeight="1" x14ac:dyDescent="0.2">
      <c r="A374" s="2"/>
      <c r="B374" s="34"/>
      <c r="C374" s="34"/>
      <c r="D374" s="2"/>
      <c r="E374" s="2"/>
      <c r="F374" s="2"/>
      <c r="G374" s="2"/>
      <c r="H374" s="2"/>
      <c r="I374" s="2"/>
      <c r="J374" s="2"/>
      <c r="K374" s="2"/>
      <c r="L374" s="2"/>
      <c r="M374" s="2"/>
      <c r="N374" s="2"/>
      <c r="O374" s="2"/>
      <c r="P374" s="2"/>
      <c r="Q374" s="2"/>
      <c r="R374" s="2"/>
      <c r="S374" s="10"/>
      <c r="T374" s="2"/>
      <c r="U374" s="2"/>
      <c r="V374" s="2"/>
      <c r="W374" s="2"/>
      <c r="X374" s="2"/>
      <c r="Y374" s="2"/>
      <c r="Z374" s="2"/>
      <c r="AA374" s="2"/>
      <c r="AB374" s="2"/>
      <c r="AC374" s="2"/>
      <c r="AD374" s="2"/>
      <c r="AE374" s="2"/>
      <c r="AF374" s="2"/>
      <c r="AG374" s="2"/>
      <c r="AH374" s="2"/>
      <c r="AI374" s="2"/>
      <c r="AJ374" s="2"/>
    </row>
    <row r="375" spans="1:36" ht="14.25" customHeight="1" x14ac:dyDescent="0.2">
      <c r="A375" s="2"/>
      <c r="B375" s="34"/>
      <c r="C375" s="34"/>
      <c r="D375" s="2"/>
      <c r="E375" s="2"/>
      <c r="F375" s="2"/>
      <c r="G375" s="2"/>
      <c r="H375" s="2"/>
      <c r="I375" s="2"/>
      <c r="J375" s="2"/>
      <c r="K375" s="2"/>
      <c r="L375" s="2"/>
      <c r="M375" s="2"/>
      <c r="N375" s="2"/>
      <c r="O375" s="2"/>
      <c r="P375" s="2"/>
      <c r="Q375" s="2"/>
      <c r="R375" s="2"/>
      <c r="S375" s="10"/>
      <c r="T375" s="2"/>
      <c r="U375" s="2"/>
      <c r="V375" s="2"/>
      <c r="W375" s="2"/>
      <c r="X375" s="2"/>
      <c r="Y375" s="2"/>
      <c r="Z375" s="2"/>
      <c r="AA375" s="2"/>
      <c r="AB375" s="2"/>
      <c r="AC375" s="2"/>
      <c r="AD375" s="2"/>
      <c r="AE375" s="2"/>
      <c r="AF375" s="2"/>
      <c r="AG375" s="2"/>
      <c r="AH375" s="2"/>
      <c r="AI375" s="2"/>
      <c r="AJ375" s="2"/>
    </row>
    <row r="376" spans="1:36" ht="14.25" customHeight="1" x14ac:dyDescent="0.2">
      <c r="A376" s="2"/>
      <c r="B376" s="34"/>
      <c r="C376" s="34"/>
      <c r="D376" s="2"/>
      <c r="E376" s="2"/>
      <c r="F376" s="2"/>
      <c r="G376" s="2"/>
      <c r="H376" s="2"/>
      <c r="I376" s="2"/>
      <c r="J376" s="2"/>
      <c r="K376" s="2"/>
      <c r="L376" s="2"/>
      <c r="M376" s="2"/>
      <c r="N376" s="2"/>
      <c r="O376" s="2"/>
      <c r="P376" s="2"/>
      <c r="Q376" s="2"/>
      <c r="R376" s="2"/>
      <c r="S376" s="10"/>
      <c r="T376" s="2"/>
      <c r="U376" s="2"/>
      <c r="V376" s="2"/>
      <c r="W376" s="2"/>
      <c r="X376" s="2"/>
      <c r="Y376" s="2"/>
      <c r="Z376" s="2"/>
      <c r="AA376" s="2"/>
      <c r="AB376" s="2"/>
      <c r="AC376" s="2"/>
      <c r="AD376" s="2"/>
      <c r="AE376" s="2"/>
      <c r="AF376" s="2"/>
      <c r="AG376" s="2"/>
      <c r="AH376" s="2"/>
      <c r="AI376" s="2"/>
      <c r="AJ376" s="2"/>
    </row>
    <row r="377" spans="1:36" ht="14.25" customHeight="1" x14ac:dyDescent="0.2">
      <c r="A377" s="2"/>
      <c r="B377" s="34"/>
      <c r="C377" s="34"/>
      <c r="D377" s="2"/>
      <c r="E377" s="2"/>
      <c r="F377" s="2"/>
      <c r="G377" s="2"/>
      <c r="H377" s="2"/>
      <c r="I377" s="2"/>
      <c r="J377" s="2"/>
      <c r="K377" s="2"/>
      <c r="L377" s="2"/>
      <c r="M377" s="2"/>
      <c r="N377" s="2"/>
      <c r="O377" s="2"/>
      <c r="P377" s="2"/>
      <c r="Q377" s="2"/>
      <c r="R377" s="2"/>
      <c r="S377" s="10"/>
      <c r="T377" s="2"/>
      <c r="U377" s="2"/>
      <c r="V377" s="2"/>
      <c r="W377" s="2"/>
      <c r="X377" s="2"/>
      <c r="Y377" s="2"/>
      <c r="Z377" s="2"/>
      <c r="AA377" s="2"/>
      <c r="AB377" s="2"/>
      <c r="AC377" s="2"/>
      <c r="AD377" s="2"/>
      <c r="AE377" s="2"/>
      <c r="AF377" s="2"/>
      <c r="AG377" s="2"/>
      <c r="AH377" s="2"/>
      <c r="AI377" s="2"/>
      <c r="AJ377" s="2"/>
    </row>
    <row r="378" spans="1:36" ht="14.25" customHeight="1" x14ac:dyDescent="0.2">
      <c r="A378" s="2"/>
      <c r="B378" s="34"/>
      <c r="C378" s="34"/>
      <c r="D378" s="2"/>
      <c r="E378" s="2"/>
      <c r="F378" s="2"/>
      <c r="G378" s="2"/>
      <c r="H378" s="2"/>
      <c r="I378" s="2"/>
      <c r="J378" s="2"/>
      <c r="K378" s="2"/>
      <c r="L378" s="2"/>
      <c r="M378" s="2"/>
      <c r="N378" s="2"/>
      <c r="O378" s="2"/>
      <c r="P378" s="2"/>
      <c r="Q378" s="2"/>
      <c r="R378" s="2"/>
      <c r="S378" s="10"/>
      <c r="T378" s="2"/>
      <c r="U378" s="2"/>
      <c r="V378" s="2"/>
      <c r="W378" s="2"/>
      <c r="X378" s="2"/>
      <c r="Y378" s="2"/>
      <c r="Z378" s="2"/>
      <c r="AA378" s="2"/>
      <c r="AB378" s="2"/>
      <c r="AC378" s="2"/>
      <c r="AD378" s="2"/>
      <c r="AE378" s="2"/>
      <c r="AF378" s="2"/>
      <c r="AG378" s="2"/>
      <c r="AH378" s="2"/>
      <c r="AI378" s="2"/>
      <c r="AJ378" s="2"/>
    </row>
    <row r="379" spans="1:36" ht="14.25" customHeight="1" x14ac:dyDescent="0.2">
      <c r="A379" s="2"/>
      <c r="B379" s="34"/>
      <c r="C379" s="34"/>
      <c r="D379" s="2"/>
      <c r="E379" s="2"/>
      <c r="F379" s="2"/>
      <c r="G379" s="2"/>
      <c r="H379" s="2"/>
      <c r="I379" s="2"/>
      <c r="J379" s="2"/>
      <c r="K379" s="2"/>
      <c r="L379" s="2"/>
      <c r="M379" s="2"/>
      <c r="N379" s="2"/>
      <c r="O379" s="2"/>
      <c r="P379" s="2"/>
      <c r="Q379" s="2"/>
      <c r="R379" s="2"/>
      <c r="S379" s="10"/>
      <c r="T379" s="2"/>
      <c r="U379" s="2"/>
      <c r="V379" s="2"/>
      <c r="W379" s="2"/>
      <c r="X379" s="2"/>
      <c r="Y379" s="2"/>
      <c r="Z379" s="2"/>
      <c r="AA379" s="2"/>
      <c r="AB379" s="2"/>
      <c r="AC379" s="2"/>
      <c r="AD379" s="2"/>
      <c r="AE379" s="2"/>
      <c r="AF379" s="2"/>
      <c r="AG379" s="2"/>
      <c r="AH379" s="2"/>
      <c r="AI379" s="2"/>
      <c r="AJ379" s="2"/>
    </row>
    <row r="380" spans="1:36" ht="14.25" customHeight="1" x14ac:dyDescent="0.2">
      <c r="A380" s="2"/>
      <c r="B380" s="34"/>
      <c r="C380" s="34"/>
      <c r="D380" s="2"/>
      <c r="E380" s="2"/>
      <c r="F380" s="2"/>
      <c r="G380" s="2"/>
      <c r="H380" s="2"/>
      <c r="I380" s="2"/>
      <c r="J380" s="2"/>
      <c r="K380" s="2"/>
      <c r="L380" s="2"/>
      <c r="M380" s="2"/>
      <c r="N380" s="2"/>
      <c r="O380" s="2"/>
      <c r="P380" s="2"/>
      <c r="Q380" s="2"/>
      <c r="R380" s="2"/>
      <c r="S380" s="10"/>
      <c r="T380" s="2"/>
      <c r="U380" s="2"/>
      <c r="V380" s="2"/>
      <c r="W380" s="2"/>
      <c r="X380" s="2"/>
      <c r="Y380" s="2"/>
      <c r="Z380" s="2"/>
      <c r="AA380" s="2"/>
      <c r="AB380" s="2"/>
      <c r="AC380" s="2"/>
      <c r="AD380" s="2"/>
      <c r="AE380" s="2"/>
      <c r="AF380" s="2"/>
      <c r="AG380" s="2"/>
      <c r="AH380" s="2"/>
      <c r="AI380" s="2"/>
      <c r="AJ380" s="2"/>
    </row>
    <row r="381" spans="1:36" ht="14.25" customHeight="1" x14ac:dyDescent="0.2">
      <c r="A381" s="2"/>
      <c r="B381" s="34"/>
      <c r="C381" s="34"/>
      <c r="D381" s="2"/>
      <c r="E381" s="2"/>
      <c r="F381" s="2"/>
      <c r="G381" s="2"/>
      <c r="H381" s="2"/>
      <c r="I381" s="2"/>
      <c r="J381" s="2"/>
      <c r="K381" s="2"/>
      <c r="L381" s="2"/>
      <c r="M381" s="2"/>
      <c r="N381" s="2"/>
      <c r="O381" s="2"/>
      <c r="P381" s="2"/>
      <c r="Q381" s="2"/>
      <c r="R381" s="2"/>
      <c r="S381" s="10"/>
      <c r="T381" s="2"/>
      <c r="U381" s="2"/>
      <c r="V381" s="2"/>
      <c r="W381" s="2"/>
      <c r="X381" s="2"/>
      <c r="Y381" s="2"/>
      <c r="Z381" s="2"/>
      <c r="AA381" s="2"/>
      <c r="AB381" s="2"/>
      <c r="AC381" s="2"/>
      <c r="AD381" s="2"/>
      <c r="AE381" s="2"/>
      <c r="AF381" s="2"/>
      <c r="AG381" s="2"/>
      <c r="AH381" s="2"/>
      <c r="AI381" s="2"/>
      <c r="AJ381" s="2"/>
    </row>
    <row r="382" spans="1:36" ht="14.25" customHeight="1" x14ac:dyDescent="0.2">
      <c r="A382" s="2"/>
      <c r="B382" s="34"/>
      <c r="C382" s="34"/>
      <c r="D382" s="2"/>
      <c r="E382" s="2"/>
      <c r="F382" s="2"/>
      <c r="G382" s="2"/>
      <c r="H382" s="2"/>
      <c r="I382" s="2"/>
      <c r="J382" s="2"/>
      <c r="K382" s="2"/>
      <c r="L382" s="2"/>
      <c r="M382" s="2"/>
      <c r="N382" s="2"/>
      <c r="O382" s="2"/>
      <c r="P382" s="2"/>
      <c r="Q382" s="2"/>
      <c r="R382" s="2"/>
      <c r="S382" s="10"/>
      <c r="T382" s="2"/>
      <c r="U382" s="2"/>
      <c r="V382" s="2"/>
      <c r="W382" s="2"/>
      <c r="X382" s="2"/>
      <c r="Y382" s="2"/>
      <c r="Z382" s="2"/>
      <c r="AA382" s="2"/>
      <c r="AB382" s="2"/>
      <c r="AC382" s="2"/>
      <c r="AD382" s="2"/>
      <c r="AE382" s="2"/>
      <c r="AF382" s="2"/>
      <c r="AG382" s="2"/>
      <c r="AH382" s="2"/>
      <c r="AI382" s="2"/>
      <c r="AJ382" s="2"/>
    </row>
    <row r="383" spans="1:36" ht="14.25" customHeight="1" x14ac:dyDescent="0.2">
      <c r="A383" s="2"/>
      <c r="B383" s="34"/>
      <c r="C383" s="34"/>
      <c r="D383" s="2"/>
      <c r="E383" s="2"/>
      <c r="F383" s="2"/>
      <c r="G383" s="2"/>
      <c r="H383" s="2"/>
      <c r="I383" s="2"/>
      <c r="J383" s="2"/>
      <c r="K383" s="2"/>
      <c r="L383" s="2"/>
      <c r="M383" s="2"/>
      <c r="N383" s="2"/>
      <c r="O383" s="2"/>
      <c r="P383" s="2"/>
      <c r="Q383" s="2"/>
      <c r="R383" s="2"/>
      <c r="S383" s="10"/>
      <c r="T383" s="2"/>
      <c r="U383" s="2"/>
      <c r="V383" s="2"/>
      <c r="W383" s="2"/>
      <c r="X383" s="2"/>
      <c r="Y383" s="2"/>
      <c r="Z383" s="2"/>
      <c r="AA383" s="2"/>
      <c r="AB383" s="2"/>
      <c r="AC383" s="2"/>
      <c r="AD383" s="2"/>
      <c r="AE383" s="2"/>
      <c r="AF383" s="2"/>
      <c r="AG383" s="2"/>
      <c r="AH383" s="2"/>
      <c r="AI383" s="2"/>
      <c r="AJ383" s="2"/>
    </row>
    <row r="384" spans="1:36" ht="14.25" customHeight="1" x14ac:dyDescent="0.2">
      <c r="A384" s="2"/>
      <c r="B384" s="34"/>
      <c r="C384" s="34"/>
      <c r="D384" s="2"/>
      <c r="E384" s="2"/>
      <c r="F384" s="2"/>
      <c r="G384" s="2"/>
      <c r="H384" s="2"/>
      <c r="I384" s="2"/>
      <c r="J384" s="2"/>
      <c r="K384" s="2"/>
      <c r="L384" s="2"/>
      <c r="M384" s="2"/>
      <c r="N384" s="2"/>
      <c r="O384" s="2"/>
      <c r="P384" s="2"/>
      <c r="Q384" s="2"/>
      <c r="R384" s="2"/>
      <c r="S384" s="10"/>
      <c r="T384" s="2"/>
      <c r="U384" s="2"/>
      <c r="V384" s="2"/>
      <c r="W384" s="2"/>
      <c r="X384" s="2"/>
      <c r="Y384" s="2"/>
      <c r="Z384" s="2"/>
      <c r="AA384" s="2"/>
      <c r="AB384" s="2"/>
      <c r="AC384" s="2"/>
      <c r="AD384" s="2"/>
      <c r="AE384" s="2"/>
      <c r="AF384" s="2"/>
      <c r="AG384" s="2"/>
      <c r="AH384" s="2"/>
      <c r="AI384" s="2"/>
      <c r="AJ384" s="2"/>
    </row>
    <row r="385" spans="1:36" ht="14.25" customHeight="1" x14ac:dyDescent="0.2">
      <c r="A385" s="2"/>
      <c r="B385" s="34"/>
      <c r="C385" s="34"/>
      <c r="D385" s="2"/>
      <c r="E385" s="2"/>
      <c r="F385" s="2"/>
      <c r="G385" s="2"/>
      <c r="H385" s="2"/>
      <c r="I385" s="2"/>
      <c r="J385" s="2"/>
      <c r="K385" s="2"/>
      <c r="L385" s="2"/>
      <c r="M385" s="2"/>
      <c r="N385" s="2"/>
      <c r="O385" s="2"/>
      <c r="P385" s="2"/>
      <c r="Q385" s="2"/>
      <c r="R385" s="2"/>
      <c r="S385" s="10"/>
      <c r="T385" s="2"/>
      <c r="U385" s="2"/>
      <c r="V385" s="2"/>
      <c r="W385" s="2"/>
      <c r="X385" s="2"/>
      <c r="Y385" s="2"/>
      <c r="Z385" s="2"/>
      <c r="AA385" s="2"/>
      <c r="AB385" s="2"/>
      <c r="AC385" s="2"/>
      <c r="AD385" s="2"/>
      <c r="AE385" s="2"/>
      <c r="AF385" s="2"/>
      <c r="AG385" s="2"/>
      <c r="AH385" s="2"/>
      <c r="AI385" s="2"/>
      <c r="AJ385" s="2"/>
    </row>
    <row r="386" spans="1:36" ht="14.25" customHeight="1" x14ac:dyDescent="0.2">
      <c r="A386" s="2"/>
      <c r="B386" s="34"/>
      <c r="C386" s="34"/>
      <c r="D386" s="2"/>
      <c r="E386" s="2"/>
      <c r="F386" s="2"/>
      <c r="G386" s="2"/>
      <c r="H386" s="2"/>
      <c r="I386" s="2"/>
      <c r="J386" s="2"/>
      <c r="K386" s="2"/>
      <c r="L386" s="2"/>
      <c r="M386" s="2"/>
      <c r="N386" s="2"/>
      <c r="O386" s="2"/>
      <c r="P386" s="2"/>
      <c r="Q386" s="2"/>
      <c r="R386" s="2"/>
      <c r="S386" s="10"/>
      <c r="T386" s="2"/>
      <c r="U386" s="2"/>
      <c r="V386" s="2"/>
      <c r="W386" s="2"/>
      <c r="X386" s="2"/>
      <c r="Y386" s="2"/>
      <c r="Z386" s="2"/>
      <c r="AA386" s="2"/>
      <c r="AB386" s="2"/>
      <c r="AC386" s="2"/>
      <c r="AD386" s="2"/>
      <c r="AE386" s="2"/>
      <c r="AF386" s="2"/>
      <c r="AG386" s="2"/>
      <c r="AH386" s="2"/>
      <c r="AI386" s="2"/>
      <c r="AJ386" s="2"/>
    </row>
    <row r="387" spans="1:36" ht="14.25" customHeight="1" x14ac:dyDescent="0.2">
      <c r="A387" s="2"/>
      <c r="B387" s="34"/>
      <c r="C387" s="34"/>
      <c r="D387" s="2"/>
      <c r="E387" s="2"/>
      <c r="F387" s="2"/>
      <c r="G387" s="2"/>
      <c r="H387" s="2"/>
      <c r="I387" s="2"/>
      <c r="J387" s="2"/>
      <c r="K387" s="2"/>
      <c r="L387" s="2"/>
      <c r="M387" s="2"/>
      <c r="N387" s="2"/>
      <c r="O387" s="2"/>
      <c r="P387" s="2"/>
      <c r="Q387" s="2"/>
      <c r="R387" s="2"/>
      <c r="S387" s="10"/>
      <c r="T387" s="2"/>
      <c r="U387" s="2"/>
      <c r="V387" s="2"/>
      <c r="W387" s="2"/>
      <c r="X387" s="2"/>
      <c r="Y387" s="2"/>
      <c r="Z387" s="2"/>
      <c r="AA387" s="2"/>
      <c r="AB387" s="2"/>
      <c r="AC387" s="2"/>
      <c r="AD387" s="2"/>
      <c r="AE387" s="2"/>
      <c r="AF387" s="2"/>
      <c r="AG387" s="2"/>
      <c r="AH387" s="2"/>
      <c r="AI387" s="2"/>
      <c r="AJ387" s="2"/>
    </row>
    <row r="388" spans="1:36" ht="14.25" customHeight="1" x14ac:dyDescent="0.2">
      <c r="A388" s="2"/>
      <c r="B388" s="34"/>
      <c r="C388" s="34"/>
      <c r="D388" s="2"/>
      <c r="E388" s="2"/>
      <c r="F388" s="2"/>
      <c r="G388" s="2"/>
      <c r="H388" s="2"/>
      <c r="I388" s="2"/>
      <c r="J388" s="2"/>
      <c r="K388" s="2"/>
      <c r="L388" s="2"/>
      <c r="M388" s="2"/>
      <c r="N388" s="2"/>
      <c r="O388" s="2"/>
      <c r="P388" s="2"/>
      <c r="Q388" s="2"/>
      <c r="R388" s="2"/>
      <c r="S388" s="10"/>
      <c r="T388" s="2"/>
      <c r="U388" s="2"/>
      <c r="V388" s="2"/>
      <c r="W388" s="2"/>
      <c r="X388" s="2"/>
      <c r="Y388" s="2"/>
      <c r="Z388" s="2"/>
      <c r="AA388" s="2"/>
      <c r="AB388" s="2"/>
      <c r="AC388" s="2"/>
      <c r="AD388" s="2"/>
      <c r="AE388" s="2"/>
      <c r="AF388" s="2"/>
      <c r="AG388" s="2"/>
      <c r="AH388" s="2"/>
      <c r="AI388" s="2"/>
      <c r="AJ388" s="2"/>
    </row>
    <row r="389" spans="1:36" ht="14.25" customHeight="1" x14ac:dyDescent="0.2">
      <c r="A389" s="2"/>
      <c r="B389" s="34"/>
      <c r="C389" s="34"/>
      <c r="D389" s="2"/>
      <c r="E389" s="2"/>
      <c r="F389" s="2"/>
      <c r="G389" s="2"/>
      <c r="H389" s="2"/>
      <c r="I389" s="2"/>
      <c r="J389" s="2"/>
      <c r="K389" s="2"/>
      <c r="L389" s="2"/>
      <c r="M389" s="2"/>
      <c r="N389" s="2"/>
      <c r="O389" s="2"/>
      <c r="P389" s="2"/>
      <c r="Q389" s="2"/>
      <c r="R389" s="2"/>
      <c r="S389" s="10"/>
      <c r="T389" s="2"/>
      <c r="U389" s="2"/>
      <c r="V389" s="2"/>
      <c r="W389" s="2"/>
      <c r="X389" s="2"/>
      <c r="Y389" s="2"/>
      <c r="Z389" s="2"/>
      <c r="AA389" s="2"/>
      <c r="AB389" s="2"/>
      <c r="AC389" s="2"/>
      <c r="AD389" s="2"/>
      <c r="AE389" s="2"/>
      <c r="AF389" s="2"/>
      <c r="AG389" s="2"/>
      <c r="AH389" s="2"/>
      <c r="AI389" s="2"/>
      <c r="AJ389" s="2"/>
    </row>
    <row r="390" spans="1:36" ht="14.25" customHeight="1" x14ac:dyDescent="0.2">
      <c r="A390" s="2"/>
      <c r="B390" s="34"/>
      <c r="C390" s="34"/>
      <c r="D390" s="2"/>
      <c r="E390" s="2"/>
      <c r="F390" s="2"/>
      <c r="G390" s="2"/>
      <c r="H390" s="2"/>
      <c r="I390" s="2"/>
      <c r="J390" s="2"/>
      <c r="K390" s="2"/>
      <c r="L390" s="2"/>
      <c r="M390" s="2"/>
      <c r="N390" s="2"/>
      <c r="O390" s="2"/>
      <c r="P390" s="2"/>
      <c r="Q390" s="2"/>
      <c r="R390" s="2"/>
      <c r="S390" s="10"/>
      <c r="T390" s="2"/>
      <c r="U390" s="2"/>
      <c r="V390" s="2"/>
      <c r="W390" s="2"/>
      <c r="X390" s="2"/>
      <c r="Y390" s="2"/>
      <c r="Z390" s="2"/>
      <c r="AA390" s="2"/>
      <c r="AB390" s="2"/>
      <c r="AC390" s="2"/>
      <c r="AD390" s="2"/>
      <c r="AE390" s="2"/>
      <c r="AF390" s="2"/>
      <c r="AG390" s="2"/>
      <c r="AH390" s="2"/>
      <c r="AI390" s="2"/>
      <c r="AJ390" s="2"/>
    </row>
    <row r="391" spans="1:36" ht="14.25" customHeight="1" x14ac:dyDescent="0.2">
      <c r="A391" s="2"/>
      <c r="B391" s="34"/>
      <c r="C391" s="34"/>
      <c r="D391" s="2"/>
      <c r="E391" s="2"/>
      <c r="F391" s="2"/>
      <c r="G391" s="2"/>
      <c r="H391" s="2"/>
      <c r="I391" s="2"/>
      <c r="J391" s="2"/>
      <c r="K391" s="2"/>
      <c r="L391" s="2"/>
      <c r="M391" s="2"/>
      <c r="N391" s="2"/>
      <c r="O391" s="2"/>
      <c r="P391" s="2"/>
      <c r="Q391" s="2"/>
      <c r="R391" s="2"/>
      <c r="S391" s="10"/>
      <c r="T391" s="2"/>
      <c r="U391" s="2"/>
      <c r="V391" s="2"/>
      <c r="W391" s="2"/>
      <c r="X391" s="2"/>
      <c r="Y391" s="2"/>
      <c r="Z391" s="2"/>
      <c r="AA391" s="2"/>
      <c r="AB391" s="2"/>
      <c r="AC391" s="2"/>
      <c r="AD391" s="2"/>
      <c r="AE391" s="2"/>
      <c r="AF391" s="2"/>
      <c r="AG391" s="2"/>
      <c r="AH391" s="2"/>
      <c r="AI391" s="2"/>
      <c r="AJ391" s="2"/>
    </row>
    <row r="392" spans="1:36" ht="14.25" customHeight="1" x14ac:dyDescent="0.2">
      <c r="A392" s="2"/>
      <c r="B392" s="34"/>
      <c r="C392" s="34"/>
      <c r="D392" s="2"/>
      <c r="E392" s="2"/>
      <c r="F392" s="2"/>
      <c r="G392" s="2"/>
      <c r="H392" s="2"/>
      <c r="I392" s="2"/>
      <c r="J392" s="2"/>
      <c r="K392" s="2"/>
      <c r="L392" s="2"/>
      <c r="M392" s="2"/>
      <c r="N392" s="2"/>
      <c r="O392" s="2"/>
      <c r="P392" s="2"/>
      <c r="Q392" s="2"/>
      <c r="R392" s="2"/>
      <c r="S392" s="10"/>
      <c r="T392" s="2"/>
      <c r="U392" s="2"/>
      <c r="V392" s="2"/>
      <c r="W392" s="2"/>
      <c r="X392" s="2"/>
      <c r="Y392" s="2"/>
      <c r="Z392" s="2"/>
      <c r="AA392" s="2"/>
      <c r="AB392" s="2"/>
      <c r="AC392" s="2"/>
      <c r="AD392" s="2"/>
      <c r="AE392" s="2"/>
      <c r="AF392" s="2"/>
      <c r="AG392" s="2"/>
      <c r="AH392" s="2"/>
      <c r="AI392" s="2"/>
      <c r="AJ392" s="2"/>
    </row>
    <row r="393" spans="1:36" ht="14.25" customHeight="1" x14ac:dyDescent="0.2">
      <c r="A393" s="2"/>
      <c r="B393" s="34"/>
      <c r="C393" s="34"/>
      <c r="D393" s="2"/>
      <c r="E393" s="2"/>
      <c r="F393" s="2"/>
      <c r="G393" s="2"/>
      <c r="H393" s="2"/>
      <c r="I393" s="2"/>
      <c r="J393" s="2"/>
      <c r="K393" s="2"/>
      <c r="L393" s="2"/>
      <c r="M393" s="2"/>
      <c r="N393" s="2"/>
      <c r="O393" s="2"/>
      <c r="P393" s="2"/>
      <c r="Q393" s="2"/>
      <c r="R393" s="2"/>
      <c r="S393" s="10"/>
      <c r="T393" s="2"/>
      <c r="U393" s="2"/>
      <c r="V393" s="2"/>
      <c r="W393" s="2"/>
      <c r="X393" s="2"/>
      <c r="Y393" s="2"/>
      <c r="Z393" s="2"/>
      <c r="AA393" s="2"/>
      <c r="AB393" s="2"/>
      <c r="AC393" s="2"/>
      <c r="AD393" s="2"/>
      <c r="AE393" s="2"/>
      <c r="AF393" s="2"/>
      <c r="AG393" s="2"/>
      <c r="AH393" s="2"/>
      <c r="AI393" s="2"/>
      <c r="AJ393" s="2"/>
    </row>
    <row r="394" spans="1:36" ht="14.25" customHeight="1" x14ac:dyDescent="0.2">
      <c r="A394" s="2"/>
      <c r="B394" s="34"/>
      <c r="C394" s="34"/>
      <c r="D394" s="2"/>
      <c r="E394" s="2"/>
      <c r="F394" s="2"/>
      <c r="G394" s="2"/>
      <c r="H394" s="2"/>
      <c r="I394" s="2"/>
      <c r="J394" s="2"/>
      <c r="K394" s="2"/>
      <c r="L394" s="2"/>
      <c r="M394" s="2"/>
      <c r="N394" s="2"/>
      <c r="O394" s="2"/>
      <c r="P394" s="2"/>
      <c r="Q394" s="2"/>
      <c r="R394" s="2"/>
      <c r="S394" s="10"/>
      <c r="T394" s="2"/>
      <c r="U394" s="2"/>
      <c r="V394" s="2"/>
      <c r="W394" s="2"/>
      <c r="X394" s="2"/>
      <c r="Y394" s="2"/>
      <c r="Z394" s="2"/>
      <c r="AA394" s="2"/>
      <c r="AB394" s="2"/>
      <c r="AC394" s="2"/>
      <c r="AD394" s="2"/>
      <c r="AE394" s="2"/>
      <c r="AF394" s="2"/>
      <c r="AG394" s="2"/>
      <c r="AH394" s="2"/>
      <c r="AI394" s="2"/>
      <c r="AJ394" s="2"/>
    </row>
    <row r="395" spans="1:36" ht="14.25" customHeight="1" x14ac:dyDescent="0.2">
      <c r="A395" s="2"/>
      <c r="B395" s="34"/>
      <c r="C395" s="34"/>
      <c r="D395" s="2"/>
      <c r="E395" s="2"/>
      <c r="F395" s="2"/>
      <c r="G395" s="2"/>
      <c r="H395" s="2"/>
      <c r="I395" s="2"/>
      <c r="J395" s="2"/>
      <c r="K395" s="2"/>
      <c r="L395" s="2"/>
      <c r="M395" s="2"/>
      <c r="N395" s="2"/>
      <c r="O395" s="2"/>
      <c r="P395" s="2"/>
      <c r="Q395" s="2"/>
      <c r="R395" s="2"/>
      <c r="S395" s="10"/>
      <c r="T395" s="2"/>
      <c r="U395" s="2"/>
      <c r="V395" s="2"/>
      <c r="W395" s="2"/>
      <c r="X395" s="2"/>
      <c r="Y395" s="2"/>
      <c r="Z395" s="2"/>
      <c r="AA395" s="2"/>
      <c r="AB395" s="2"/>
      <c r="AC395" s="2"/>
      <c r="AD395" s="2"/>
      <c r="AE395" s="2"/>
      <c r="AF395" s="2"/>
      <c r="AG395" s="2"/>
      <c r="AH395" s="2"/>
      <c r="AI395" s="2"/>
      <c r="AJ395" s="2"/>
    </row>
    <row r="396" spans="1:36" ht="14.25" customHeight="1" x14ac:dyDescent="0.2">
      <c r="A396" s="2"/>
      <c r="B396" s="34"/>
      <c r="C396" s="34"/>
      <c r="D396" s="2"/>
      <c r="E396" s="2"/>
      <c r="F396" s="2"/>
      <c r="G396" s="2"/>
      <c r="H396" s="2"/>
      <c r="I396" s="2"/>
      <c r="J396" s="2"/>
      <c r="K396" s="2"/>
      <c r="L396" s="2"/>
      <c r="M396" s="2"/>
      <c r="N396" s="2"/>
      <c r="O396" s="2"/>
      <c r="P396" s="2"/>
      <c r="Q396" s="2"/>
      <c r="R396" s="2"/>
      <c r="S396" s="10"/>
      <c r="T396" s="2"/>
      <c r="U396" s="2"/>
      <c r="V396" s="2"/>
      <c r="W396" s="2"/>
      <c r="X396" s="2"/>
      <c r="Y396" s="2"/>
      <c r="Z396" s="2"/>
      <c r="AA396" s="2"/>
      <c r="AB396" s="2"/>
      <c r="AC396" s="2"/>
      <c r="AD396" s="2"/>
      <c r="AE396" s="2"/>
      <c r="AF396" s="2"/>
      <c r="AG396" s="2"/>
      <c r="AH396" s="2"/>
      <c r="AI396" s="2"/>
      <c r="AJ396" s="2"/>
    </row>
    <row r="397" spans="1:36" ht="14.25" customHeight="1" x14ac:dyDescent="0.2">
      <c r="A397" s="2"/>
      <c r="B397" s="34"/>
      <c r="C397" s="34"/>
      <c r="D397" s="2"/>
      <c r="E397" s="2"/>
      <c r="F397" s="2"/>
      <c r="G397" s="2"/>
      <c r="H397" s="2"/>
      <c r="I397" s="2"/>
      <c r="J397" s="2"/>
      <c r="K397" s="2"/>
      <c r="L397" s="2"/>
      <c r="M397" s="2"/>
      <c r="N397" s="2"/>
      <c r="O397" s="2"/>
      <c r="P397" s="2"/>
      <c r="Q397" s="2"/>
      <c r="R397" s="2"/>
      <c r="S397" s="10"/>
      <c r="T397" s="2"/>
      <c r="U397" s="2"/>
      <c r="V397" s="2"/>
      <c r="W397" s="2"/>
      <c r="X397" s="2"/>
      <c r="Y397" s="2"/>
      <c r="Z397" s="2"/>
      <c r="AA397" s="2"/>
      <c r="AB397" s="2"/>
      <c r="AC397" s="2"/>
      <c r="AD397" s="2"/>
      <c r="AE397" s="2"/>
      <c r="AF397" s="2"/>
      <c r="AG397" s="2"/>
      <c r="AH397" s="2"/>
      <c r="AI397" s="2"/>
      <c r="AJ397" s="2"/>
    </row>
    <row r="398" spans="1:36" ht="14.25" customHeight="1" x14ac:dyDescent="0.2">
      <c r="A398" s="2"/>
      <c r="B398" s="34"/>
      <c r="C398" s="34"/>
      <c r="D398" s="2"/>
      <c r="E398" s="2"/>
      <c r="F398" s="2"/>
      <c r="G398" s="2"/>
      <c r="H398" s="2"/>
      <c r="I398" s="2"/>
      <c r="J398" s="2"/>
      <c r="K398" s="2"/>
      <c r="L398" s="2"/>
      <c r="M398" s="2"/>
      <c r="N398" s="2"/>
      <c r="O398" s="2"/>
      <c r="P398" s="2"/>
      <c r="Q398" s="2"/>
      <c r="R398" s="2"/>
      <c r="S398" s="10"/>
      <c r="T398" s="2"/>
      <c r="U398" s="2"/>
      <c r="V398" s="2"/>
      <c r="W398" s="2"/>
      <c r="X398" s="2"/>
      <c r="Y398" s="2"/>
      <c r="Z398" s="2"/>
      <c r="AA398" s="2"/>
      <c r="AB398" s="2"/>
      <c r="AC398" s="2"/>
      <c r="AD398" s="2"/>
      <c r="AE398" s="2"/>
      <c r="AF398" s="2"/>
      <c r="AG398" s="2"/>
      <c r="AH398" s="2"/>
      <c r="AI398" s="2"/>
      <c r="AJ398" s="2"/>
    </row>
    <row r="399" spans="1:36" ht="14.25" customHeight="1" x14ac:dyDescent="0.2">
      <c r="A399" s="2"/>
      <c r="B399" s="34"/>
      <c r="C399" s="34"/>
      <c r="D399" s="2"/>
      <c r="E399" s="2"/>
      <c r="F399" s="2"/>
      <c r="G399" s="2"/>
      <c r="H399" s="2"/>
      <c r="I399" s="2"/>
      <c r="J399" s="2"/>
      <c r="K399" s="2"/>
      <c r="L399" s="2"/>
      <c r="M399" s="2"/>
      <c r="N399" s="2"/>
      <c r="O399" s="2"/>
      <c r="P399" s="2"/>
      <c r="Q399" s="2"/>
      <c r="R399" s="2"/>
      <c r="S399" s="10"/>
      <c r="T399" s="2"/>
      <c r="U399" s="2"/>
      <c r="V399" s="2"/>
      <c r="W399" s="2"/>
      <c r="X399" s="2"/>
      <c r="Y399" s="2"/>
      <c r="Z399" s="2"/>
      <c r="AA399" s="2"/>
      <c r="AB399" s="2"/>
      <c r="AC399" s="2"/>
      <c r="AD399" s="2"/>
      <c r="AE399" s="2"/>
      <c r="AF399" s="2"/>
      <c r="AG399" s="2"/>
      <c r="AH399" s="2"/>
      <c r="AI399" s="2"/>
      <c r="AJ399" s="2"/>
    </row>
    <row r="400" spans="1:36" ht="14.25" customHeight="1" x14ac:dyDescent="0.2">
      <c r="A400" s="2"/>
      <c r="B400" s="34"/>
      <c r="C400" s="34"/>
      <c r="D400" s="2"/>
      <c r="E400" s="2"/>
      <c r="F400" s="2"/>
      <c r="G400" s="2"/>
      <c r="H400" s="2"/>
      <c r="I400" s="2"/>
      <c r="J400" s="2"/>
      <c r="K400" s="2"/>
      <c r="L400" s="2"/>
      <c r="M400" s="2"/>
      <c r="N400" s="2"/>
      <c r="O400" s="2"/>
      <c r="P400" s="2"/>
      <c r="Q400" s="2"/>
      <c r="R400" s="2"/>
      <c r="S400" s="10"/>
      <c r="T400" s="2"/>
      <c r="U400" s="2"/>
      <c r="V400" s="2"/>
      <c r="W400" s="2"/>
      <c r="X400" s="2"/>
      <c r="Y400" s="2"/>
      <c r="Z400" s="2"/>
      <c r="AA400" s="2"/>
      <c r="AB400" s="2"/>
      <c r="AC400" s="2"/>
      <c r="AD400" s="2"/>
      <c r="AE400" s="2"/>
      <c r="AF400" s="2"/>
      <c r="AG400" s="2"/>
      <c r="AH400" s="2"/>
      <c r="AI400" s="2"/>
      <c r="AJ400" s="2"/>
    </row>
    <row r="401" spans="1:36" ht="14.25" customHeight="1" x14ac:dyDescent="0.2">
      <c r="A401" s="2"/>
      <c r="B401" s="34"/>
      <c r="C401" s="34"/>
      <c r="D401" s="2"/>
      <c r="E401" s="2"/>
      <c r="F401" s="2"/>
      <c r="G401" s="2"/>
      <c r="H401" s="2"/>
      <c r="I401" s="2"/>
      <c r="J401" s="2"/>
      <c r="K401" s="2"/>
      <c r="L401" s="2"/>
      <c r="M401" s="2"/>
      <c r="N401" s="2"/>
      <c r="O401" s="2"/>
      <c r="P401" s="2"/>
      <c r="Q401" s="2"/>
      <c r="R401" s="2"/>
      <c r="S401" s="10"/>
      <c r="T401" s="2"/>
      <c r="U401" s="2"/>
      <c r="V401" s="2"/>
      <c r="W401" s="2"/>
      <c r="X401" s="2"/>
      <c r="Y401" s="2"/>
      <c r="Z401" s="2"/>
      <c r="AA401" s="2"/>
      <c r="AB401" s="2"/>
      <c r="AC401" s="2"/>
      <c r="AD401" s="2"/>
      <c r="AE401" s="2"/>
      <c r="AF401" s="2"/>
      <c r="AG401" s="2"/>
      <c r="AH401" s="2"/>
      <c r="AI401" s="2"/>
      <c r="AJ401" s="2"/>
    </row>
    <row r="402" spans="1:36" ht="14.25" customHeight="1" x14ac:dyDescent="0.2">
      <c r="A402" s="2"/>
      <c r="B402" s="34"/>
      <c r="C402" s="34"/>
      <c r="D402" s="2"/>
      <c r="E402" s="2"/>
      <c r="F402" s="2"/>
      <c r="G402" s="2"/>
      <c r="H402" s="2"/>
      <c r="I402" s="2"/>
      <c r="J402" s="2"/>
      <c r="K402" s="2"/>
      <c r="L402" s="2"/>
      <c r="M402" s="2"/>
      <c r="N402" s="2"/>
      <c r="O402" s="2"/>
      <c r="P402" s="2"/>
      <c r="Q402" s="2"/>
      <c r="R402" s="2"/>
      <c r="S402" s="10"/>
      <c r="T402" s="2"/>
      <c r="U402" s="2"/>
      <c r="V402" s="2"/>
      <c r="W402" s="2"/>
      <c r="X402" s="2"/>
      <c r="Y402" s="2"/>
      <c r="Z402" s="2"/>
      <c r="AA402" s="2"/>
      <c r="AB402" s="2"/>
      <c r="AC402" s="2"/>
      <c r="AD402" s="2"/>
      <c r="AE402" s="2"/>
      <c r="AF402" s="2"/>
      <c r="AG402" s="2"/>
      <c r="AH402" s="2"/>
      <c r="AI402" s="2"/>
      <c r="AJ402" s="2"/>
    </row>
    <row r="403" spans="1:36" ht="14.25" customHeight="1" x14ac:dyDescent="0.2">
      <c r="A403" s="2"/>
      <c r="B403" s="34"/>
      <c r="C403" s="34"/>
      <c r="D403" s="2"/>
      <c r="E403" s="2"/>
      <c r="F403" s="2"/>
      <c r="G403" s="2"/>
      <c r="H403" s="2"/>
      <c r="I403" s="2"/>
      <c r="J403" s="2"/>
      <c r="K403" s="2"/>
      <c r="L403" s="2"/>
      <c r="M403" s="2"/>
      <c r="N403" s="2"/>
      <c r="O403" s="2"/>
      <c r="P403" s="2"/>
      <c r="Q403" s="2"/>
      <c r="R403" s="2"/>
      <c r="S403" s="10"/>
      <c r="T403" s="2"/>
      <c r="U403" s="2"/>
      <c r="V403" s="2"/>
      <c r="W403" s="2"/>
      <c r="X403" s="2"/>
      <c r="Y403" s="2"/>
      <c r="Z403" s="2"/>
      <c r="AA403" s="2"/>
      <c r="AB403" s="2"/>
      <c r="AC403" s="2"/>
      <c r="AD403" s="2"/>
      <c r="AE403" s="2"/>
      <c r="AF403" s="2"/>
      <c r="AG403" s="2"/>
      <c r="AH403" s="2"/>
      <c r="AI403" s="2"/>
      <c r="AJ403" s="2"/>
    </row>
    <row r="404" spans="1:36" ht="14.25" customHeight="1" x14ac:dyDescent="0.2">
      <c r="A404" s="2"/>
      <c r="B404" s="34"/>
      <c r="C404" s="34"/>
      <c r="D404" s="2"/>
      <c r="E404" s="2"/>
      <c r="F404" s="2"/>
      <c r="G404" s="2"/>
      <c r="H404" s="2"/>
      <c r="I404" s="2"/>
      <c r="J404" s="2"/>
      <c r="K404" s="2"/>
      <c r="L404" s="2"/>
      <c r="M404" s="2"/>
      <c r="N404" s="2"/>
      <c r="O404" s="2"/>
      <c r="P404" s="2"/>
      <c r="Q404" s="2"/>
      <c r="R404" s="2"/>
      <c r="S404" s="10"/>
      <c r="T404" s="2"/>
      <c r="U404" s="2"/>
      <c r="V404" s="2"/>
      <c r="W404" s="2"/>
      <c r="X404" s="2"/>
      <c r="Y404" s="2"/>
      <c r="Z404" s="2"/>
      <c r="AA404" s="2"/>
      <c r="AB404" s="2"/>
      <c r="AC404" s="2"/>
      <c r="AD404" s="2"/>
      <c r="AE404" s="2"/>
      <c r="AF404" s="2"/>
      <c r="AG404" s="2"/>
      <c r="AH404" s="2"/>
      <c r="AI404" s="2"/>
      <c r="AJ404" s="2"/>
    </row>
    <row r="405" spans="1:36" ht="14.25" customHeight="1" x14ac:dyDescent="0.2">
      <c r="A405" s="2"/>
      <c r="B405" s="34"/>
      <c r="C405" s="34"/>
      <c r="D405" s="2"/>
      <c r="E405" s="2"/>
      <c r="F405" s="2"/>
      <c r="G405" s="2"/>
      <c r="H405" s="2"/>
      <c r="I405" s="2"/>
      <c r="J405" s="2"/>
      <c r="K405" s="2"/>
      <c r="L405" s="2"/>
      <c r="M405" s="2"/>
      <c r="N405" s="2"/>
      <c r="O405" s="2"/>
      <c r="P405" s="2"/>
      <c r="Q405" s="2"/>
      <c r="R405" s="2"/>
      <c r="S405" s="10"/>
      <c r="T405" s="2"/>
      <c r="U405" s="2"/>
      <c r="V405" s="2"/>
      <c r="W405" s="2"/>
      <c r="X405" s="2"/>
      <c r="Y405" s="2"/>
      <c r="Z405" s="2"/>
      <c r="AA405" s="2"/>
      <c r="AB405" s="2"/>
      <c r="AC405" s="2"/>
      <c r="AD405" s="2"/>
      <c r="AE405" s="2"/>
      <c r="AF405" s="2"/>
      <c r="AG405" s="2"/>
      <c r="AH405" s="2"/>
      <c r="AI405" s="2"/>
      <c r="AJ405" s="2"/>
    </row>
    <row r="406" spans="1:36" ht="14.25" customHeight="1" x14ac:dyDescent="0.2">
      <c r="A406" s="2"/>
      <c r="B406" s="34"/>
      <c r="C406" s="34"/>
      <c r="D406" s="2"/>
      <c r="E406" s="2"/>
      <c r="F406" s="2"/>
      <c r="G406" s="2"/>
      <c r="H406" s="2"/>
      <c r="I406" s="2"/>
      <c r="J406" s="2"/>
      <c r="K406" s="2"/>
      <c r="L406" s="2"/>
      <c r="M406" s="2"/>
      <c r="N406" s="2"/>
      <c r="O406" s="2"/>
      <c r="P406" s="2"/>
      <c r="Q406" s="2"/>
      <c r="R406" s="2"/>
      <c r="S406" s="10"/>
      <c r="T406" s="2"/>
      <c r="U406" s="2"/>
      <c r="V406" s="2"/>
      <c r="W406" s="2"/>
      <c r="X406" s="2"/>
      <c r="Y406" s="2"/>
      <c r="Z406" s="2"/>
      <c r="AA406" s="2"/>
      <c r="AB406" s="2"/>
      <c r="AC406" s="2"/>
      <c r="AD406" s="2"/>
      <c r="AE406" s="2"/>
      <c r="AF406" s="2"/>
      <c r="AG406" s="2"/>
      <c r="AH406" s="2"/>
      <c r="AI406" s="2"/>
      <c r="AJ406" s="2"/>
    </row>
    <row r="407" spans="1:36" ht="14.25" customHeight="1" x14ac:dyDescent="0.2">
      <c r="A407" s="2"/>
      <c r="B407" s="34"/>
      <c r="C407" s="34"/>
      <c r="D407" s="2"/>
      <c r="E407" s="2"/>
      <c r="F407" s="2"/>
      <c r="G407" s="2"/>
      <c r="H407" s="2"/>
      <c r="I407" s="2"/>
      <c r="J407" s="2"/>
      <c r="K407" s="2"/>
      <c r="L407" s="2"/>
      <c r="M407" s="2"/>
      <c r="N407" s="2"/>
      <c r="O407" s="2"/>
      <c r="P407" s="2"/>
      <c r="Q407" s="2"/>
      <c r="R407" s="2"/>
      <c r="S407" s="10"/>
      <c r="T407" s="2"/>
      <c r="U407" s="2"/>
      <c r="V407" s="2"/>
      <c r="W407" s="2"/>
      <c r="X407" s="2"/>
      <c r="Y407" s="2"/>
      <c r="Z407" s="2"/>
      <c r="AA407" s="2"/>
      <c r="AB407" s="2"/>
      <c r="AC407" s="2"/>
      <c r="AD407" s="2"/>
      <c r="AE407" s="2"/>
      <c r="AF407" s="2"/>
      <c r="AG407" s="2"/>
      <c r="AH407" s="2"/>
      <c r="AI407" s="2"/>
      <c r="AJ407" s="2"/>
    </row>
    <row r="408" spans="1:36" ht="14.25" customHeight="1" x14ac:dyDescent="0.2">
      <c r="A408" s="2"/>
      <c r="B408" s="34"/>
      <c r="C408" s="34"/>
      <c r="D408" s="2"/>
      <c r="E408" s="2"/>
      <c r="F408" s="2"/>
      <c r="G408" s="2"/>
      <c r="H408" s="2"/>
      <c r="I408" s="2"/>
      <c r="J408" s="2"/>
      <c r="K408" s="2"/>
      <c r="L408" s="2"/>
      <c r="M408" s="2"/>
      <c r="N408" s="2"/>
      <c r="O408" s="2"/>
      <c r="P408" s="2"/>
      <c r="Q408" s="2"/>
      <c r="R408" s="2"/>
      <c r="S408" s="10"/>
      <c r="T408" s="2"/>
      <c r="U408" s="2"/>
      <c r="V408" s="2"/>
      <c r="W408" s="2"/>
      <c r="X408" s="2"/>
      <c r="Y408" s="2"/>
      <c r="Z408" s="2"/>
      <c r="AA408" s="2"/>
      <c r="AB408" s="2"/>
      <c r="AC408" s="2"/>
      <c r="AD408" s="2"/>
      <c r="AE408" s="2"/>
      <c r="AF408" s="2"/>
      <c r="AG408" s="2"/>
      <c r="AH408" s="2"/>
      <c r="AI408" s="2"/>
      <c r="AJ408" s="2"/>
    </row>
    <row r="409" spans="1:36" ht="14.25" customHeight="1" x14ac:dyDescent="0.2">
      <c r="A409" s="2"/>
      <c r="B409" s="34"/>
      <c r="C409" s="34"/>
      <c r="D409" s="2"/>
      <c r="E409" s="2"/>
      <c r="F409" s="2"/>
      <c r="G409" s="2"/>
      <c r="H409" s="2"/>
      <c r="I409" s="2"/>
      <c r="J409" s="2"/>
      <c r="K409" s="2"/>
      <c r="L409" s="2"/>
      <c r="M409" s="2"/>
      <c r="N409" s="2"/>
      <c r="O409" s="2"/>
      <c r="P409" s="2"/>
      <c r="Q409" s="2"/>
      <c r="R409" s="2"/>
      <c r="S409" s="10"/>
      <c r="T409" s="2"/>
      <c r="U409" s="2"/>
      <c r="V409" s="2"/>
      <c r="W409" s="2"/>
      <c r="X409" s="2"/>
      <c r="Y409" s="2"/>
      <c r="Z409" s="2"/>
      <c r="AA409" s="2"/>
      <c r="AB409" s="2"/>
      <c r="AC409" s="2"/>
      <c r="AD409" s="2"/>
      <c r="AE409" s="2"/>
      <c r="AF409" s="2"/>
      <c r="AG409" s="2"/>
      <c r="AH409" s="2"/>
      <c r="AI409" s="2"/>
      <c r="AJ409" s="2"/>
    </row>
    <row r="410" spans="1:36" ht="14.25" customHeight="1" x14ac:dyDescent="0.2">
      <c r="A410" s="2"/>
      <c r="B410" s="34"/>
      <c r="C410" s="34"/>
      <c r="D410" s="2"/>
      <c r="E410" s="2"/>
      <c r="F410" s="2"/>
      <c r="G410" s="2"/>
      <c r="H410" s="2"/>
      <c r="I410" s="2"/>
      <c r="J410" s="2"/>
      <c r="K410" s="2"/>
      <c r="L410" s="2"/>
      <c r="M410" s="2"/>
      <c r="N410" s="2"/>
      <c r="O410" s="2"/>
      <c r="P410" s="2"/>
      <c r="Q410" s="2"/>
      <c r="R410" s="2"/>
      <c r="S410" s="10"/>
      <c r="T410" s="2"/>
      <c r="U410" s="2"/>
      <c r="V410" s="2"/>
      <c r="W410" s="2"/>
      <c r="X410" s="2"/>
      <c r="Y410" s="2"/>
      <c r="Z410" s="2"/>
      <c r="AA410" s="2"/>
      <c r="AB410" s="2"/>
      <c r="AC410" s="2"/>
      <c r="AD410" s="2"/>
      <c r="AE410" s="2"/>
      <c r="AF410" s="2"/>
      <c r="AG410" s="2"/>
      <c r="AH410" s="2"/>
      <c r="AI410" s="2"/>
      <c r="AJ410" s="2"/>
    </row>
    <row r="411" spans="1:36" ht="14.25" customHeight="1" x14ac:dyDescent="0.2">
      <c r="A411" s="2"/>
      <c r="B411" s="34"/>
      <c r="C411" s="34"/>
      <c r="D411" s="2"/>
      <c r="E411" s="2"/>
      <c r="F411" s="2"/>
      <c r="G411" s="2"/>
      <c r="H411" s="2"/>
      <c r="I411" s="2"/>
      <c r="J411" s="2"/>
      <c r="K411" s="2"/>
      <c r="L411" s="2"/>
      <c r="M411" s="2"/>
      <c r="N411" s="2"/>
      <c r="O411" s="2"/>
      <c r="P411" s="2"/>
      <c r="Q411" s="2"/>
      <c r="R411" s="2"/>
      <c r="S411" s="10"/>
      <c r="T411" s="2"/>
      <c r="U411" s="2"/>
      <c r="V411" s="2"/>
      <c r="W411" s="2"/>
      <c r="X411" s="2"/>
      <c r="Y411" s="2"/>
      <c r="Z411" s="2"/>
      <c r="AA411" s="2"/>
      <c r="AB411" s="2"/>
      <c r="AC411" s="2"/>
      <c r="AD411" s="2"/>
      <c r="AE411" s="2"/>
      <c r="AF411" s="2"/>
      <c r="AG411" s="2"/>
      <c r="AH411" s="2"/>
      <c r="AI411" s="2"/>
      <c r="AJ411" s="2"/>
    </row>
    <row r="412" spans="1:36" ht="14.25" customHeight="1" x14ac:dyDescent="0.2">
      <c r="A412" s="2"/>
      <c r="B412" s="34"/>
      <c r="C412" s="34"/>
      <c r="D412" s="2"/>
      <c r="E412" s="2"/>
      <c r="F412" s="2"/>
      <c r="G412" s="2"/>
      <c r="H412" s="2"/>
      <c r="I412" s="2"/>
      <c r="J412" s="2"/>
      <c r="K412" s="2"/>
      <c r="L412" s="2"/>
      <c r="M412" s="2"/>
      <c r="N412" s="2"/>
      <c r="O412" s="2"/>
      <c r="P412" s="2"/>
      <c r="Q412" s="2"/>
      <c r="R412" s="2"/>
      <c r="S412" s="10"/>
      <c r="T412" s="2"/>
      <c r="U412" s="2"/>
      <c r="V412" s="2"/>
      <c r="W412" s="2"/>
      <c r="X412" s="2"/>
      <c r="Y412" s="2"/>
      <c r="Z412" s="2"/>
      <c r="AA412" s="2"/>
      <c r="AB412" s="2"/>
      <c r="AC412" s="2"/>
      <c r="AD412" s="2"/>
      <c r="AE412" s="2"/>
      <c r="AF412" s="2"/>
      <c r="AG412" s="2"/>
      <c r="AH412" s="2"/>
      <c r="AI412" s="2"/>
      <c r="AJ412" s="2"/>
    </row>
    <row r="413" spans="1:36" ht="14.25" customHeight="1" x14ac:dyDescent="0.2">
      <c r="A413" s="2"/>
      <c r="B413" s="34"/>
      <c r="C413" s="34"/>
      <c r="D413" s="2"/>
      <c r="E413" s="2"/>
      <c r="F413" s="2"/>
      <c r="G413" s="2"/>
      <c r="H413" s="2"/>
      <c r="I413" s="2"/>
      <c r="J413" s="2"/>
      <c r="K413" s="2"/>
      <c r="L413" s="2"/>
      <c r="M413" s="2"/>
      <c r="N413" s="2"/>
      <c r="O413" s="2"/>
      <c r="P413" s="2"/>
      <c r="Q413" s="2"/>
      <c r="R413" s="2"/>
      <c r="S413" s="10"/>
      <c r="T413" s="2"/>
      <c r="U413" s="2"/>
      <c r="V413" s="2"/>
      <c r="W413" s="2"/>
      <c r="X413" s="2"/>
      <c r="Y413" s="2"/>
      <c r="Z413" s="2"/>
      <c r="AA413" s="2"/>
      <c r="AB413" s="2"/>
      <c r="AC413" s="2"/>
      <c r="AD413" s="2"/>
      <c r="AE413" s="2"/>
      <c r="AF413" s="2"/>
      <c r="AG413" s="2"/>
      <c r="AH413" s="2"/>
      <c r="AI413" s="2"/>
      <c r="AJ413" s="2"/>
    </row>
    <row r="414" spans="1:36" ht="14.25" customHeight="1" x14ac:dyDescent="0.2">
      <c r="A414" s="2"/>
      <c r="B414" s="34"/>
      <c r="C414" s="34"/>
      <c r="D414" s="2"/>
      <c r="E414" s="2"/>
      <c r="F414" s="2"/>
      <c r="G414" s="2"/>
      <c r="H414" s="2"/>
      <c r="I414" s="2"/>
      <c r="J414" s="2"/>
      <c r="K414" s="2"/>
      <c r="L414" s="2"/>
      <c r="M414" s="2"/>
      <c r="N414" s="2"/>
      <c r="O414" s="2"/>
      <c r="P414" s="2"/>
      <c r="Q414" s="2"/>
      <c r="R414" s="2"/>
      <c r="S414" s="10"/>
      <c r="T414" s="2"/>
      <c r="U414" s="2"/>
      <c r="V414" s="2"/>
      <c r="W414" s="2"/>
      <c r="X414" s="2"/>
      <c r="Y414" s="2"/>
      <c r="Z414" s="2"/>
      <c r="AA414" s="2"/>
      <c r="AB414" s="2"/>
      <c r="AC414" s="2"/>
      <c r="AD414" s="2"/>
      <c r="AE414" s="2"/>
      <c r="AF414" s="2"/>
      <c r="AG414" s="2"/>
      <c r="AH414" s="2"/>
      <c r="AI414" s="2"/>
      <c r="AJ414" s="2"/>
    </row>
    <row r="415" spans="1:36" ht="14.25" customHeight="1" x14ac:dyDescent="0.2">
      <c r="A415" s="2"/>
      <c r="B415" s="34"/>
      <c r="C415" s="34"/>
      <c r="D415" s="2"/>
      <c r="E415" s="2"/>
      <c r="F415" s="2"/>
      <c r="G415" s="2"/>
      <c r="H415" s="2"/>
      <c r="I415" s="2"/>
      <c r="J415" s="2"/>
      <c r="K415" s="2"/>
      <c r="L415" s="2"/>
      <c r="M415" s="2"/>
      <c r="N415" s="2"/>
      <c r="O415" s="2"/>
      <c r="P415" s="2"/>
      <c r="Q415" s="2"/>
      <c r="R415" s="2"/>
      <c r="S415" s="10"/>
      <c r="T415" s="2"/>
      <c r="U415" s="2"/>
      <c r="V415" s="2"/>
      <c r="W415" s="2"/>
      <c r="X415" s="2"/>
      <c r="Y415" s="2"/>
      <c r="Z415" s="2"/>
      <c r="AA415" s="2"/>
      <c r="AB415" s="2"/>
      <c r="AC415" s="2"/>
      <c r="AD415" s="2"/>
      <c r="AE415" s="2"/>
      <c r="AF415" s="2"/>
      <c r="AG415" s="2"/>
      <c r="AH415" s="2"/>
      <c r="AI415" s="2"/>
      <c r="AJ415" s="2"/>
    </row>
    <row r="416" spans="1:36" ht="14.25" customHeight="1" x14ac:dyDescent="0.2">
      <c r="A416" s="2"/>
      <c r="B416" s="34"/>
      <c r="C416" s="34"/>
      <c r="D416" s="2"/>
      <c r="E416" s="2"/>
      <c r="F416" s="2"/>
      <c r="G416" s="2"/>
      <c r="H416" s="2"/>
      <c r="I416" s="2"/>
      <c r="J416" s="2"/>
      <c r="K416" s="2"/>
      <c r="L416" s="2"/>
      <c r="M416" s="2"/>
      <c r="N416" s="2"/>
      <c r="O416" s="2"/>
      <c r="P416" s="2"/>
      <c r="Q416" s="2"/>
      <c r="R416" s="2"/>
      <c r="S416" s="10"/>
      <c r="T416" s="2"/>
      <c r="U416" s="2"/>
      <c r="V416" s="2"/>
      <c r="W416" s="2"/>
      <c r="X416" s="2"/>
      <c r="Y416" s="2"/>
      <c r="Z416" s="2"/>
      <c r="AA416" s="2"/>
      <c r="AB416" s="2"/>
      <c r="AC416" s="2"/>
      <c r="AD416" s="2"/>
      <c r="AE416" s="2"/>
      <c r="AF416" s="2"/>
      <c r="AG416" s="2"/>
      <c r="AH416" s="2"/>
      <c r="AI416" s="2"/>
      <c r="AJ416" s="2"/>
    </row>
    <row r="417" spans="1:36" ht="14.25" customHeight="1" x14ac:dyDescent="0.2">
      <c r="A417" s="2"/>
      <c r="B417" s="34"/>
      <c r="C417" s="34"/>
      <c r="D417" s="2"/>
      <c r="E417" s="2"/>
      <c r="F417" s="2"/>
      <c r="G417" s="2"/>
      <c r="H417" s="2"/>
      <c r="I417" s="2"/>
      <c r="J417" s="2"/>
      <c r="K417" s="2"/>
      <c r="L417" s="2"/>
      <c r="M417" s="2"/>
      <c r="N417" s="2"/>
      <c r="O417" s="2"/>
      <c r="P417" s="2"/>
      <c r="Q417" s="2"/>
      <c r="R417" s="2"/>
      <c r="S417" s="10"/>
      <c r="T417" s="2"/>
      <c r="U417" s="2"/>
      <c r="V417" s="2"/>
      <c r="W417" s="2"/>
      <c r="X417" s="2"/>
      <c r="Y417" s="2"/>
      <c r="Z417" s="2"/>
      <c r="AA417" s="2"/>
      <c r="AB417" s="2"/>
      <c r="AC417" s="2"/>
      <c r="AD417" s="2"/>
      <c r="AE417" s="2"/>
      <c r="AF417" s="2"/>
      <c r="AG417" s="2"/>
      <c r="AH417" s="2"/>
      <c r="AI417" s="2"/>
      <c r="AJ417" s="2"/>
    </row>
    <row r="418" spans="1:36" ht="14.25" customHeight="1" x14ac:dyDescent="0.2">
      <c r="A418" s="2"/>
      <c r="B418" s="34"/>
      <c r="C418" s="34"/>
      <c r="D418" s="2"/>
      <c r="E418" s="2"/>
      <c r="F418" s="2"/>
      <c r="G418" s="2"/>
      <c r="H418" s="2"/>
      <c r="I418" s="2"/>
      <c r="J418" s="2"/>
      <c r="K418" s="2"/>
      <c r="L418" s="2"/>
      <c r="M418" s="2"/>
      <c r="N418" s="2"/>
      <c r="O418" s="2"/>
      <c r="P418" s="2"/>
      <c r="Q418" s="2"/>
      <c r="R418" s="2"/>
      <c r="S418" s="10"/>
      <c r="T418" s="2"/>
      <c r="U418" s="2"/>
      <c r="V418" s="2"/>
      <c r="W418" s="2"/>
      <c r="X418" s="2"/>
      <c r="Y418" s="2"/>
      <c r="Z418" s="2"/>
      <c r="AA418" s="2"/>
      <c r="AB418" s="2"/>
      <c r="AC418" s="2"/>
      <c r="AD418" s="2"/>
      <c r="AE418" s="2"/>
      <c r="AF418" s="2"/>
      <c r="AG418" s="2"/>
      <c r="AH418" s="2"/>
      <c r="AI418" s="2"/>
      <c r="AJ418" s="2"/>
    </row>
    <row r="419" spans="1:36" ht="14.25" customHeight="1" x14ac:dyDescent="0.2">
      <c r="A419" s="2"/>
      <c r="B419" s="34"/>
      <c r="C419" s="34"/>
      <c r="D419" s="2"/>
      <c r="E419" s="2"/>
      <c r="F419" s="2"/>
      <c r="G419" s="2"/>
      <c r="H419" s="2"/>
      <c r="I419" s="2"/>
      <c r="J419" s="2"/>
      <c r="K419" s="2"/>
      <c r="L419" s="2"/>
      <c r="M419" s="2"/>
      <c r="N419" s="2"/>
      <c r="O419" s="2"/>
      <c r="P419" s="2"/>
      <c r="Q419" s="2"/>
      <c r="R419" s="2"/>
      <c r="S419" s="10"/>
      <c r="T419" s="2"/>
      <c r="U419" s="2"/>
      <c r="V419" s="2"/>
      <c r="W419" s="2"/>
      <c r="X419" s="2"/>
      <c r="Y419" s="2"/>
      <c r="Z419" s="2"/>
      <c r="AA419" s="2"/>
      <c r="AB419" s="2"/>
      <c r="AC419" s="2"/>
      <c r="AD419" s="2"/>
      <c r="AE419" s="2"/>
      <c r="AF419" s="2"/>
      <c r="AG419" s="2"/>
      <c r="AH419" s="2"/>
      <c r="AI419" s="2"/>
      <c r="AJ419" s="2"/>
    </row>
    <row r="420" spans="1:36" ht="14.25" customHeight="1" x14ac:dyDescent="0.2">
      <c r="A420" s="2"/>
      <c r="B420" s="34"/>
      <c r="C420" s="34"/>
      <c r="D420" s="2"/>
      <c r="E420" s="2"/>
      <c r="F420" s="2"/>
      <c r="G420" s="2"/>
      <c r="H420" s="2"/>
      <c r="I420" s="2"/>
      <c r="J420" s="2"/>
      <c r="K420" s="2"/>
      <c r="L420" s="2"/>
      <c r="M420" s="2"/>
      <c r="N420" s="2"/>
      <c r="O420" s="2"/>
      <c r="P420" s="2"/>
      <c r="Q420" s="2"/>
      <c r="R420" s="2"/>
      <c r="S420" s="10"/>
      <c r="T420" s="2"/>
      <c r="U420" s="2"/>
      <c r="V420" s="2"/>
      <c r="W420" s="2"/>
      <c r="X420" s="2"/>
      <c r="Y420" s="2"/>
      <c r="Z420" s="2"/>
      <c r="AA420" s="2"/>
      <c r="AB420" s="2"/>
      <c r="AC420" s="2"/>
      <c r="AD420" s="2"/>
      <c r="AE420" s="2"/>
      <c r="AF420" s="2"/>
      <c r="AG420" s="2"/>
      <c r="AH420" s="2"/>
      <c r="AI420" s="2"/>
      <c r="AJ420" s="2"/>
    </row>
    <row r="421" spans="1:36" ht="14.25" customHeight="1" x14ac:dyDescent="0.2">
      <c r="A421" s="2"/>
      <c r="B421" s="34"/>
      <c r="C421" s="34"/>
      <c r="D421" s="2"/>
      <c r="E421" s="2"/>
      <c r="F421" s="2"/>
      <c r="G421" s="2"/>
      <c r="H421" s="2"/>
      <c r="I421" s="2"/>
      <c r="J421" s="2"/>
      <c r="K421" s="2"/>
      <c r="L421" s="2"/>
      <c r="M421" s="2"/>
      <c r="N421" s="2"/>
      <c r="O421" s="2"/>
      <c r="P421" s="2"/>
      <c r="Q421" s="2"/>
      <c r="R421" s="2"/>
      <c r="S421" s="10"/>
      <c r="T421" s="2"/>
      <c r="U421" s="2"/>
      <c r="V421" s="2"/>
      <c r="W421" s="2"/>
      <c r="X421" s="2"/>
      <c r="Y421" s="2"/>
      <c r="Z421" s="2"/>
      <c r="AA421" s="2"/>
      <c r="AB421" s="2"/>
      <c r="AC421" s="2"/>
      <c r="AD421" s="2"/>
      <c r="AE421" s="2"/>
      <c r="AF421" s="2"/>
      <c r="AG421" s="2"/>
      <c r="AH421" s="2"/>
      <c r="AI421" s="2"/>
      <c r="AJ421" s="2"/>
    </row>
    <row r="422" spans="1:36" ht="14.25" customHeight="1" x14ac:dyDescent="0.2">
      <c r="A422" s="2"/>
      <c r="B422" s="34"/>
      <c r="C422" s="34"/>
      <c r="D422" s="2"/>
      <c r="E422" s="2"/>
      <c r="F422" s="2"/>
      <c r="G422" s="2"/>
      <c r="H422" s="2"/>
      <c r="I422" s="2"/>
      <c r="J422" s="2"/>
      <c r="K422" s="2"/>
      <c r="L422" s="2"/>
      <c r="M422" s="2"/>
      <c r="N422" s="2"/>
      <c r="O422" s="2"/>
      <c r="P422" s="2"/>
      <c r="Q422" s="2"/>
      <c r="R422" s="2"/>
      <c r="S422" s="10"/>
      <c r="T422" s="2"/>
      <c r="U422" s="2"/>
      <c r="V422" s="2"/>
      <c r="W422" s="2"/>
      <c r="X422" s="2"/>
      <c r="Y422" s="2"/>
      <c r="Z422" s="2"/>
      <c r="AA422" s="2"/>
      <c r="AB422" s="2"/>
      <c r="AC422" s="2"/>
      <c r="AD422" s="2"/>
      <c r="AE422" s="2"/>
      <c r="AF422" s="2"/>
      <c r="AG422" s="2"/>
      <c r="AH422" s="2"/>
      <c r="AI422" s="2"/>
      <c r="AJ422" s="2"/>
    </row>
    <row r="423" spans="1:36" ht="14.25" customHeight="1" x14ac:dyDescent="0.2">
      <c r="A423" s="2"/>
      <c r="B423" s="34"/>
      <c r="C423" s="34"/>
      <c r="D423" s="2"/>
      <c r="E423" s="2"/>
      <c r="F423" s="2"/>
      <c r="G423" s="2"/>
      <c r="H423" s="2"/>
      <c r="I423" s="2"/>
      <c r="J423" s="2"/>
      <c r="K423" s="2"/>
      <c r="L423" s="2"/>
      <c r="M423" s="2"/>
      <c r="N423" s="2"/>
      <c r="O423" s="2"/>
      <c r="P423" s="2"/>
      <c r="Q423" s="2"/>
      <c r="R423" s="2"/>
      <c r="S423" s="10"/>
      <c r="T423" s="2"/>
      <c r="U423" s="2"/>
      <c r="V423" s="2"/>
      <c r="W423" s="2"/>
      <c r="X423" s="2"/>
      <c r="Y423" s="2"/>
      <c r="Z423" s="2"/>
      <c r="AA423" s="2"/>
      <c r="AB423" s="2"/>
      <c r="AC423" s="2"/>
      <c r="AD423" s="2"/>
      <c r="AE423" s="2"/>
      <c r="AF423" s="2"/>
      <c r="AG423" s="2"/>
      <c r="AH423" s="2"/>
      <c r="AI423" s="2"/>
      <c r="AJ423" s="2"/>
    </row>
    <row r="424" spans="1:36" ht="14.25" customHeight="1" x14ac:dyDescent="0.2">
      <c r="A424" s="2"/>
      <c r="B424" s="34"/>
      <c r="C424" s="34"/>
      <c r="D424" s="2"/>
      <c r="E424" s="2"/>
      <c r="F424" s="2"/>
      <c r="G424" s="2"/>
      <c r="H424" s="2"/>
      <c r="I424" s="2"/>
      <c r="J424" s="2"/>
      <c r="K424" s="2"/>
      <c r="L424" s="2"/>
      <c r="M424" s="2"/>
      <c r="N424" s="2"/>
      <c r="O424" s="2"/>
      <c r="P424" s="2"/>
      <c r="Q424" s="2"/>
      <c r="R424" s="2"/>
      <c r="S424" s="10"/>
      <c r="T424" s="2"/>
      <c r="U424" s="2"/>
      <c r="V424" s="2"/>
      <c r="W424" s="2"/>
      <c r="X424" s="2"/>
      <c r="Y424" s="2"/>
      <c r="Z424" s="2"/>
      <c r="AA424" s="2"/>
      <c r="AB424" s="2"/>
      <c r="AC424" s="2"/>
      <c r="AD424" s="2"/>
      <c r="AE424" s="2"/>
      <c r="AF424" s="2"/>
      <c r="AG424" s="2"/>
      <c r="AH424" s="2"/>
      <c r="AI424" s="2"/>
      <c r="AJ424" s="2"/>
    </row>
    <row r="425" spans="1:36" ht="14.25" customHeight="1" x14ac:dyDescent="0.2">
      <c r="A425" s="2"/>
      <c r="B425" s="34"/>
      <c r="C425" s="34"/>
      <c r="D425" s="2"/>
      <c r="E425" s="2"/>
      <c r="F425" s="2"/>
      <c r="G425" s="2"/>
      <c r="H425" s="2"/>
      <c r="I425" s="2"/>
      <c r="J425" s="2"/>
      <c r="K425" s="2"/>
      <c r="L425" s="2"/>
      <c r="M425" s="2"/>
      <c r="N425" s="2"/>
      <c r="O425" s="2"/>
      <c r="P425" s="2"/>
      <c r="Q425" s="2"/>
      <c r="R425" s="2"/>
      <c r="S425" s="10"/>
      <c r="T425" s="2"/>
      <c r="U425" s="2"/>
      <c r="V425" s="2"/>
      <c r="W425" s="2"/>
      <c r="X425" s="2"/>
      <c r="Y425" s="2"/>
      <c r="Z425" s="2"/>
      <c r="AA425" s="2"/>
      <c r="AB425" s="2"/>
      <c r="AC425" s="2"/>
      <c r="AD425" s="2"/>
      <c r="AE425" s="2"/>
      <c r="AF425" s="2"/>
      <c r="AG425" s="2"/>
      <c r="AH425" s="2"/>
      <c r="AI425" s="2"/>
      <c r="AJ425" s="2"/>
    </row>
    <row r="426" spans="1:36" ht="14.25" customHeight="1" x14ac:dyDescent="0.2">
      <c r="A426" s="2"/>
      <c r="B426" s="34"/>
      <c r="C426" s="34"/>
      <c r="D426" s="2"/>
      <c r="E426" s="2"/>
      <c r="F426" s="2"/>
      <c r="G426" s="2"/>
      <c r="H426" s="2"/>
      <c r="I426" s="2"/>
      <c r="J426" s="2"/>
      <c r="K426" s="2"/>
      <c r="L426" s="2"/>
      <c r="M426" s="2"/>
      <c r="N426" s="2"/>
      <c r="O426" s="2"/>
      <c r="P426" s="2"/>
      <c r="Q426" s="2"/>
      <c r="R426" s="2"/>
      <c r="S426" s="10"/>
      <c r="T426" s="2"/>
      <c r="U426" s="2"/>
      <c r="V426" s="2"/>
      <c r="W426" s="2"/>
      <c r="X426" s="2"/>
      <c r="Y426" s="2"/>
      <c r="Z426" s="2"/>
      <c r="AA426" s="2"/>
      <c r="AB426" s="2"/>
      <c r="AC426" s="2"/>
      <c r="AD426" s="2"/>
      <c r="AE426" s="2"/>
      <c r="AF426" s="2"/>
      <c r="AG426" s="2"/>
      <c r="AH426" s="2"/>
      <c r="AI426" s="2"/>
      <c r="AJ426" s="2"/>
    </row>
    <row r="427" spans="1:36" ht="14.25" customHeight="1" x14ac:dyDescent="0.2">
      <c r="A427" s="2"/>
      <c r="B427" s="34"/>
      <c r="C427" s="34"/>
      <c r="D427" s="2"/>
      <c r="E427" s="2"/>
      <c r="F427" s="2"/>
      <c r="G427" s="2"/>
      <c r="H427" s="2"/>
      <c r="I427" s="2"/>
      <c r="J427" s="2"/>
      <c r="K427" s="2"/>
      <c r="L427" s="2"/>
      <c r="M427" s="2"/>
      <c r="N427" s="2"/>
      <c r="O427" s="2"/>
      <c r="P427" s="2"/>
      <c r="Q427" s="2"/>
      <c r="R427" s="2"/>
      <c r="S427" s="10"/>
      <c r="T427" s="2"/>
      <c r="U427" s="2"/>
      <c r="V427" s="2"/>
      <c r="W427" s="2"/>
      <c r="X427" s="2"/>
      <c r="Y427" s="2"/>
      <c r="Z427" s="2"/>
      <c r="AA427" s="2"/>
      <c r="AB427" s="2"/>
      <c r="AC427" s="2"/>
      <c r="AD427" s="2"/>
      <c r="AE427" s="2"/>
      <c r="AF427" s="2"/>
      <c r="AG427" s="2"/>
      <c r="AH427" s="2"/>
      <c r="AI427" s="2"/>
      <c r="AJ427" s="2"/>
    </row>
    <row r="428" spans="1:36" ht="14.25" customHeight="1" x14ac:dyDescent="0.2">
      <c r="A428" s="2"/>
      <c r="B428" s="34"/>
      <c r="C428" s="34"/>
      <c r="D428" s="2"/>
      <c r="E428" s="2"/>
      <c r="F428" s="2"/>
      <c r="G428" s="2"/>
      <c r="H428" s="2"/>
      <c r="I428" s="2"/>
      <c r="J428" s="2"/>
      <c r="K428" s="2"/>
      <c r="L428" s="2"/>
      <c r="M428" s="2"/>
      <c r="N428" s="2"/>
      <c r="O428" s="2"/>
      <c r="P428" s="2"/>
      <c r="Q428" s="2"/>
      <c r="R428" s="2"/>
      <c r="S428" s="10"/>
      <c r="T428" s="2"/>
      <c r="U428" s="2"/>
      <c r="V428" s="2"/>
      <c r="W428" s="2"/>
      <c r="X428" s="2"/>
      <c r="Y428" s="2"/>
      <c r="Z428" s="2"/>
      <c r="AA428" s="2"/>
      <c r="AB428" s="2"/>
      <c r="AC428" s="2"/>
      <c r="AD428" s="2"/>
      <c r="AE428" s="2"/>
      <c r="AF428" s="2"/>
      <c r="AG428" s="2"/>
      <c r="AH428" s="2"/>
      <c r="AI428" s="2"/>
      <c r="AJ428" s="2"/>
    </row>
    <row r="429" spans="1:36" ht="14.25" customHeight="1" x14ac:dyDescent="0.2">
      <c r="A429" s="2"/>
      <c r="B429" s="34"/>
      <c r="C429" s="34"/>
      <c r="D429" s="2"/>
      <c r="E429" s="2"/>
      <c r="F429" s="2"/>
      <c r="G429" s="2"/>
      <c r="H429" s="2"/>
      <c r="I429" s="2"/>
      <c r="J429" s="2"/>
      <c r="K429" s="2"/>
      <c r="L429" s="2"/>
      <c r="M429" s="2"/>
      <c r="N429" s="2"/>
      <c r="O429" s="2"/>
      <c r="P429" s="2"/>
      <c r="Q429" s="2"/>
      <c r="R429" s="2"/>
      <c r="S429" s="10"/>
      <c r="T429" s="2"/>
      <c r="U429" s="2"/>
      <c r="V429" s="2"/>
      <c r="W429" s="2"/>
      <c r="X429" s="2"/>
      <c r="Y429" s="2"/>
      <c r="Z429" s="2"/>
      <c r="AA429" s="2"/>
      <c r="AB429" s="2"/>
      <c r="AC429" s="2"/>
      <c r="AD429" s="2"/>
      <c r="AE429" s="2"/>
      <c r="AF429" s="2"/>
      <c r="AG429" s="2"/>
      <c r="AH429" s="2"/>
      <c r="AI429" s="2"/>
      <c r="AJ429" s="2"/>
    </row>
    <row r="430" spans="1:36" ht="14.25" customHeight="1" x14ac:dyDescent="0.2">
      <c r="A430" s="2"/>
      <c r="B430" s="34"/>
      <c r="C430" s="34"/>
      <c r="D430" s="2"/>
      <c r="E430" s="2"/>
      <c r="F430" s="2"/>
      <c r="G430" s="2"/>
      <c r="H430" s="2"/>
      <c r="I430" s="2"/>
      <c r="J430" s="2"/>
      <c r="K430" s="2"/>
      <c r="L430" s="2"/>
      <c r="M430" s="2"/>
      <c r="N430" s="2"/>
      <c r="O430" s="2"/>
      <c r="P430" s="2"/>
      <c r="Q430" s="2"/>
      <c r="R430" s="2"/>
      <c r="S430" s="10"/>
      <c r="T430" s="2"/>
      <c r="U430" s="2"/>
      <c r="V430" s="2"/>
      <c r="W430" s="2"/>
      <c r="X430" s="2"/>
      <c r="Y430" s="2"/>
      <c r="Z430" s="2"/>
      <c r="AA430" s="2"/>
      <c r="AB430" s="2"/>
      <c r="AC430" s="2"/>
      <c r="AD430" s="2"/>
      <c r="AE430" s="2"/>
      <c r="AF430" s="2"/>
      <c r="AG430" s="2"/>
      <c r="AH430" s="2"/>
      <c r="AI430" s="2"/>
      <c r="AJ430" s="2"/>
    </row>
    <row r="431" spans="1:36" ht="14.25" customHeight="1" x14ac:dyDescent="0.2">
      <c r="A431" s="2"/>
      <c r="B431" s="34"/>
      <c r="C431" s="34"/>
      <c r="D431" s="2"/>
      <c r="E431" s="2"/>
      <c r="F431" s="2"/>
      <c r="G431" s="2"/>
      <c r="H431" s="2"/>
      <c r="I431" s="2"/>
      <c r="J431" s="2"/>
      <c r="K431" s="2"/>
      <c r="L431" s="2"/>
      <c r="M431" s="2"/>
      <c r="N431" s="2"/>
      <c r="O431" s="2"/>
      <c r="P431" s="2"/>
      <c r="Q431" s="2"/>
      <c r="R431" s="2"/>
      <c r="S431" s="10"/>
      <c r="T431" s="2"/>
      <c r="U431" s="2"/>
      <c r="V431" s="2"/>
      <c r="W431" s="2"/>
      <c r="X431" s="2"/>
      <c r="Y431" s="2"/>
      <c r="Z431" s="2"/>
      <c r="AA431" s="2"/>
      <c r="AB431" s="2"/>
      <c r="AC431" s="2"/>
      <c r="AD431" s="2"/>
      <c r="AE431" s="2"/>
      <c r="AF431" s="2"/>
      <c r="AG431" s="2"/>
      <c r="AH431" s="2"/>
      <c r="AI431" s="2"/>
      <c r="AJ431" s="2"/>
    </row>
    <row r="432" spans="1:36" ht="14.25" customHeight="1" x14ac:dyDescent="0.2">
      <c r="A432" s="2"/>
      <c r="B432" s="34"/>
      <c r="C432" s="34"/>
      <c r="D432" s="2"/>
      <c r="E432" s="2"/>
      <c r="F432" s="2"/>
      <c r="G432" s="2"/>
      <c r="H432" s="2"/>
      <c r="I432" s="2"/>
      <c r="J432" s="2"/>
      <c r="K432" s="2"/>
      <c r="L432" s="2"/>
      <c r="M432" s="2"/>
      <c r="N432" s="2"/>
      <c r="O432" s="2"/>
      <c r="P432" s="2"/>
      <c r="Q432" s="2"/>
      <c r="R432" s="2"/>
      <c r="S432" s="10"/>
      <c r="T432" s="2"/>
      <c r="U432" s="2"/>
      <c r="V432" s="2"/>
      <c r="W432" s="2"/>
      <c r="X432" s="2"/>
      <c r="Y432" s="2"/>
      <c r="Z432" s="2"/>
      <c r="AA432" s="2"/>
      <c r="AB432" s="2"/>
      <c r="AC432" s="2"/>
      <c r="AD432" s="2"/>
      <c r="AE432" s="2"/>
      <c r="AF432" s="2"/>
      <c r="AG432" s="2"/>
      <c r="AH432" s="2"/>
      <c r="AI432" s="2"/>
      <c r="AJ432" s="2"/>
    </row>
    <row r="433" spans="1:36" ht="14.25" customHeight="1" x14ac:dyDescent="0.2">
      <c r="A433" s="2"/>
      <c r="B433" s="34"/>
      <c r="C433" s="34"/>
      <c r="D433" s="2"/>
      <c r="E433" s="2"/>
      <c r="F433" s="2"/>
      <c r="G433" s="2"/>
      <c r="H433" s="2"/>
      <c r="I433" s="2"/>
      <c r="J433" s="2"/>
      <c r="K433" s="2"/>
      <c r="L433" s="2"/>
      <c r="M433" s="2"/>
      <c r="N433" s="2"/>
      <c r="O433" s="2"/>
      <c r="P433" s="2"/>
      <c r="Q433" s="2"/>
      <c r="R433" s="2"/>
      <c r="S433" s="10"/>
      <c r="T433" s="2"/>
      <c r="U433" s="2"/>
      <c r="V433" s="2"/>
      <c r="W433" s="2"/>
      <c r="X433" s="2"/>
      <c r="Y433" s="2"/>
      <c r="Z433" s="2"/>
      <c r="AA433" s="2"/>
      <c r="AB433" s="2"/>
      <c r="AC433" s="2"/>
      <c r="AD433" s="2"/>
      <c r="AE433" s="2"/>
      <c r="AF433" s="2"/>
      <c r="AG433" s="2"/>
      <c r="AH433" s="2"/>
      <c r="AI433" s="2"/>
      <c r="AJ433" s="2"/>
    </row>
    <row r="434" spans="1:36" ht="14.25" customHeight="1" x14ac:dyDescent="0.2">
      <c r="A434" s="2"/>
      <c r="B434" s="34"/>
      <c r="C434" s="34"/>
      <c r="D434" s="2"/>
      <c r="E434" s="2"/>
      <c r="F434" s="2"/>
      <c r="G434" s="2"/>
      <c r="H434" s="2"/>
      <c r="I434" s="2"/>
      <c r="J434" s="2"/>
      <c r="K434" s="2"/>
      <c r="L434" s="2"/>
      <c r="M434" s="2"/>
      <c r="N434" s="2"/>
      <c r="O434" s="2"/>
      <c r="P434" s="2"/>
      <c r="Q434" s="2"/>
      <c r="R434" s="2"/>
      <c r="S434" s="10"/>
      <c r="T434" s="2"/>
      <c r="U434" s="2"/>
      <c r="V434" s="2"/>
      <c r="W434" s="2"/>
      <c r="X434" s="2"/>
      <c r="Y434" s="2"/>
      <c r="Z434" s="2"/>
      <c r="AA434" s="2"/>
      <c r="AB434" s="2"/>
      <c r="AC434" s="2"/>
      <c r="AD434" s="2"/>
      <c r="AE434" s="2"/>
      <c r="AF434" s="2"/>
      <c r="AG434" s="2"/>
      <c r="AH434" s="2"/>
      <c r="AI434" s="2"/>
      <c r="AJ434" s="2"/>
    </row>
    <row r="435" spans="1:36" ht="14.25" customHeight="1" x14ac:dyDescent="0.2">
      <c r="A435" s="2"/>
      <c r="B435" s="34"/>
      <c r="C435" s="34"/>
      <c r="D435" s="2"/>
      <c r="E435" s="2"/>
      <c r="F435" s="2"/>
      <c r="G435" s="2"/>
      <c r="H435" s="2"/>
      <c r="I435" s="2"/>
      <c r="J435" s="2"/>
      <c r="K435" s="2"/>
      <c r="L435" s="2"/>
      <c r="M435" s="2"/>
      <c r="N435" s="2"/>
      <c r="O435" s="2"/>
      <c r="P435" s="2"/>
      <c r="Q435" s="2"/>
      <c r="R435" s="2"/>
      <c r="S435" s="10"/>
      <c r="T435" s="2"/>
      <c r="U435" s="2"/>
      <c r="V435" s="2"/>
      <c r="W435" s="2"/>
      <c r="X435" s="2"/>
      <c r="Y435" s="2"/>
      <c r="Z435" s="2"/>
      <c r="AA435" s="2"/>
      <c r="AB435" s="2"/>
      <c r="AC435" s="2"/>
      <c r="AD435" s="2"/>
      <c r="AE435" s="2"/>
      <c r="AF435" s="2"/>
      <c r="AG435" s="2"/>
      <c r="AH435" s="2"/>
      <c r="AI435" s="2"/>
      <c r="AJ435" s="2"/>
    </row>
    <row r="436" spans="1:36" ht="14.25" customHeight="1" x14ac:dyDescent="0.2">
      <c r="A436" s="2"/>
      <c r="B436" s="34"/>
      <c r="C436" s="34"/>
      <c r="D436" s="2"/>
      <c r="E436" s="2"/>
      <c r="F436" s="2"/>
      <c r="G436" s="2"/>
      <c r="H436" s="2"/>
      <c r="I436" s="2"/>
      <c r="J436" s="2"/>
      <c r="K436" s="2"/>
      <c r="L436" s="2"/>
      <c r="M436" s="2"/>
      <c r="N436" s="2"/>
      <c r="O436" s="2"/>
      <c r="P436" s="2"/>
      <c r="Q436" s="2"/>
      <c r="R436" s="2"/>
      <c r="S436" s="10"/>
      <c r="T436" s="2"/>
      <c r="U436" s="2"/>
      <c r="V436" s="2"/>
      <c r="W436" s="2"/>
      <c r="X436" s="2"/>
      <c r="Y436" s="2"/>
      <c r="Z436" s="2"/>
      <c r="AA436" s="2"/>
      <c r="AB436" s="2"/>
      <c r="AC436" s="2"/>
      <c r="AD436" s="2"/>
      <c r="AE436" s="2"/>
      <c r="AF436" s="2"/>
      <c r="AG436" s="2"/>
      <c r="AH436" s="2"/>
      <c r="AI436" s="2"/>
      <c r="AJ436" s="2"/>
    </row>
    <row r="437" spans="1:36" ht="14.25" customHeight="1" x14ac:dyDescent="0.2">
      <c r="A437" s="2"/>
      <c r="B437" s="34"/>
      <c r="C437" s="34"/>
      <c r="D437" s="2"/>
      <c r="E437" s="2"/>
      <c r="F437" s="2"/>
      <c r="G437" s="2"/>
      <c r="H437" s="2"/>
      <c r="I437" s="2"/>
      <c r="J437" s="2"/>
      <c r="K437" s="2"/>
      <c r="L437" s="2"/>
      <c r="M437" s="2"/>
      <c r="N437" s="2"/>
      <c r="O437" s="2"/>
      <c r="P437" s="2"/>
      <c r="Q437" s="2"/>
      <c r="R437" s="2"/>
      <c r="S437" s="10"/>
      <c r="T437" s="2"/>
      <c r="U437" s="2"/>
      <c r="V437" s="2"/>
      <c r="W437" s="2"/>
      <c r="X437" s="2"/>
      <c r="Y437" s="2"/>
      <c r="Z437" s="2"/>
      <c r="AA437" s="2"/>
      <c r="AB437" s="2"/>
      <c r="AC437" s="2"/>
      <c r="AD437" s="2"/>
      <c r="AE437" s="2"/>
      <c r="AF437" s="2"/>
      <c r="AG437" s="2"/>
      <c r="AH437" s="2"/>
      <c r="AI437" s="2"/>
      <c r="AJ437" s="2"/>
    </row>
    <row r="438" spans="1:36" ht="14.25" customHeight="1" x14ac:dyDescent="0.2">
      <c r="A438" s="2"/>
      <c r="B438" s="34"/>
      <c r="C438" s="34"/>
      <c r="D438" s="2"/>
      <c r="E438" s="2"/>
      <c r="F438" s="2"/>
      <c r="G438" s="2"/>
      <c r="H438" s="2"/>
      <c r="I438" s="2"/>
      <c r="J438" s="2"/>
      <c r="K438" s="2"/>
      <c r="L438" s="2"/>
      <c r="M438" s="2"/>
      <c r="N438" s="2"/>
      <c r="O438" s="2"/>
      <c r="P438" s="2"/>
      <c r="Q438" s="2"/>
      <c r="R438" s="2"/>
      <c r="S438" s="10"/>
      <c r="T438" s="2"/>
      <c r="U438" s="2"/>
      <c r="V438" s="2"/>
      <c r="W438" s="2"/>
      <c r="X438" s="2"/>
      <c r="Y438" s="2"/>
      <c r="Z438" s="2"/>
      <c r="AA438" s="2"/>
      <c r="AB438" s="2"/>
      <c r="AC438" s="2"/>
      <c r="AD438" s="2"/>
      <c r="AE438" s="2"/>
      <c r="AF438" s="2"/>
      <c r="AG438" s="2"/>
      <c r="AH438" s="2"/>
      <c r="AI438" s="2"/>
      <c r="AJ438" s="2"/>
    </row>
    <row r="439" spans="1:36" ht="14.25" customHeight="1" x14ac:dyDescent="0.2">
      <c r="A439" s="2"/>
      <c r="B439" s="34"/>
      <c r="C439" s="34"/>
      <c r="D439" s="2"/>
      <c r="E439" s="2"/>
      <c r="F439" s="2"/>
      <c r="G439" s="2"/>
      <c r="H439" s="2"/>
      <c r="I439" s="2"/>
      <c r="J439" s="2"/>
      <c r="K439" s="2"/>
      <c r="L439" s="2"/>
      <c r="M439" s="2"/>
      <c r="N439" s="2"/>
      <c r="O439" s="2"/>
      <c r="P439" s="2"/>
      <c r="Q439" s="2"/>
      <c r="R439" s="2"/>
      <c r="S439" s="10"/>
      <c r="T439" s="2"/>
      <c r="U439" s="2"/>
      <c r="V439" s="2"/>
      <c r="W439" s="2"/>
      <c r="X439" s="2"/>
      <c r="Y439" s="2"/>
      <c r="Z439" s="2"/>
      <c r="AA439" s="2"/>
      <c r="AB439" s="2"/>
      <c r="AC439" s="2"/>
      <c r="AD439" s="2"/>
      <c r="AE439" s="2"/>
      <c r="AF439" s="2"/>
      <c r="AG439" s="2"/>
      <c r="AH439" s="2"/>
      <c r="AI439" s="2"/>
      <c r="AJ439" s="2"/>
    </row>
    <row r="440" spans="1:36" ht="14.25" customHeight="1" x14ac:dyDescent="0.2">
      <c r="A440" s="2"/>
      <c r="B440" s="34"/>
      <c r="C440" s="34"/>
      <c r="D440" s="2"/>
      <c r="E440" s="2"/>
      <c r="F440" s="2"/>
      <c r="G440" s="2"/>
      <c r="H440" s="2"/>
      <c r="I440" s="2"/>
      <c r="J440" s="2"/>
      <c r="K440" s="2"/>
      <c r="L440" s="2"/>
      <c r="M440" s="2"/>
      <c r="N440" s="2"/>
      <c r="O440" s="2"/>
      <c r="P440" s="2"/>
      <c r="Q440" s="2"/>
      <c r="R440" s="2"/>
      <c r="S440" s="10"/>
      <c r="T440" s="2"/>
      <c r="U440" s="2"/>
      <c r="V440" s="2"/>
      <c r="W440" s="2"/>
      <c r="X440" s="2"/>
      <c r="Y440" s="2"/>
      <c r="Z440" s="2"/>
      <c r="AA440" s="2"/>
      <c r="AB440" s="2"/>
      <c r="AC440" s="2"/>
      <c r="AD440" s="2"/>
      <c r="AE440" s="2"/>
      <c r="AF440" s="2"/>
      <c r="AG440" s="2"/>
      <c r="AH440" s="2"/>
      <c r="AI440" s="2"/>
      <c r="AJ440" s="2"/>
    </row>
    <row r="441" spans="1:36" ht="14.25" customHeight="1" x14ac:dyDescent="0.2">
      <c r="A441" s="2"/>
      <c r="B441" s="34"/>
      <c r="C441" s="34"/>
      <c r="D441" s="2"/>
      <c r="E441" s="2"/>
      <c r="F441" s="2"/>
      <c r="G441" s="2"/>
      <c r="H441" s="2"/>
      <c r="I441" s="2"/>
      <c r="J441" s="2"/>
      <c r="K441" s="2"/>
      <c r="L441" s="2"/>
      <c r="M441" s="2"/>
      <c r="N441" s="2"/>
      <c r="O441" s="2"/>
      <c r="P441" s="2"/>
      <c r="Q441" s="2"/>
      <c r="R441" s="2"/>
      <c r="S441" s="10"/>
      <c r="T441" s="2"/>
      <c r="U441" s="2"/>
      <c r="V441" s="2"/>
      <c r="W441" s="2"/>
      <c r="X441" s="2"/>
      <c r="Y441" s="2"/>
      <c r="Z441" s="2"/>
      <c r="AA441" s="2"/>
      <c r="AB441" s="2"/>
      <c r="AC441" s="2"/>
      <c r="AD441" s="2"/>
      <c r="AE441" s="2"/>
      <c r="AF441" s="2"/>
      <c r="AG441" s="2"/>
      <c r="AH441" s="2"/>
      <c r="AI441" s="2"/>
      <c r="AJ441" s="2"/>
    </row>
    <row r="442" spans="1:36" ht="14.25" customHeight="1" x14ac:dyDescent="0.2">
      <c r="A442" s="2"/>
      <c r="B442" s="34"/>
      <c r="C442" s="34"/>
      <c r="D442" s="2"/>
      <c r="E442" s="2"/>
      <c r="F442" s="2"/>
      <c r="G442" s="2"/>
      <c r="H442" s="2"/>
      <c r="I442" s="2"/>
      <c r="J442" s="2"/>
      <c r="K442" s="2"/>
      <c r="L442" s="2"/>
      <c r="M442" s="2"/>
      <c r="N442" s="2"/>
      <c r="O442" s="2"/>
      <c r="P442" s="2"/>
      <c r="Q442" s="2"/>
      <c r="R442" s="2"/>
      <c r="S442" s="10"/>
      <c r="T442" s="2"/>
      <c r="U442" s="2"/>
      <c r="V442" s="2"/>
      <c r="W442" s="2"/>
      <c r="X442" s="2"/>
      <c r="Y442" s="2"/>
      <c r="Z442" s="2"/>
      <c r="AA442" s="2"/>
      <c r="AB442" s="2"/>
      <c r="AC442" s="2"/>
      <c r="AD442" s="2"/>
      <c r="AE442" s="2"/>
      <c r="AF442" s="2"/>
      <c r="AG442" s="2"/>
      <c r="AH442" s="2"/>
      <c r="AI442" s="2"/>
      <c r="AJ442" s="2"/>
    </row>
    <row r="443" spans="1:36" ht="14.25" customHeight="1" x14ac:dyDescent="0.2">
      <c r="A443" s="2"/>
      <c r="B443" s="34"/>
      <c r="C443" s="34"/>
      <c r="D443" s="2"/>
      <c r="E443" s="2"/>
      <c r="F443" s="2"/>
      <c r="G443" s="2"/>
      <c r="H443" s="2"/>
      <c r="I443" s="2"/>
      <c r="J443" s="2"/>
      <c r="K443" s="2"/>
      <c r="L443" s="2"/>
      <c r="M443" s="2"/>
      <c r="N443" s="2"/>
      <c r="O443" s="2"/>
      <c r="P443" s="2"/>
      <c r="Q443" s="2"/>
      <c r="R443" s="2"/>
      <c r="S443" s="10"/>
      <c r="T443" s="2"/>
      <c r="U443" s="2"/>
      <c r="V443" s="2"/>
      <c r="W443" s="2"/>
      <c r="X443" s="2"/>
      <c r="Y443" s="2"/>
      <c r="Z443" s="2"/>
      <c r="AA443" s="2"/>
      <c r="AB443" s="2"/>
      <c r="AC443" s="2"/>
      <c r="AD443" s="2"/>
      <c r="AE443" s="2"/>
      <c r="AF443" s="2"/>
      <c r="AG443" s="2"/>
      <c r="AH443" s="2"/>
      <c r="AI443" s="2"/>
      <c r="AJ443" s="2"/>
    </row>
    <row r="444" spans="1:36" ht="14.25" customHeight="1" x14ac:dyDescent="0.2">
      <c r="A444" s="2"/>
      <c r="B444" s="34"/>
      <c r="C444" s="34"/>
      <c r="D444" s="2"/>
      <c r="E444" s="2"/>
      <c r="F444" s="2"/>
      <c r="G444" s="2"/>
      <c r="H444" s="2"/>
      <c r="I444" s="2"/>
      <c r="J444" s="2"/>
      <c r="K444" s="2"/>
      <c r="L444" s="2"/>
      <c r="M444" s="2"/>
      <c r="N444" s="2"/>
      <c r="O444" s="2"/>
      <c r="P444" s="2"/>
      <c r="Q444" s="2"/>
      <c r="R444" s="2"/>
      <c r="S444" s="10"/>
      <c r="T444" s="2"/>
      <c r="U444" s="2"/>
      <c r="V444" s="2"/>
      <c r="W444" s="2"/>
      <c r="X444" s="2"/>
      <c r="Y444" s="2"/>
      <c r="Z444" s="2"/>
      <c r="AA444" s="2"/>
      <c r="AB444" s="2"/>
      <c r="AC444" s="2"/>
      <c r="AD444" s="2"/>
      <c r="AE444" s="2"/>
      <c r="AF444" s="2"/>
      <c r="AG444" s="2"/>
      <c r="AH444" s="2"/>
      <c r="AI444" s="2"/>
      <c r="AJ444" s="2"/>
    </row>
    <row r="445" spans="1:36" ht="14.25" customHeight="1" x14ac:dyDescent="0.2">
      <c r="A445" s="2"/>
      <c r="B445" s="34"/>
      <c r="C445" s="34"/>
      <c r="D445" s="2"/>
      <c r="E445" s="2"/>
      <c r="F445" s="2"/>
      <c r="G445" s="2"/>
      <c r="H445" s="2"/>
      <c r="I445" s="2"/>
      <c r="J445" s="2"/>
      <c r="K445" s="2"/>
      <c r="L445" s="2"/>
      <c r="M445" s="2"/>
      <c r="N445" s="2"/>
      <c r="O445" s="2"/>
      <c r="P445" s="2"/>
      <c r="Q445" s="2"/>
      <c r="R445" s="2"/>
      <c r="S445" s="10"/>
      <c r="T445" s="2"/>
      <c r="U445" s="2"/>
      <c r="V445" s="2"/>
      <c r="W445" s="2"/>
      <c r="X445" s="2"/>
      <c r="Y445" s="2"/>
      <c r="Z445" s="2"/>
      <c r="AA445" s="2"/>
      <c r="AB445" s="2"/>
      <c r="AC445" s="2"/>
      <c r="AD445" s="2"/>
      <c r="AE445" s="2"/>
      <c r="AF445" s="2"/>
      <c r="AG445" s="2"/>
      <c r="AH445" s="2"/>
      <c r="AI445" s="2"/>
      <c r="AJ445" s="2"/>
    </row>
    <row r="446" spans="1:36" ht="14.25" customHeight="1" x14ac:dyDescent="0.2">
      <c r="A446" s="2"/>
      <c r="B446" s="34"/>
      <c r="C446" s="34"/>
      <c r="D446" s="2"/>
      <c r="E446" s="2"/>
      <c r="F446" s="2"/>
      <c r="G446" s="2"/>
      <c r="H446" s="2"/>
      <c r="I446" s="2"/>
      <c r="J446" s="2"/>
      <c r="K446" s="2"/>
      <c r="L446" s="2"/>
      <c r="M446" s="2"/>
      <c r="N446" s="2"/>
      <c r="O446" s="2"/>
      <c r="P446" s="2"/>
      <c r="Q446" s="2"/>
      <c r="R446" s="2"/>
      <c r="S446" s="10"/>
      <c r="T446" s="2"/>
      <c r="U446" s="2"/>
      <c r="V446" s="2"/>
      <c r="W446" s="2"/>
      <c r="X446" s="2"/>
      <c r="Y446" s="2"/>
      <c r="Z446" s="2"/>
      <c r="AA446" s="2"/>
      <c r="AB446" s="2"/>
      <c r="AC446" s="2"/>
      <c r="AD446" s="2"/>
      <c r="AE446" s="2"/>
      <c r="AF446" s="2"/>
      <c r="AG446" s="2"/>
      <c r="AH446" s="2"/>
      <c r="AI446" s="2"/>
      <c r="AJ446" s="2"/>
    </row>
    <row r="447" spans="1:36" ht="14.25" customHeight="1" x14ac:dyDescent="0.2">
      <c r="A447" s="2"/>
      <c r="B447" s="34"/>
      <c r="C447" s="34"/>
      <c r="D447" s="2"/>
      <c r="E447" s="2"/>
      <c r="F447" s="2"/>
      <c r="G447" s="2"/>
      <c r="H447" s="2"/>
      <c r="I447" s="2"/>
      <c r="J447" s="2"/>
      <c r="K447" s="2"/>
      <c r="L447" s="2"/>
      <c r="M447" s="2"/>
      <c r="N447" s="2"/>
      <c r="O447" s="2"/>
      <c r="P447" s="2"/>
      <c r="Q447" s="2"/>
      <c r="R447" s="2"/>
      <c r="S447" s="10"/>
      <c r="T447" s="2"/>
      <c r="U447" s="2"/>
      <c r="V447" s="2"/>
      <c r="W447" s="2"/>
      <c r="X447" s="2"/>
      <c r="Y447" s="2"/>
      <c r="Z447" s="2"/>
      <c r="AA447" s="2"/>
      <c r="AB447" s="2"/>
      <c r="AC447" s="2"/>
      <c r="AD447" s="2"/>
      <c r="AE447" s="2"/>
      <c r="AF447" s="2"/>
      <c r="AG447" s="2"/>
      <c r="AH447" s="2"/>
      <c r="AI447" s="2"/>
      <c r="AJ447" s="2"/>
    </row>
    <row r="448" spans="1:36" ht="14.25" customHeight="1" x14ac:dyDescent="0.2">
      <c r="A448" s="2"/>
      <c r="B448" s="34"/>
      <c r="C448" s="34"/>
      <c r="D448" s="2"/>
      <c r="E448" s="2"/>
      <c r="F448" s="2"/>
      <c r="G448" s="2"/>
      <c r="H448" s="2"/>
      <c r="I448" s="2"/>
      <c r="J448" s="2"/>
      <c r="K448" s="2"/>
      <c r="L448" s="2"/>
      <c r="M448" s="2"/>
      <c r="N448" s="2"/>
      <c r="O448" s="2"/>
      <c r="P448" s="2"/>
      <c r="Q448" s="2"/>
      <c r="R448" s="2"/>
      <c r="S448" s="10"/>
      <c r="T448" s="2"/>
      <c r="U448" s="2"/>
      <c r="V448" s="2"/>
      <c r="W448" s="2"/>
      <c r="X448" s="2"/>
      <c r="Y448" s="2"/>
      <c r="Z448" s="2"/>
      <c r="AA448" s="2"/>
      <c r="AB448" s="2"/>
      <c r="AC448" s="2"/>
      <c r="AD448" s="2"/>
      <c r="AE448" s="2"/>
      <c r="AF448" s="2"/>
      <c r="AG448" s="2"/>
      <c r="AH448" s="2"/>
      <c r="AI448" s="2"/>
      <c r="AJ448" s="2"/>
    </row>
    <row r="449" spans="1:36" ht="14.25" customHeight="1" x14ac:dyDescent="0.2">
      <c r="A449" s="2"/>
      <c r="B449" s="34"/>
      <c r="C449" s="34"/>
      <c r="D449" s="2"/>
      <c r="E449" s="2"/>
      <c r="F449" s="2"/>
      <c r="G449" s="2"/>
      <c r="H449" s="2"/>
      <c r="I449" s="2"/>
      <c r="J449" s="2"/>
      <c r="K449" s="2"/>
      <c r="L449" s="2"/>
      <c r="M449" s="2"/>
      <c r="N449" s="2"/>
      <c r="O449" s="2"/>
      <c r="P449" s="2"/>
      <c r="Q449" s="2"/>
      <c r="R449" s="2"/>
      <c r="S449" s="10"/>
      <c r="T449" s="2"/>
      <c r="U449" s="2"/>
      <c r="V449" s="2"/>
      <c r="W449" s="2"/>
      <c r="X449" s="2"/>
      <c r="Y449" s="2"/>
      <c r="Z449" s="2"/>
      <c r="AA449" s="2"/>
      <c r="AB449" s="2"/>
      <c r="AC449" s="2"/>
      <c r="AD449" s="2"/>
      <c r="AE449" s="2"/>
      <c r="AF449" s="2"/>
      <c r="AG449" s="2"/>
      <c r="AH449" s="2"/>
      <c r="AI449" s="2"/>
      <c r="AJ449" s="2"/>
    </row>
    <row r="450" spans="1:36" ht="14.25" customHeight="1" x14ac:dyDescent="0.2">
      <c r="A450" s="2"/>
      <c r="B450" s="34"/>
      <c r="C450" s="34"/>
      <c r="D450" s="2"/>
      <c r="E450" s="2"/>
      <c r="F450" s="2"/>
      <c r="G450" s="2"/>
      <c r="H450" s="2"/>
      <c r="I450" s="2"/>
      <c r="J450" s="2"/>
      <c r="K450" s="2"/>
      <c r="L450" s="2"/>
      <c r="M450" s="2"/>
      <c r="N450" s="2"/>
      <c r="O450" s="2"/>
      <c r="P450" s="2"/>
      <c r="Q450" s="2"/>
      <c r="R450" s="2"/>
      <c r="S450" s="10"/>
      <c r="T450" s="2"/>
      <c r="U450" s="2"/>
      <c r="V450" s="2"/>
      <c r="W450" s="2"/>
      <c r="X450" s="2"/>
      <c r="Y450" s="2"/>
      <c r="Z450" s="2"/>
      <c r="AA450" s="2"/>
      <c r="AB450" s="2"/>
      <c r="AC450" s="2"/>
      <c r="AD450" s="2"/>
      <c r="AE450" s="2"/>
      <c r="AF450" s="2"/>
      <c r="AG450" s="2"/>
      <c r="AH450" s="2"/>
      <c r="AI450" s="2"/>
      <c r="AJ450" s="2"/>
    </row>
    <row r="451" spans="1:36" ht="14.25" customHeight="1" x14ac:dyDescent="0.2">
      <c r="A451" s="2"/>
      <c r="B451" s="34"/>
      <c r="C451" s="34"/>
      <c r="D451" s="2"/>
      <c r="E451" s="2"/>
      <c r="F451" s="2"/>
      <c r="G451" s="2"/>
      <c r="H451" s="2"/>
      <c r="I451" s="2"/>
      <c r="J451" s="2"/>
      <c r="K451" s="2"/>
      <c r="L451" s="2"/>
      <c r="M451" s="2"/>
      <c r="N451" s="2"/>
      <c r="O451" s="2"/>
      <c r="P451" s="2"/>
      <c r="Q451" s="2"/>
      <c r="R451" s="2"/>
      <c r="S451" s="10"/>
      <c r="T451" s="2"/>
      <c r="U451" s="2"/>
      <c r="V451" s="2"/>
      <c r="W451" s="2"/>
      <c r="X451" s="2"/>
      <c r="Y451" s="2"/>
      <c r="Z451" s="2"/>
      <c r="AA451" s="2"/>
      <c r="AB451" s="2"/>
      <c r="AC451" s="2"/>
      <c r="AD451" s="2"/>
      <c r="AE451" s="2"/>
      <c r="AF451" s="2"/>
      <c r="AG451" s="2"/>
      <c r="AH451" s="2"/>
      <c r="AI451" s="2"/>
      <c r="AJ451" s="2"/>
    </row>
    <row r="452" spans="1:36" ht="14.25" customHeight="1" x14ac:dyDescent="0.2">
      <c r="A452" s="2"/>
      <c r="B452" s="34"/>
      <c r="C452" s="34"/>
      <c r="D452" s="2"/>
      <c r="E452" s="2"/>
      <c r="F452" s="2"/>
      <c r="G452" s="2"/>
      <c r="H452" s="2"/>
      <c r="I452" s="2"/>
      <c r="J452" s="2"/>
      <c r="K452" s="2"/>
      <c r="L452" s="2"/>
      <c r="M452" s="2"/>
      <c r="N452" s="2"/>
      <c r="O452" s="2"/>
      <c r="P452" s="2"/>
      <c r="Q452" s="2"/>
      <c r="R452" s="2"/>
      <c r="S452" s="10"/>
      <c r="T452" s="2"/>
      <c r="U452" s="2"/>
      <c r="V452" s="2"/>
      <c r="W452" s="2"/>
      <c r="X452" s="2"/>
      <c r="Y452" s="2"/>
      <c r="Z452" s="2"/>
      <c r="AA452" s="2"/>
      <c r="AB452" s="2"/>
      <c r="AC452" s="2"/>
      <c r="AD452" s="2"/>
      <c r="AE452" s="2"/>
      <c r="AF452" s="2"/>
      <c r="AG452" s="2"/>
      <c r="AH452" s="2"/>
      <c r="AI452" s="2"/>
      <c r="AJ452" s="2"/>
    </row>
    <row r="453" spans="1:36" ht="14.25" customHeight="1" x14ac:dyDescent="0.2">
      <c r="A453" s="2"/>
      <c r="B453" s="34"/>
      <c r="C453" s="34"/>
      <c r="D453" s="2"/>
      <c r="E453" s="2"/>
      <c r="F453" s="2"/>
      <c r="G453" s="2"/>
      <c r="H453" s="2"/>
      <c r="I453" s="2"/>
      <c r="J453" s="2"/>
      <c r="K453" s="2"/>
      <c r="L453" s="2"/>
      <c r="M453" s="2"/>
      <c r="N453" s="2"/>
      <c r="O453" s="2"/>
      <c r="P453" s="2"/>
      <c r="Q453" s="2"/>
      <c r="R453" s="2"/>
      <c r="S453" s="10"/>
      <c r="T453" s="2"/>
      <c r="U453" s="2"/>
      <c r="V453" s="2"/>
      <c r="W453" s="2"/>
      <c r="X453" s="2"/>
      <c r="Y453" s="2"/>
      <c r="Z453" s="2"/>
      <c r="AA453" s="2"/>
      <c r="AB453" s="2"/>
      <c r="AC453" s="2"/>
      <c r="AD453" s="2"/>
      <c r="AE453" s="2"/>
      <c r="AF453" s="2"/>
      <c r="AG453" s="2"/>
      <c r="AH453" s="2"/>
      <c r="AI453" s="2"/>
      <c r="AJ453" s="2"/>
    </row>
    <row r="454" spans="1:36" ht="14.25" customHeight="1" x14ac:dyDescent="0.2">
      <c r="A454" s="2"/>
      <c r="B454" s="34"/>
      <c r="C454" s="34"/>
      <c r="D454" s="2"/>
      <c r="E454" s="2"/>
      <c r="F454" s="2"/>
      <c r="G454" s="2"/>
      <c r="H454" s="2"/>
      <c r="I454" s="2"/>
      <c r="J454" s="2"/>
      <c r="K454" s="2"/>
      <c r="L454" s="2"/>
      <c r="M454" s="2"/>
      <c r="N454" s="2"/>
      <c r="O454" s="2"/>
      <c r="P454" s="2"/>
      <c r="Q454" s="2"/>
      <c r="R454" s="2"/>
      <c r="S454" s="10"/>
      <c r="T454" s="2"/>
      <c r="U454" s="2"/>
      <c r="V454" s="2"/>
      <c r="W454" s="2"/>
      <c r="X454" s="2"/>
      <c r="Y454" s="2"/>
      <c r="Z454" s="2"/>
      <c r="AA454" s="2"/>
      <c r="AB454" s="2"/>
      <c r="AC454" s="2"/>
      <c r="AD454" s="2"/>
      <c r="AE454" s="2"/>
      <c r="AF454" s="2"/>
      <c r="AG454" s="2"/>
      <c r="AH454" s="2"/>
      <c r="AI454" s="2"/>
      <c r="AJ454" s="2"/>
    </row>
    <row r="455" spans="1:36" ht="14.25" customHeight="1" x14ac:dyDescent="0.2">
      <c r="A455" s="2"/>
      <c r="B455" s="34"/>
      <c r="C455" s="34"/>
      <c r="D455" s="2"/>
      <c r="E455" s="2"/>
      <c r="F455" s="2"/>
      <c r="G455" s="2"/>
      <c r="H455" s="2"/>
      <c r="I455" s="2"/>
      <c r="J455" s="2"/>
      <c r="K455" s="2"/>
      <c r="L455" s="2"/>
      <c r="M455" s="2"/>
      <c r="N455" s="2"/>
      <c r="O455" s="2"/>
      <c r="P455" s="2"/>
      <c r="Q455" s="2"/>
      <c r="R455" s="2"/>
      <c r="S455" s="10"/>
      <c r="T455" s="2"/>
      <c r="U455" s="2"/>
      <c r="V455" s="2"/>
      <c r="W455" s="2"/>
      <c r="X455" s="2"/>
      <c r="Y455" s="2"/>
      <c r="Z455" s="2"/>
      <c r="AA455" s="2"/>
      <c r="AB455" s="2"/>
      <c r="AC455" s="2"/>
      <c r="AD455" s="2"/>
      <c r="AE455" s="2"/>
      <c r="AF455" s="2"/>
      <c r="AG455" s="2"/>
      <c r="AH455" s="2"/>
      <c r="AI455" s="2"/>
      <c r="AJ455" s="2"/>
    </row>
    <row r="456" spans="1:36" ht="14.25" customHeight="1" x14ac:dyDescent="0.2">
      <c r="A456" s="2"/>
      <c r="B456" s="34"/>
      <c r="C456" s="34"/>
      <c r="D456" s="2"/>
      <c r="E456" s="2"/>
      <c r="F456" s="2"/>
      <c r="G456" s="2"/>
      <c r="H456" s="2"/>
      <c r="I456" s="2"/>
      <c r="J456" s="2"/>
      <c r="K456" s="2"/>
      <c r="L456" s="2"/>
      <c r="M456" s="2"/>
      <c r="N456" s="2"/>
      <c r="O456" s="2"/>
      <c r="P456" s="2"/>
      <c r="Q456" s="2"/>
      <c r="R456" s="2"/>
      <c r="S456" s="10"/>
      <c r="T456" s="2"/>
      <c r="U456" s="2"/>
      <c r="V456" s="2"/>
      <c r="W456" s="2"/>
      <c r="X456" s="2"/>
      <c r="Y456" s="2"/>
      <c r="Z456" s="2"/>
      <c r="AA456" s="2"/>
      <c r="AB456" s="2"/>
      <c r="AC456" s="2"/>
      <c r="AD456" s="2"/>
      <c r="AE456" s="2"/>
      <c r="AF456" s="2"/>
      <c r="AG456" s="2"/>
      <c r="AH456" s="2"/>
      <c r="AI456" s="2"/>
      <c r="AJ456" s="2"/>
    </row>
    <row r="457" spans="1:36" ht="14.25" customHeight="1" x14ac:dyDescent="0.2">
      <c r="A457" s="2"/>
      <c r="B457" s="34"/>
      <c r="C457" s="34"/>
      <c r="D457" s="2"/>
      <c r="E457" s="2"/>
      <c r="F457" s="2"/>
      <c r="G457" s="2"/>
      <c r="H457" s="2"/>
      <c r="I457" s="2"/>
      <c r="J457" s="2"/>
      <c r="K457" s="2"/>
      <c r="L457" s="2"/>
      <c r="M457" s="2"/>
      <c r="N457" s="2"/>
      <c r="O457" s="2"/>
      <c r="P457" s="2"/>
      <c r="Q457" s="2"/>
      <c r="R457" s="2"/>
      <c r="S457" s="10"/>
      <c r="T457" s="2"/>
      <c r="U457" s="2"/>
      <c r="V457" s="2"/>
      <c r="W457" s="2"/>
      <c r="X457" s="2"/>
      <c r="Y457" s="2"/>
      <c r="Z457" s="2"/>
      <c r="AA457" s="2"/>
      <c r="AB457" s="2"/>
      <c r="AC457" s="2"/>
      <c r="AD457" s="2"/>
      <c r="AE457" s="2"/>
      <c r="AF457" s="2"/>
      <c r="AG457" s="2"/>
      <c r="AH457" s="2"/>
      <c r="AI457" s="2"/>
      <c r="AJ457" s="2"/>
    </row>
    <row r="458" spans="1:36" ht="14.25" customHeight="1" x14ac:dyDescent="0.2">
      <c r="A458" s="2"/>
      <c r="B458" s="34"/>
      <c r="C458" s="34"/>
      <c r="D458" s="2"/>
      <c r="E458" s="2"/>
      <c r="F458" s="2"/>
      <c r="G458" s="2"/>
      <c r="H458" s="2"/>
      <c r="I458" s="2"/>
      <c r="J458" s="2"/>
      <c r="K458" s="2"/>
      <c r="L458" s="2"/>
      <c r="M458" s="2"/>
      <c r="N458" s="2"/>
      <c r="O458" s="2"/>
      <c r="P458" s="2"/>
      <c r="Q458" s="2"/>
      <c r="R458" s="2"/>
      <c r="S458" s="10"/>
      <c r="T458" s="2"/>
      <c r="U458" s="2"/>
      <c r="V458" s="2"/>
      <c r="W458" s="2"/>
      <c r="X458" s="2"/>
      <c r="Y458" s="2"/>
      <c r="Z458" s="2"/>
      <c r="AA458" s="2"/>
      <c r="AB458" s="2"/>
      <c r="AC458" s="2"/>
      <c r="AD458" s="2"/>
      <c r="AE458" s="2"/>
      <c r="AF458" s="2"/>
      <c r="AG458" s="2"/>
      <c r="AH458" s="2"/>
      <c r="AI458" s="2"/>
      <c r="AJ458" s="2"/>
    </row>
    <row r="459" spans="1:36" ht="14.25" customHeight="1" x14ac:dyDescent="0.2">
      <c r="A459" s="2"/>
      <c r="B459" s="34"/>
      <c r="C459" s="34"/>
      <c r="D459" s="2"/>
      <c r="E459" s="2"/>
      <c r="F459" s="2"/>
      <c r="G459" s="2"/>
      <c r="H459" s="2"/>
      <c r="I459" s="2"/>
      <c r="J459" s="2"/>
      <c r="K459" s="2"/>
      <c r="L459" s="2"/>
      <c r="M459" s="2"/>
      <c r="N459" s="2"/>
      <c r="O459" s="2"/>
      <c r="P459" s="2"/>
      <c r="Q459" s="2"/>
      <c r="R459" s="2"/>
      <c r="S459" s="10"/>
      <c r="T459" s="2"/>
      <c r="U459" s="2"/>
      <c r="V459" s="2"/>
      <c r="W459" s="2"/>
      <c r="X459" s="2"/>
      <c r="Y459" s="2"/>
      <c r="Z459" s="2"/>
      <c r="AA459" s="2"/>
      <c r="AB459" s="2"/>
      <c r="AC459" s="2"/>
      <c r="AD459" s="2"/>
      <c r="AE459" s="2"/>
      <c r="AF459" s="2"/>
      <c r="AG459" s="2"/>
      <c r="AH459" s="2"/>
      <c r="AI459" s="2"/>
      <c r="AJ459" s="2"/>
    </row>
    <row r="460" spans="1:36" ht="14.25" customHeight="1" x14ac:dyDescent="0.2">
      <c r="A460" s="2"/>
      <c r="B460" s="34"/>
      <c r="C460" s="34"/>
      <c r="D460" s="2"/>
      <c r="E460" s="2"/>
      <c r="F460" s="2"/>
      <c r="G460" s="2"/>
      <c r="H460" s="2"/>
      <c r="I460" s="2"/>
      <c r="J460" s="2"/>
      <c r="K460" s="2"/>
      <c r="L460" s="2"/>
      <c r="M460" s="2"/>
      <c r="N460" s="2"/>
      <c r="O460" s="2"/>
      <c r="P460" s="2"/>
      <c r="Q460" s="2"/>
      <c r="R460" s="2"/>
      <c r="S460" s="10"/>
      <c r="T460" s="2"/>
      <c r="U460" s="2"/>
      <c r="V460" s="2"/>
      <c r="W460" s="2"/>
      <c r="X460" s="2"/>
      <c r="Y460" s="2"/>
      <c r="Z460" s="2"/>
      <c r="AA460" s="2"/>
      <c r="AB460" s="2"/>
      <c r="AC460" s="2"/>
      <c r="AD460" s="2"/>
      <c r="AE460" s="2"/>
      <c r="AF460" s="2"/>
      <c r="AG460" s="2"/>
      <c r="AH460" s="2"/>
      <c r="AI460" s="2"/>
      <c r="AJ460" s="2"/>
    </row>
    <row r="461" spans="1:36" ht="14.25" customHeight="1" x14ac:dyDescent="0.2">
      <c r="A461" s="2"/>
      <c r="B461" s="34"/>
      <c r="C461" s="34"/>
      <c r="D461" s="2"/>
      <c r="E461" s="2"/>
      <c r="F461" s="2"/>
      <c r="G461" s="2"/>
      <c r="H461" s="2"/>
      <c r="I461" s="2"/>
      <c r="J461" s="2"/>
      <c r="K461" s="2"/>
      <c r="L461" s="2"/>
      <c r="M461" s="2"/>
      <c r="N461" s="2"/>
      <c r="O461" s="2"/>
      <c r="P461" s="2"/>
      <c r="Q461" s="2"/>
      <c r="R461" s="2"/>
      <c r="S461" s="10"/>
      <c r="T461" s="2"/>
      <c r="U461" s="2"/>
      <c r="V461" s="2"/>
      <c r="W461" s="2"/>
      <c r="X461" s="2"/>
      <c r="Y461" s="2"/>
      <c r="Z461" s="2"/>
      <c r="AA461" s="2"/>
      <c r="AB461" s="2"/>
      <c r="AC461" s="2"/>
      <c r="AD461" s="2"/>
      <c r="AE461" s="2"/>
      <c r="AF461" s="2"/>
      <c r="AG461" s="2"/>
      <c r="AH461" s="2"/>
      <c r="AI461" s="2"/>
      <c r="AJ461" s="2"/>
    </row>
    <row r="462" spans="1:36" ht="14.25" customHeight="1" x14ac:dyDescent="0.2">
      <c r="A462" s="2"/>
      <c r="B462" s="34"/>
      <c r="C462" s="34"/>
      <c r="D462" s="2"/>
      <c r="E462" s="2"/>
      <c r="F462" s="2"/>
      <c r="G462" s="2"/>
      <c r="H462" s="2"/>
      <c r="I462" s="2"/>
      <c r="J462" s="2"/>
      <c r="K462" s="2"/>
      <c r="L462" s="2"/>
      <c r="M462" s="2"/>
      <c r="N462" s="2"/>
      <c r="O462" s="2"/>
      <c r="P462" s="2"/>
      <c r="Q462" s="2"/>
      <c r="R462" s="2"/>
      <c r="S462" s="10"/>
      <c r="T462" s="2"/>
      <c r="U462" s="2"/>
      <c r="V462" s="2"/>
      <c r="W462" s="2"/>
      <c r="X462" s="2"/>
      <c r="Y462" s="2"/>
      <c r="Z462" s="2"/>
      <c r="AA462" s="2"/>
      <c r="AB462" s="2"/>
      <c r="AC462" s="2"/>
      <c r="AD462" s="2"/>
      <c r="AE462" s="2"/>
      <c r="AF462" s="2"/>
      <c r="AG462" s="2"/>
      <c r="AH462" s="2"/>
      <c r="AI462" s="2"/>
      <c r="AJ462" s="2"/>
    </row>
    <row r="463" spans="1:36" ht="14.25" customHeight="1" x14ac:dyDescent="0.2">
      <c r="A463" s="2"/>
      <c r="B463" s="34"/>
      <c r="C463" s="34"/>
      <c r="D463" s="2"/>
      <c r="E463" s="2"/>
      <c r="F463" s="2"/>
      <c r="G463" s="2"/>
      <c r="H463" s="2"/>
      <c r="I463" s="2"/>
      <c r="J463" s="2"/>
      <c r="K463" s="2"/>
      <c r="L463" s="2"/>
      <c r="M463" s="2"/>
      <c r="N463" s="2"/>
      <c r="O463" s="2"/>
      <c r="P463" s="2"/>
      <c r="Q463" s="2"/>
      <c r="R463" s="2"/>
      <c r="S463" s="10"/>
      <c r="T463" s="2"/>
      <c r="U463" s="2"/>
      <c r="V463" s="2"/>
      <c r="W463" s="2"/>
      <c r="X463" s="2"/>
      <c r="Y463" s="2"/>
      <c r="Z463" s="2"/>
      <c r="AA463" s="2"/>
      <c r="AB463" s="2"/>
      <c r="AC463" s="2"/>
      <c r="AD463" s="2"/>
      <c r="AE463" s="2"/>
      <c r="AF463" s="2"/>
      <c r="AG463" s="2"/>
      <c r="AH463" s="2"/>
      <c r="AI463" s="2"/>
      <c r="AJ463" s="2"/>
    </row>
    <row r="464" spans="1:36" ht="14.25" customHeight="1" x14ac:dyDescent="0.2">
      <c r="A464" s="2"/>
      <c r="B464" s="34"/>
      <c r="C464" s="34"/>
      <c r="D464" s="2"/>
      <c r="E464" s="2"/>
      <c r="F464" s="2"/>
      <c r="G464" s="2"/>
      <c r="H464" s="2"/>
      <c r="I464" s="2"/>
      <c r="J464" s="2"/>
      <c r="K464" s="2"/>
      <c r="L464" s="2"/>
      <c r="M464" s="2"/>
      <c r="N464" s="2"/>
      <c r="O464" s="2"/>
      <c r="P464" s="2"/>
      <c r="Q464" s="2"/>
      <c r="R464" s="2"/>
      <c r="S464" s="10"/>
      <c r="T464" s="2"/>
      <c r="U464" s="2"/>
      <c r="V464" s="2"/>
      <c r="W464" s="2"/>
      <c r="X464" s="2"/>
      <c r="Y464" s="2"/>
      <c r="Z464" s="2"/>
      <c r="AA464" s="2"/>
      <c r="AB464" s="2"/>
      <c r="AC464" s="2"/>
      <c r="AD464" s="2"/>
      <c r="AE464" s="2"/>
      <c r="AF464" s="2"/>
      <c r="AG464" s="2"/>
      <c r="AH464" s="2"/>
      <c r="AI464" s="2"/>
      <c r="AJ464" s="2"/>
    </row>
    <row r="465" spans="1:36" ht="14.25" customHeight="1" x14ac:dyDescent="0.2">
      <c r="A465" s="2"/>
      <c r="B465" s="34"/>
      <c r="C465" s="34"/>
      <c r="D465" s="2"/>
      <c r="E465" s="2"/>
      <c r="F465" s="2"/>
      <c r="G465" s="2"/>
      <c r="H465" s="2"/>
      <c r="I465" s="2"/>
      <c r="J465" s="2"/>
      <c r="K465" s="2"/>
      <c r="L465" s="2"/>
      <c r="M465" s="2"/>
      <c r="N465" s="2"/>
      <c r="O465" s="2"/>
      <c r="P465" s="2"/>
      <c r="Q465" s="2"/>
      <c r="R465" s="2"/>
      <c r="S465" s="10"/>
      <c r="T465" s="2"/>
      <c r="U465" s="2"/>
      <c r="V465" s="2"/>
      <c r="W465" s="2"/>
      <c r="X465" s="2"/>
      <c r="Y465" s="2"/>
      <c r="Z465" s="2"/>
      <c r="AA465" s="2"/>
      <c r="AB465" s="2"/>
      <c r="AC465" s="2"/>
      <c r="AD465" s="2"/>
      <c r="AE465" s="2"/>
      <c r="AF465" s="2"/>
      <c r="AG465" s="2"/>
      <c r="AH465" s="2"/>
      <c r="AI465" s="2"/>
      <c r="AJ465" s="2"/>
    </row>
    <row r="466" spans="1:36" ht="14.25" customHeight="1" x14ac:dyDescent="0.2">
      <c r="A466" s="2"/>
      <c r="B466" s="34"/>
      <c r="C466" s="34"/>
      <c r="D466" s="2"/>
      <c r="E466" s="2"/>
      <c r="F466" s="2"/>
      <c r="G466" s="2"/>
      <c r="H466" s="2"/>
      <c r="I466" s="2"/>
      <c r="J466" s="2"/>
      <c r="K466" s="2"/>
      <c r="L466" s="2"/>
      <c r="M466" s="2"/>
      <c r="N466" s="2"/>
      <c r="O466" s="2"/>
      <c r="P466" s="2"/>
      <c r="Q466" s="2"/>
      <c r="R466" s="2"/>
      <c r="S466" s="10"/>
      <c r="T466" s="2"/>
      <c r="U466" s="2"/>
      <c r="V466" s="2"/>
      <c r="W466" s="2"/>
      <c r="X466" s="2"/>
      <c r="Y466" s="2"/>
      <c r="Z466" s="2"/>
      <c r="AA466" s="2"/>
      <c r="AB466" s="2"/>
      <c r="AC466" s="2"/>
      <c r="AD466" s="2"/>
      <c r="AE466" s="2"/>
      <c r="AF466" s="2"/>
      <c r="AG466" s="2"/>
      <c r="AH466" s="2"/>
      <c r="AI466" s="2"/>
      <c r="AJ466" s="2"/>
    </row>
    <row r="467" spans="1:36" ht="14.25" customHeight="1" x14ac:dyDescent="0.2">
      <c r="A467" s="2"/>
      <c r="B467" s="34"/>
      <c r="C467" s="34"/>
      <c r="D467" s="2"/>
      <c r="E467" s="2"/>
      <c r="F467" s="2"/>
      <c r="G467" s="2"/>
      <c r="H467" s="2"/>
      <c r="I467" s="2"/>
      <c r="J467" s="2"/>
      <c r="K467" s="2"/>
      <c r="L467" s="2"/>
      <c r="M467" s="2"/>
      <c r="N467" s="2"/>
      <c r="O467" s="2"/>
      <c r="P467" s="2"/>
      <c r="Q467" s="2"/>
      <c r="R467" s="2"/>
      <c r="S467" s="10"/>
      <c r="T467" s="2"/>
      <c r="U467" s="2"/>
      <c r="V467" s="2"/>
      <c r="W467" s="2"/>
      <c r="X467" s="2"/>
      <c r="Y467" s="2"/>
      <c r="Z467" s="2"/>
      <c r="AA467" s="2"/>
      <c r="AB467" s="2"/>
      <c r="AC467" s="2"/>
      <c r="AD467" s="2"/>
      <c r="AE467" s="2"/>
      <c r="AF467" s="2"/>
      <c r="AG467" s="2"/>
      <c r="AH467" s="2"/>
      <c r="AI467" s="2"/>
      <c r="AJ467" s="2"/>
    </row>
    <row r="468" spans="1:36" ht="14.25" customHeight="1" x14ac:dyDescent="0.2">
      <c r="A468" s="2"/>
      <c r="B468" s="34"/>
      <c r="C468" s="34"/>
      <c r="D468" s="2"/>
      <c r="E468" s="2"/>
      <c r="F468" s="2"/>
      <c r="G468" s="2"/>
      <c r="H468" s="2"/>
      <c r="I468" s="2"/>
      <c r="J468" s="2"/>
      <c r="K468" s="2"/>
      <c r="L468" s="2"/>
      <c r="M468" s="2"/>
      <c r="N468" s="2"/>
      <c r="O468" s="2"/>
      <c r="P468" s="2"/>
      <c r="Q468" s="2"/>
      <c r="R468" s="2"/>
      <c r="S468" s="10"/>
      <c r="T468" s="2"/>
      <c r="U468" s="2"/>
      <c r="V468" s="2"/>
      <c r="W468" s="2"/>
      <c r="X468" s="2"/>
      <c r="Y468" s="2"/>
      <c r="Z468" s="2"/>
      <c r="AA468" s="2"/>
      <c r="AB468" s="2"/>
      <c r="AC468" s="2"/>
      <c r="AD468" s="2"/>
      <c r="AE468" s="2"/>
      <c r="AF468" s="2"/>
      <c r="AG468" s="2"/>
      <c r="AH468" s="2"/>
      <c r="AI468" s="2"/>
      <c r="AJ468" s="2"/>
    </row>
    <row r="469" spans="1:36" ht="14.25" customHeight="1" x14ac:dyDescent="0.2">
      <c r="A469" s="2"/>
      <c r="B469" s="34"/>
      <c r="C469" s="34"/>
      <c r="D469" s="2"/>
      <c r="E469" s="2"/>
      <c r="F469" s="2"/>
      <c r="G469" s="2"/>
      <c r="H469" s="2"/>
      <c r="I469" s="2"/>
      <c r="J469" s="2"/>
      <c r="K469" s="2"/>
      <c r="L469" s="2"/>
      <c r="M469" s="2"/>
      <c r="N469" s="2"/>
      <c r="O469" s="2"/>
      <c r="P469" s="2"/>
      <c r="Q469" s="2"/>
      <c r="R469" s="2"/>
      <c r="S469" s="10"/>
      <c r="T469" s="2"/>
      <c r="U469" s="2"/>
      <c r="V469" s="2"/>
      <c r="W469" s="2"/>
      <c r="X469" s="2"/>
      <c r="Y469" s="2"/>
      <c r="Z469" s="2"/>
      <c r="AA469" s="2"/>
      <c r="AB469" s="2"/>
      <c r="AC469" s="2"/>
      <c r="AD469" s="2"/>
      <c r="AE469" s="2"/>
      <c r="AF469" s="2"/>
      <c r="AG469" s="2"/>
      <c r="AH469" s="2"/>
      <c r="AI469" s="2"/>
      <c r="AJ469" s="2"/>
    </row>
    <row r="470" spans="1:36" ht="14.25" customHeight="1" x14ac:dyDescent="0.2">
      <c r="A470" s="2"/>
      <c r="B470" s="34"/>
      <c r="C470" s="34"/>
      <c r="D470" s="2"/>
      <c r="E470" s="2"/>
      <c r="F470" s="2"/>
      <c r="G470" s="2"/>
      <c r="H470" s="2"/>
      <c r="I470" s="2"/>
      <c r="J470" s="2"/>
      <c r="K470" s="2"/>
      <c r="L470" s="2"/>
      <c r="M470" s="2"/>
      <c r="N470" s="2"/>
      <c r="O470" s="2"/>
      <c r="P470" s="2"/>
      <c r="Q470" s="2"/>
      <c r="R470" s="2"/>
      <c r="S470" s="10"/>
      <c r="T470" s="2"/>
      <c r="U470" s="2"/>
      <c r="V470" s="2"/>
      <c r="W470" s="2"/>
      <c r="X470" s="2"/>
      <c r="Y470" s="2"/>
      <c r="Z470" s="2"/>
      <c r="AA470" s="2"/>
      <c r="AB470" s="2"/>
      <c r="AC470" s="2"/>
      <c r="AD470" s="2"/>
      <c r="AE470" s="2"/>
      <c r="AF470" s="2"/>
      <c r="AG470" s="2"/>
      <c r="AH470" s="2"/>
      <c r="AI470" s="2"/>
      <c r="AJ470" s="2"/>
    </row>
    <row r="471" spans="1:36" ht="14.25" customHeight="1" x14ac:dyDescent="0.2">
      <c r="A471" s="2"/>
      <c r="B471" s="34"/>
      <c r="C471" s="34"/>
      <c r="D471" s="2"/>
      <c r="E471" s="2"/>
      <c r="F471" s="2"/>
      <c r="G471" s="2"/>
      <c r="H471" s="2"/>
      <c r="I471" s="2"/>
      <c r="J471" s="2"/>
      <c r="K471" s="2"/>
      <c r="L471" s="2"/>
      <c r="M471" s="2"/>
      <c r="N471" s="2"/>
      <c r="O471" s="2"/>
      <c r="P471" s="2"/>
      <c r="Q471" s="2"/>
      <c r="R471" s="2"/>
      <c r="S471" s="10"/>
      <c r="T471" s="2"/>
      <c r="U471" s="2"/>
      <c r="V471" s="2"/>
      <c r="W471" s="2"/>
      <c r="X471" s="2"/>
      <c r="Y471" s="2"/>
      <c r="Z471" s="2"/>
      <c r="AA471" s="2"/>
      <c r="AB471" s="2"/>
      <c r="AC471" s="2"/>
      <c r="AD471" s="2"/>
      <c r="AE471" s="2"/>
      <c r="AF471" s="2"/>
      <c r="AG471" s="2"/>
      <c r="AH471" s="2"/>
      <c r="AI471" s="2"/>
      <c r="AJ471" s="2"/>
    </row>
    <row r="472" spans="1:36" ht="14.25" customHeight="1" x14ac:dyDescent="0.2">
      <c r="A472" s="2"/>
      <c r="B472" s="34"/>
      <c r="C472" s="34"/>
      <c r="D472" s="2"/>
      <c r="E472" s="2"/>
      <c r="F472" s="2"/>
      <c r="G472" s="2"/>
      <c r="H472" s="2"/>
      <c r="I472" s="2"/>
      <c r="J472" s="2"/>
      <c r="K472" s="2"/>
      <c r="L472" s="2"/>
      <c r="M472" s="2"/>
      <c r="N472" s="2"/>
      <c r="O472" s="2"/>
      <c r="P472" s="2"/>
      <c r="Q472" s="2"/>
      <c r="R472" s="2"/>
      <c r="S472" s="10"/>
      <c r="T472" s="2"/>
      <c r="U472" s="2"/>
      <c r="V472" s="2"/>
      <c r="W472" s="2"/>
      <c r="X472" s="2"/>
      <c r="Y472" s="2"/>
      <c r="Z472" s="2"/>
      <c r="AA472" s="2"/>
      <c r="AB472" s="2"/>
      <c r="AC472" s="2"/>
      <c r="AD472" s="2"/>
      <c r="AE472" s="2"/>
      <c r="AF472" s="2"/>
      <c r="AG472" s="2"/>
      <c r="AH472" s="2"/>
      <c r="AI472" s="2"/>
      <c r="AJ472" s="2"/>
    </row>
    <row r="473" spans="1:36" ht="14.25" customHeight="1" x14ac:dyDescent="0.2">
      <c r="A473" s="2"/>
      <c r="B473" s="34"/>
      <c r="C473" s="34"/>
      <c r="D473" s="2"/>
      <c r="E473" s="2"/>
      <c r="F473" s="2"/>
      <c r="G473" s="2"/>
      <c r="H473" s="2"/>
      <c r="I473" s="2"/>
      <c r="J473" s="2"/>
      <c r="K473" s="2"/>
      <c r="L473" s="2"/>
      <c r="M473" s="2"/>
      <c r="N473" s="2"/>
      <c r="O473" s="2"/>
      <c r="P473" s="2"/>
      <c r="Q473" s="2"/>
      <c r="R473" s="2"/>
      <c r="S473" s="10"/>
      <c r="T473" s="2"/>
      <c r="U473" s="2"/>
      <c r="V473" s="2"/>
      <c r="W473" s="2"/>
      <c r="X473" s="2"/>
      <c r="Y473" s="2"/>
      <c r="Z473" s="2"/>
      <c r="AA473" s="2"/>
      <c r="AB473" s="2"/>
      <c r="AC473" s="2"/>
      <c r="AD473" s="2"/>
      <c r="AE473" s="2"/>
      <c r="AF473" s="2"/>
      <c r="AG473" s="2"/>
      <c r="AH473" s="2"/>
      <c r="AI473" s="2"/>
      <c r="AJ473" s="2"/>
    </row>
    <row r="474" spans="1:36" ht="14.25" customHeight="1" x14ac:dyDescent="0.2">
      <c r="A474" s="2"/>
      <c r="B474" s="34"/>
      <c r="C474" s="34"/>
      <c r="D474" s="2"/>
      <c r="E474" s="2"/>
      <c r="F474" s="2"/>
      <c r="G474" s="2"/>
      <c r="H474" s="2"/>
      <c r="I474" s="2"/>
      <c r="J474" s="2"/>
      <c r="K474" s="2"/>
      <c r="L474" s="2"/>
      <c r="M474" s="2"/>
      <c r="N474" s="2"/>
      <c r="O474" s="2"/>
      <c r="P474" s="2"/>
      <c r="Q474" s="2"/>
      <c r="R474" s="2"/>
      <c r="S474" s="10"/>
      <c r="T474" s="2"/>
      <c r="U474" s="2"/>
      <c r="V474" s="2"/>
      <c r="W474" s="2"/>
      <c r="X474" s="2"/>
      <c r="Y474" s="2"/>
      <c r="Z474" s="2"/>
      <c r="AA474" s="2"/>
      <c r="AB474" s="2"/>
      <c r="AC474" s="2"/>
      <c r="AD474" s="2"/>
      <c r="AE474" s="2"/>
      <c r="AF474" s="2"/>
      <c r="AG474" s="2"/>
      <c r="AH474" s="2"/>
      <c r="AI474" s="2"/>
      <c r="AJ474" s="2"/>
    </row>
    <row r="475" spans="1:36" ht="14.25" customHeight="1" x14ac:dyDescent="0.2">
      <c r="A475" s="2"/>
      <c r="B475" s="34"/>
      <c r="C475" s="34"/>
      <c r="D475" s="2"/>
      <c r="E475" s="2"/>
      <c r="F475" s="2"/>
      <c r="G475" s="2"/>
      <c r="H475" s="2"/>
      <c r="I475" s="2"/>
      <c r="J475" s="2"/>
      <c r="K475" s="2"/>
      <c r="L475" s="2"/>
      <c r="M475" s="2"/>
      <c r="N475" s="2"/>
      <c r="O475" s="2"/>
      <c r="P475" s="2"/>
      <c r="Q475" s="2"/>
      <c r="R475" s="2"/>
      <c r="S475" s="10"/>
      <c r="T475" s="2"/>
      <c r="U475" s="2"/>
      <c r="V475" s="2"/>
      <c r="W475" s="2"/>
      <c r="X475" s="2"/>
      <c r="Y475" s="2"/>
      <c r="Z475" s="2"/>
      <c r="AA475" s="2"/>
      <c r="AB475" s="2"/>
      <c r="AC475" s="2"/>
      <c r="AD475" s="2"/>
      <c r="AE475" s="2"/>
      <c r="AF475" s="2"/>
      <c r="AG475" s="2"/>
      <c r="AH475" s="2"/>
      <c r="AI475" s="2"/>
      <c r="AJ475" s="2"/>
    </row>
    <row r="476" spans="1:36" ht="14.25" customHeight="1" x14ac:dyDescent="0.2">
      <c r="A476" s="2"/>
      <c r="B476" s="34"/>
      <c r="C476" s="34"/>
      <c r="D476" s="2"/>
      <c r="E476" s="2"/>
      <c r="F476" s="2"/>
      <c r="G476" s="2"/>
      <c r="H476" s="2"/>
      <c r="I476" s="2"/>
      <c r="J476" s="2"/>
      <c r="K476" s="2"/>
      <c r="L476" s="2"/>
      <c r="M476" s="2"/>
      <c r="N476" s="2"/>
      <c r="O476" s="2"/>
      <c r="P476" s="2"/>
      <c r="Q476" s="2"/>
      <c r="R476" s="2"/>
      <c r="S476" s="10"/>
      <c r="T476" s="2"/>
      <c r="U476" s="2"/>
      <c r="V476" s="2"/>
      <c r="W476" s="2"/>
      <c r="X476" s="2"/>
      <c r="Y476" s="2"/>
      <c r="Z476" s="2"/>
      <c r="AA476" s="2"/>
      <c r="AB476" s="2"/>
      <c r="AC476" s="2"/>
      <c r="AD476" s="2"/>
      <c r="AE476" s="2"/>
      <c r="AF476" s="2"/>
      <c r="AG476" s="2"/>
      <c r="AH476" s="2"/>
      <c r="AI476" s="2"/>
      <c r="AJ476" s="2"/>
    </row>
    <row r="477" spans="1:36" ht="14.25" customHeight="1" x14ac:dyDescent="0.2">
      <c r="A477" s="2"/>
      <c r="B477" s="34"/>
      <c r="C477" s="34"/>
      <c r="D477" s="2"/>
      <c r="E477" s="2"/>
      <c r="F477" s="2"/>
      <c r="G477" s="2"/>
      <c r="H477" s="2"/>
      <c r="I477" s="2"/>
      <c r="J477" s="2"/>
      <c r="K477" s="2"/>
      <c r="L477" s="2"/>
      <c r="M477" s="2"/>
      <c r="N477" s="2"/>
      <c r="O477" s="2"/>
      <c r="P477" s="2"/>
      <c r="Q477" s="2"/>
      <c r="R477" s="2"/>
      <c r="S477" s="10"/>
      <c r="T477" s="2"/>
      <c r="U477" s="2"/>
      <c r="V477" s="2"/>
      <c r="W477" s="2"/>
      <c r="X477" s="2"/>
      <c r="Y477" s="2"/>
      <c r="Z477" s="2"/>
      <c r="AA477" s="2"/>
      <c r="AB477" s="2"/>
      <c r="AC477" s="2"/>
      <c r="AD477" s="2"/>
      <c r="AE477" s="2"/>
      <c r="AF477" s="2"/>
      <c r="AG477" s="2"/>
      <c r="AH477" s="2"/>
      <c r="AI477" s="2"/>
      <c r="AJ477" s="2"/>
    </row>
    <row r="478" spans="1:36" ht="14.25" customHeight="1" x14ac:dyDescent="0.2">
      <c r="A478" s="2"/>
      <c r="B478" s="34"/>
      <c r="C478" s="34"/>
      <c r="D478" s="2"/>
      <c r="E478" s="2"/>
      <c r="F478" s="2"/>
      <c r="G478" s="2"/>
      <c r="H478" s="2"/>
      <c r="I478" s="2"/>
      <c r="J478" s="2"/>
      <c r="K478" s="2"/>
      <c r="L478" s="2"/>
      <c r="M478" s="2"/>
      <c r="N478" s="2"/>
      <c r="O478" s="2"/>
      <c r="P478" s="2"/>
      <c r="Q478" s="2"/>
      <c r="R478" s="2"/>
      <c r="S478" s="10"/>
      <c r="T478" s="2"/>
      <c r="U478" s="2"/>
      <c r="V478" s="2"/>
      <c r="W478" s="2"/>
      <c r="X478" s="2"/>
      <c r="Y478" s="2"/>
      <c r="Z478" s="2"/>
      <c r="AA478" s="2"/>
      <c r="AB478" s="2"/>
      <c r="AC478" s="2"/>
      <c r="AD478" s="2"/>
      <c r="AE478" s="2"/>
      <c r="AF478" s="2"/>
      <c r="AG478" s="2"/>
      <c r="AH478" s="2"/>
      <c r="AI478" s="2"/>
      <c r="AJ478" s="2"/>
    </row>
    <row r="479" spans="1:36" ht="14.25" customHeight="1" x14ac:dyDescent="0.2">
      <c r="A479" s="2"/>
      <c r="B479" s="34"/>
      <c r="C479" s="34"/>
      <c r="D479" s="2"/>
      <c r="E479" s="2"/>
      <c r="F479" s="2"/>
      <c r="G479" s="2"/>
      <c r="H479" s="2"/>
      <c r="I479" s="2"/>
      <c r="J479" s="2"/>
      <c r="K479" s="2"/>
      <c r="L479" s="2"/>
      <c r="M479" s="2"/>
      <c r="N479" s="2"/>
      <c r="O479" s="2"/>
      <c r="P479" s="2"/>
      <c r="Q479" s="2"/>
      <c r="R479" s="2"/>
      <c r="S479" s="10"/>
      <c r="T479" s="2"/>
      <c r="U479" s="2"/>
      <c r="V479" s="2"/>
      <c r="W479" s="2"/>
      <c r="X479" s="2"/>
      <c r="Y479" s="2"/>
      <c r="Z479" s="2"/>
      <c r="AA479" s="2"/>
      <c r="AB479" s="2"/>
      <c r="AC479" s="2"/>
      <c r="AD479" s="2"/>
      <c r="AE479" s="2"/>
      <c r="AF479" s="2"/>
      <c r="AG479" s="2"/>
      <c r="AH479" s="2"/>
      <c r="AI479" s="2"/>
      <c r="AJ479" s="2"/>
    </row>
    <row r="480" spans="1:36" ht="14.25" customHeight="1" x14ac:dyDescent="0.2">
      <c r="A480" s="2"/>
      <c r="B480" s="34"/>
      <c r="C480" s="34"/>
      <c r="D480" s="2"/>
      <c r="E480" s="2"/>
      <c r="F480" s="2"/>
      <c r="G480" s="2"/>
      <c r="H480" s="2"/>
      <c r="I480" s="2"/>
      <c r="J480" s="2"/>
      <c r="K480" s="2"/>
      <c r="L480" s="2"/>
      <c r="M480" s="2"/>
      <c r="N480" s="2"/>
      <c r="O480" s="2"/>
      <c r="P480" s="2"/>
      <c r="Q480" s="2"/>
      <c r="R480" s="2"/>
      <c r="S480" s="10"/>
      <c r="T480" s="2"/>
      <c r="U480" s="2"/>
      <c r="V480" s="2"/>
      <c r="W480" s="2"/>
      <c r="X480" s="2"/>
      <c r="Y480" s="2"/>
      <c r="Z480" s="2"/>
      <c r="AA480" s="2"/>
      <c r="AB480" s="2"/>
      <c r="AC480" s="2"/>
      <c r="AD480" s="2"/>
      <c r="AE480" s="2"/>
      <c r="AF480" s="2"/>
      <c r="AG480" s="2"/>
      <c r="AH480" s="2"/>
      <c r="AI480" s="2"/>
      <c r="AJ480" s="2"/>
    </row>
    <row r="481" spans="1:36" ht="14.25" customHeight="1" x14ac:dyDescent="0.2">
      <c r="A481" s="2"/>
      <c r="B481" s="34"/>
      <c r="C481" s="34"/>
      <c r="D481" s="2"/>
      <c r="E481" s="2"/>
      <c r="F481" s="2"/>
      <c r="G481" s="2"/>
      <c r="H481" s="2"/>
      <c r="I481" s="2"/>
      <c r="J481" s="2"/>
      <c r="K481" s="2"/>
      <c r="L481" s="2"/>
      <c r="M481" s="2"/>
      <c r="N481" s="2"/>
      <c r="O481" s="2"/>
      <c r="P481" s="2"/>
      <c r="Q481" s="2"/>
      <c r="R481" s="2"/>
      <c r="S481" s="10"/>
      <c r="T481" s="2"/>
      <c r="U481" s="2"/>
      <c r="V481" s="2"/>
      <c r="W481" s="2"/>
      <c r="X481" s="2"/>
      <c r="Y481" s="2"/>
      <c r="Z481" s="2"/>
      <c r="AA481" s="2"/>
      <c r="AB481" s="2"/>
      <c r="AC481" s="2"/>
      <c r="AD481" s="2"/>
      <c r="AE481" s="2"/>
      <c r="AF481" s="2"/>
      <c r="AG481" s="2"/>
      <c r="AH481" s="2"/>
      <c r="AI481" s="2"/>
      <c r="AJ481" s="2"/>
    </row>
    <row r="482" spans="1:36" ht="14.25" customHeight="1" x14ac:dyDescent="0.2">
      <c r="A482" s="2"/>
      <c r="B482" s="34"/>
      <c r="C482" s="34"/>
      <c r="D482" s="2"/>
      <c r="E482" s="2"/>
      <c r="F482" s="2"/>
      <c r="G482" s="2"/>
      <c r="H482" s="2"/>
      <c r="I482" s="2"/>
      <c r="J482" s="2"/>
      <c r="K482" s="2"/>
      <c r="L482" s="2"/>
      <c r="M482" s="2"/>
      <c r="N482" s="2"/>
      <c r="O482" s="2"/>
      <c r="P482" s="2"/>
      <c r="Q482" s="2"/>
      <c r="R482" s="2"/>
      <c r="S482" s="10"/>
      <c r="T482" s="2"/>
      <c r="U482" s="2"/>
      <c r="V482" s="2"/>
      <c r="W482" s="2"/>
      <c r="X482" s="2"/>
      <c r="Y482" s="2"/>
      <c r="Z482" s="2"/>
      <c r="AA482" s="2"/>
      <c r="AB482" s="2"/>
      <c r="AC482" s="2"/>
      <c r="AD482" s="2"/>
      <c r="AE482" s="2"/>
      <c r="AF482" s="2"/>
      <c r="AG482" s="2"/>
      <c r="AH482" s="2"/>
      <c r="AI482" s="2"/>
      <c r="AJ482" s="2"/>
    </row>
    <row r="483" spans="1:36" ht="14.25" customHeight="1" x14ac:dyDescent="0.2">
      <c r="A483" s="2"/>
      <c r="B483" s="34"/>
      <c r="C483" s="34"/>
      <c r="D483" s="2"/>
      <c r="E483" s="2"/>
      <c r="F483" s="2"/>
      <c r="G483" s="2"/>
      <c r="H483" s="2"/>
      <c r="I483" s="2"/>
      <c r="J483" s="2"/>
      <c r="K483" s="2"/>
      <c r="L483" s="2"/>
      <c r="M483" s="2"/>
      <c r="N483" s="2"/>
      <c r="O483" s="2"/>
      <c r="P483" s="2"/>
      <c r="Q483" s="2"/>
      <c r="R483" s="2"/>
      <c r="S483" s="10"/>
      <c r="T483" s="2"/>
      <c r="U483" s="2"/>
      <c r="V483" s="2"/>
      <c r="W483" s="2"/>
      <c r="X483" s="2"/>
      <c r="Y483" s="2"/>
      <c r="Z483" s="2"/>
      <c r="AA483" s="2"/>
      <c r="AB483" s="2"/>
      <c r="AC483" s="2"/>
      <c r="AD483" s="2"/>
      <c r="AE483" s="2"/>
      <c r="AF483" s="2"/>
      <c r="AG483" s="2"/>
      <c r="AH483" s="2"/>
      <c r="AI483" s="2"/>
      <c r="AJ483" s="2"/>
    </row>
    <row r="484" spans="1:36" ht="14.25" customHeight="1" x14ac:dyDescent="0.2">
      <c r="A484" s="2"/>
      <c r="B484" s="34"/>
      <c r="C484" s="34"/>
      <c r="D484" s="2"/>
      <c r="E484" s="2"/>
      <c r="F484" s="2"/>
      <c r="G484" s="2"/>
      <c r="H484" s="2"/>
      <c r="I484" s="2"/>
      <c r="J484" s="2"/>
      <c r="K484" s="2"/>
      <c r="L484" s="2"/>
      <c r="M484" s="2"/>
      <c r="N484" s="2"/>
      <c r="O484" s="2"/>
      <c r="P484" s="2"/>
      <c r="Q484" s="2"/>
      <c r="R484" s="2"/>
      <c r="S484" s="10"/>
      <c r="T484" s="2"/>
      <c r="U484" s="2"/>
      <c r="V484" s="2"/>
      <c r="W484" s="2"/>
      <c r="X484" s="2"/>
      <c r="Y484" s="2"/>
      <c r="Z484" s="2"/>
      <c r="AA484" s="2"/>
      <c r="AB484" s="2"/>
      <c r="AC484" s="2"/>
      <c r="AD484" s="2"/>
      <c r="AE484" s="2"/>
      <c r="AF484" s="2"/>
      <c r="AG484" s="2"/>
      <c r="AH484" s="2"/>
      <c r="AI484" s="2"/>
      <c r="AJ484" s="2"/>
    </row>
    <row r="485" spans="1:36" ht="14.25" customHeight="1" x14ac:dyDescent="0.2">
      <c r="A485" s="2"/>
      <c r="B485" s="34"/>
      <c r="C485" s="34"/>
      <c r="D485" s="2"/>
      <c r="E485" s="2"/>
      <c r="F485" s="2"/>
      <c r="G485" s="2"/>
      <c r="H485" s="2"/>
      <c r="I485" s="2"/>
      <c r="J485" s="2"/>
      <c r="K485" s="2"/>
      <c r="L485" s="2"/>
      <c r="M485" s="2"/>
      <c r="N485" s="2"/>
      <c r="O485" s="2"/>
      <c r="P485" s="2"/>
      <c r="Q485" s="2"/>
      <c r="R485" s="2"/>
      <c r="S485" s="10"/>
      <c r="T485" s="2"/>
      <c r="U485" s="2"/>
      <c r="V485" s="2"/>
      <c r="W485" s="2"/>
      <c r="X485" s="2"/>
      <c r="Y485" s="2"/>
      <c r="Z485" s="2"/>
      <c r="AA485" s="2"/>
      <c r="AB485" s="2"/>
      <c r="AC485" s="2"/>
      <c r="AD485" s="2"/>
      <c r="AE485" s="2"/>
      <c r="AF485" s="2"/>
      <c r="AG485" s="2"/>
      <c r="AH485" s="2"/>
      <c r="AI485" s="2"/>
      <c r="AJ485" s="2"/>
    </row>
    <row r="486" spans="1:36" ht="14.25" customHeight="1" x14ac:dyDescent="0.2">
      <c r="A486" s="2"/>
      <c r="B486" s="34"/>
      <c r="C486" s="34"/>
      <c r="D486" s="2"/>
      <c r="E486" s="2"/>
      <c r="F486" s="2"/>
      <c r="G486" s="2"/>
      <c r="H486" s="2"/>
      <c r="I486" s="2"/>
      <c r="J486" s="2"/>
      <c r="K486" s="2"/>
      <c r="L486" s="2"/>
      <c r="M486" s="2"/>
      <c r="N486" s="2"/>
      <c r="O486" s="2"/>
      <c r="P486" s="2"/>
      <c r="Q486" s="2"/>
      <c r="R486" s="2"/>
      <c r="S486" s="10"/>
      <c r="T486" s="2"/>
      <c r="U486" s="2"/>
      <c r="V486" s="2"/>
      <c r="W486" s="2"/>
      <c r="X486" s="2"/>
      <c r="Y486" s="2"/>
      <c r="Z486" s="2"/>
      <c r="AA486" s="2"/>
      <c r="AB486" s="2"/>
      <c r="AC486" s="2"/>
      <c r="AD486" s="2"/>
      <c r="AE486" s="2"/>
      <c r="AF486" s="2"/>
      <c r="AG486" s="2"/>
      <c r="AH486" s="2"/>
      <c r="AI486" s="2"/>
      <c r="AJ486" s="2"/>
    </row>
    <row r="487" spans="1:36" ht="14.25" customHeight="1" x14ac:dyDescent="0.2">
      <c r="A487" s="2"/>
      <c r="B487" s="34"/>
      <c r="C487" s="34"/>
      <c r="D487" s="2"/>
      <c r="E487" s="2"/>
      <c r="F487" s="2"/>
      <c r="G487" s="2"/>
      <c r="H487" s="2"/>
      <c r="I487" s="2"/>
      <c r="J487" s="2"/>
      <c r="K487" s="2"/>
      <c r="L487" s="2"/>
      <c r="M487" s="2"/>
      <c r="N487" s="2"/>
      <c r="O487" s="2"/>
      <c r="P487" s="2"/>
      <c r="Q487" s="2"/>
      <c r="R487" s="2"/>
      <c r="S487" s="10"/>
      <c r="T487" s="2"/>
      <c r="U487" s="2"/>
      <c r="V487" s="2"/>
      <c r="W487" s="2"/>
      <c r="X487" s="2"/>
      <c r="Y487" s="2"/>
      <c r="Z487" s="2"/>
      <c r="AA487" s="2"/>
      <c r="AB487" s="2"/>
      <c r="AC487" s="2"/>
      <c r="AD487" s="2"/>
      <c r="AE487" s="2"/>
      <c r="AF487" s="2"/>
      <c r="AG487" s="2"/>
      <c r="AH487" s="2"/>
      <c r="AI487" s="2"/>
      <c r="AJ487" s="2"/>
    </row>
    <row r="488" spans="1:36" ht="14.25" customHeight="1" x14ac:dyDescent="0.2">
      <c r="A488" s="2"/>
      <c r="B488" s="34"/>
      <c r="C488" s="34"/>
      <c r="D488" s="2"/>
      <c r="E488" s="2"/>
      <c r="F488" s="2"/>
      <c r="G488" s="2"/>
      <c r="H488" s="2"/>
      <c r="I488" s="2"/>
      <c r="J488" s="2"/>
      <c r="K488" s="2"/>
      <c r="L488" s="2"/>
      <c r="M488" s="2"/>
      <c r="N488" s="2"/>
      <c r="O488" s="2"/>
      <c r="P488" s="2"/>
      <c r="Q488" s="2"/>
      <c r="R488" s="2"/>
      <c r="S488" s="10"/>
      <c r="T488" s="2"/>
      <c r="U488" s="2"/>
      <c r="V488" s="2"/>
      <c r="W488" s="2"/>
      <c r="X488" s="2"/>
      <c r="Y488" s="2"/>
      <c r="Z488" s="2"/>
      <c r="AA488" s="2"/>
      <c r="AB488" s="2"/>
      <c r="AC488" s="2"/>
      <c r="AD488" s="2"/>
      <c r="AE488" s="2"/>
      <c r="AF488" s="2"/>
      <c r="AG488" s="2"/>
      <c r="AH488" s="2"/>
      <c r="AI488" s="2"/>
      <c r="AJ488" s="2"/>
    </row>
    <row r="489" spans="1:36" ht="14.25" customHeight="1" x14ac:dyDescent="0.2">
      <c r="A489" s="2"/>
      <c r="B489" s="34"/>
      <c r="C489" s="34"/>
      <c r="D489" s="2"/>
      <c r="E489" s="2"/>
      <c r="F489" s="2"/>
      <c r="G489" s="2"/>
      <c r="H489" s="2"/>
      <c r="I489" s="2"/>
      <c r="J489" s="2"/>
      <c r="K489" s="2"/>
      <c r="L489" s="2"/>
      <c r="M489" s="2"/>
      <c r="N489" s="2"/>
      <c r="O489" s="2"/>
      <c r="P489" s="2"/>
      <c r="Q489" s="2"/>
      <c r="R489" s="2"/>
      <c r="S489" s="10"/>
      <c r="T489" s="2"/>
      <c r="U489" s="2"/>
      <c r="V489" s="2"/>
      <c r="W489" s="2"/>
      <c r="X489" s="2"/>
      <c r="Y489" s="2"/>
      <c r="Z489" s="2"/>
      <c r="AA489" s="2"/>
      <c r="AB489" s="2"/>
      <c r="AC489" s="2"/>
      <c r="AD489" s="2"/>
      <c r="AE489" s="2"/>
      <c r="AF489" s="2"/>
      <c r="AG489" s="2"/>
      <c r="AH489" s="2"/>
      <c r="AI489" s="2"/>
      <c r="AJ489" s="2"/>
    </row>
    <row r="490" spans="1:36" ht="14.25" customHeight="1" x14ac:dyDescent="0.2">
      <c r="A490" s="2"/>
      <c r="B490" s="34"/>
      <c r="C490" s="34"/>
      <c r="D490" s="2"/>
      <c r="E490" s="2"/>
      <c r="F490" s="2"/>
      <c r="G490" s="2"/>
      <c r="H490" s="2"/>
      <c r="I490" s="2"/>
      <c r="J490" s="2"/>
      <c r="K490" s="2"/>
      <c r="L490" s="2"/>
      <c r="M490" s="2"/>
      <c r="N490" s="2"/>
      <c r="O490" s="2"/>
      <c r="P490" s="2"/>
      <c r="Q490" s="2"/>
      <c r="R490" s="2"/>
      <c r="S490" s="10"/>
      <c r="T490" s="2"/>
      <c r="U490" s="2"/>
      <c r="V490" s="2"/>
      <c r="W490" s="2"/>
      <c r="X490" s="2"/>
      <c r="Y490" s="2"/>
      <c r="Z490" s="2"/>
      <c r="AA490" s="2"/>
      <c r="AB490" s="2"/>
      <c r="AC490" s="2"/>
      <c r="AD490" s="2"/>
      <c r="AE490" s="2"/>
      <c r="AF490" s="2"/>
      <c r="AG490" s="2"/>
      <c r="AH490" s="2"/>
      <c r="AI490" s="2"/>
      <c r="AJ490" s="2"/>
    </row>
    <row r="491" spans="1:36" ht="14.25" customHeight="1" x14ac:dyDescent="0.2">
      <c r="A491" s="2"/>
      <c r="B491" s="34"/>
      <c r="C491" s="34"/>
      <c r="D491" s="2"/>
      <c r="E491" s="2"/>
      <c r="F491" s="2"/>
      <c r="G491" s="2"/>
      <c r="H491" s="2"/>
      <c r="I491" s="2"/>
      <c r="J491" s="2"/>
      <c r="K491" s="2"/>
      <c r="L491" s="2"/>
      <c r="M491" s="2"/>
      <c r="N491" s="2"/>
      <c r="O491" s="2"/>
      <c r="P491" s="2"/>
      <c r="Q491" s="2"/>
      <c r="R491" s="2"/>
      <c r="S491" s="10"/>
      <c r="T491" s="2"/>
      <c r="U491" s="2"/>
      <c r="V491" s="2"/>
      <c r="W491" s="2"/>
      <c r="X491" s="2"/>
      <c r="Y491" s="2"/>
      <c r="Z491" s="2"/>
      <c r="AA491" s="2"/>
      <c r="AB491" s="2"/>
      <c r="AC491" s="2"/>
      <c r="AD491" s="2"/>
      <c r="AE491" s="2"/>
      <c r="AF491" s="2"/>
      <c r="AG491" s="2"/>
      <c r="AH491" s="2"/>
      <c r="AI491" s="2"/>
      <c r="AJ491" s="2"/>
    </row>
    <row r="492" spans="1:36" ht="14.25" customHeight="1" x14ac:dyDescent="0.2">
      <c r="A492" s="2"/>
      <c r="B492" s="34"/>
      <c r="C492" s="34"/>
      <c r="D492" s="2"/>
      <c r="E492" s="2"/>
      <c r="F492" s="2"/>
      <c r="G492" s="2"/>
      <c r="H492" s="2"/>
      <c r="I492" s="2"/>
      <c r="J492" s="2"/>
      <c r="K492" s="2"/>
      <c r="L492" s="2"/>
      <c r="M492" s="2"/>
      <c r="N492" s="2"/>
      <c r="O492" s="2"/>
      <c r="P492" s="2"/>
      <c r="Q492" s="2"/>
      <c r="R492" s="2"/>
      <c r="S492" s="10"/>
      <c r="T492" s="2"/>
      <c r="U492" s="2"/>
      <c r="V492" s="2"/>
      <c r="W492" s="2"/>
      <c r="X492" s="2"/>
      <c r="Y492" s="2"/>
      <c r="Z492" s="2"/>
      <c r="AA492" s="2"/>
      <c r="AB492" s="2"/>
      <c r="AC492" s="2"/>
      <c r="AD492" s="2"/>
      <c r="AE492" s="2"/>
      <c r="AF492" s="2"/>
      <c r="AG492" s="2"/>
      <c r="AH492" s="2"/>
      <c r="AI492" s="2"/>
      <c r="AJ492" s="2"/>
    </row>
    <row r="493" spans="1:36" ht="14.25" customHeight="1" x14ac:dyDescent="0.2">
      <c r="A493" s="2"/>
      <c r="B493" s="34"/>
      <c r="C493" s="34"/>
      <c r="D493" s="2"/>
      <c r="E493" s="2"/>
      <c r="F493" s="2"/>
      <c r="G493" s="2"/>
      <c r="H493" s="2"/>
      <c r="I493" s="2"/>
      <c r="J493" s="2"/>
      <c r="K493" s="2"/>
      <c r="L493" s="2"/>
      <c r="M493" s="2"/>
      <c r="N493" s="2"/>
      <c r="O493" s="2"/>
      <c r="P493" s="2"/>
      <c r="Q493" s="2"/>
      <c r="R493" s="2"/>
      <c r="S493" s="10"/>
      <c r="T493" s="2"/>
      <c r="U493" s="2"/>
      <c r="V493" s="2"/>
      <c r="W493" s="2"/>
      <c r="X493" s="2"/>
      <c r="Y493" s="2"/>
      <c r="Z493" s="2"/>
      <c r="AA493" s="2"/>
      <c r="AB493" s="2"/>
      <c r="AC493" s="2"/>
      <c r="AD493" s="2"/>
      <c r="AE493" s="2"/>
      <c r="AF493" s="2"/>
      <c r="AG493" s="2"/>
      <c r="AH493" s="2"/>
      <c r="AI493" s="2"/>
      <c r="AJ493" s="2"/>
    </row>
    <row r="494" spans="1:36" ht="14.25" customHeight="1" x14ac:dyDescent="0.2">
      <c r="A494" s="2"/>
      <c r="B494" s="34"/>
      <c r="C494" s="34"/>
      <c r="D494" s="2"/>
      <c r="E494" s="2"/>
      <c r="F494" s="2"/>
      <c r="G494" s="2"/>
      <c r="H494" s="2"/>
      <c r="I494" s="2"/>
      <c r="J494" s="2"/>
      <c r="K494" s="2"/>
      <c r="L494" s="2"/>
      <c r="M494" s="2"/>
      <c r="N494" s="2"/>
      <c r="O494" s="2"/>
      <c r="P494" s="2"/>
      <c r="Q494" s="2"/>
      <c r="R494" s="2"/>
      <c r="S494" s="10"/>
      <c r="T494" s="2"/>
      <c r="U494" s="2"/>
      <c r="V494" s="2"/>
      <c r="W494" s="2"/>
      <c r="X494" s="2"/>
      <c r="Y494" s="2"/>
      <c r="Z494" s="2"/>
      <c r="AA494" s="2"/>
      <c r="AB494" s="2"/>
      <c r="AC494" s="2"/>
      <c r="AD494" s="2"/>
      <c r="AE494" s="2"/>
      <c r="AF494" s="2"/>
      <c r="AG494" s="2"/>
      <c r="AH494" s="2"/>
      <c r="AI494" s="2"/>
      <c r="AJ494" s="2"/>
    </row>
    <row r="495" spans="1:36" ht="14.25" customHeight="1" x14ac:dyDescent="0.2">
      <c r="A495" s="2"/>
      <c r="B495" s="34"/>
      <c r="C495" s="34"/>
      <c r="D495" s="2"/>
      <c r="E495" s="2"/>
      <c r="F495" s="2"/>
      <c r="G495" s="2"/>
      <c r="H495" s="2"/>
      <c r="I495" s="2"/>
      <c r="J495" s="2"/>
      <c r="K495" s="2"/>
      <c r="L495" s="2"/>
      <c r="M495" s="2"/>
      <c r="N495" s="2"/>
      <c r="O495" s="2"/>
      <c r="P495" s="2"/>
      <c r="Q495" s="2"/>
      <c r="R495" s="2"/>
      <c r="S495" s="10"/>
      <c r="T495" s="2"/>
      <c r="U495" s="2"/>
      <c r="V495" s="2"/>
      <c r="W495" s="2"/>
      <c r="X495" s="2"/>
      <c r="Y495" s="2"/>
      <c r="Z495" s="2"/>
      <c r="AA495" s="2"/>
      <c r="AB495" s="2"/>
      <c r="AC495" s="2"/>
      <c r="AD495" s="2"/>
      <c r="AE495" s="2"/>
      <c r="AF495" s="2"/>
      <c r="AG495" s="2"/>
      <c r="AH495" s="2"/>
      <c r="AI495" s="2"/>
      <c r="AJ495" s="2"/>
    </row>
    <row r="496" spans="1:36" ht="14.25" customHeight="1" x14ac:dyDescent="0.2">
      <c r="A496" s="2"/>
      <c r="B496" s="34"/>
      <c r="C496" s="34"/>
      <c r="D496" s="2"/>
      <c r="E496" s="2"/>
      <c r="F496" s="2"/>
      <c r="G496" s="2"/>
      <c r="H496" s="2"/>
      <c r="I496" s="2"/>
      <c r="J496" s="2"/>
      <c r="K496" s="2"/>
      <c r="L496" s="2"/>
      <c r="M496" s="2"/>
      <c r="N496" s="2"/>
      <c r="O496" s="2"/>
      <c r="P496" s="2"/>
      <c r="Q496" s="2"/>
      <c r="R496" s="2"/>
      <c r="S496" s="10"/>
      <c r="T496" s="2"/>
      <c r="U496" s="2"/>
      <c r="V496" s="2"/>
      <c r="W496" s="2"/>
      <c r="X496" s="2"/>
      <c r="Y496" s="2"/>
      <c r="Z496" s="2"/>
      <c r="AA496" s="2"/>
      <c r="AB496" s="2"/>
      <c r="AC496" s="2"/>
      <c r="AD496" s="2"/>
      <c r="AE496" s="2"/>
      <c r="AF496" s="2"/>
      <c r="AG496" s="2"/>
      <c r="AH496" s="2"/>
      <c r="AI496" s="2"/>
      <c r="AJ496" s="2"/>
    </row>
    <row r="497" spans="1:36" ht="14.25" customHeight="1" x14ac:dyDescent="0.2">
      <c r="A497" s="2"/>
      <c r="B497" s="34"/>
      <c r="C497" s="34"/>
      <c r="D497" s="2"/>
      <c r="E497" s="2"/>
      <c r="F497" s="2"/>
      <c r="G497" s="2"/>
      <c r="H497" s="2"/>
      <c r="I497" s="2"/>
      <c r="J497" s="2"/>
      <c r="K497" s="2"/>
      <c r="L497" s="2"/>
      <c r="M497" s="2"/>
      <c r="N497" s="2"/>
      <c r="O497" s="2"/>
      <c r="P497" s="2"/>
      <c r="Q497" s="2"/>
      <c r="R497" s="2"/>
      <c r="S497" s="10"/>
      <c r="T497" s="2"/>
      <c r="U497" s="2"/>
      <c r="V497" s="2"/>
      <c r="W497" s="2"/>
      <c r="X497" s="2"/>
      <c r="Y497" s="2"/>
      <c r="Z497" s="2"/>
      <c r="AA497" s="2"/>
      <c r="AB497" s="2"/>
      <c r="AC497" s="2"/>
      <c r="AD497" s="2"/>
      <c r="AE497" s="2"/>
      <c r="AF497" s="2"/>
      <c r="AG497" s="2"/>
      <c r="AH497" s="2"/>
      <c r="AI497" s="2"/>
      <c r="AJ497" s="2"/>
    </row>
    <row r="498" spans="1:36" ht="14.25" customHeight="1" x14ac:dyDescent="0.2">
      <c r="A498" s="2"/>
      <c r="B498" s="34"/>
      <c r="C498" s="34"/>
      <c r="D498" s="2"/>
      <c r="E498" s="2"/>
      <c r="F498" s="2"/>
      <c r="G498" s="2"/>
      <c r="H498" s="2"/>
      <c r="I498" s="2"/>
      <c r="J498" s="2"/>
      <c r="K498" s="2"/>
      <c r="L498" s="2"/>
      <c r="M498" s="2"/>
      <c r="N498" s="2"/>
      <c r="O498" s="2"/>
      <c r="P498" s="2"/>
      <c r="Q498" s="2"/>
      <c r="R498" s="2"/>
      <c r="S498" s="10"/>
      <c r="T498" s="2"/>
      <c r="U498" s="2"/>
      <c r="V498" s="2"/>
      <c r="W498" s="2"/>
      <c r="X498" s="2"/>
      <c r="Y498" s="2"/>
      <c r="Z498" s="2"/>
      <c r="AA498" s="2"/>
      <c r="AB498" s="2"/>
      <c r="AC498" s="2"/>
      <c r="AD498" s="2"/>
      <c r="AE498" s="2"/>
      <c r="AF498" s="2"/>
      <c r="AG498" s="2"/>
      <c r="AH498" s="2"/>
      <c r="AI498" s="2"/>
      <c r="AJ498" s="2"/>
    </row>
    <row r="499" spans="1:36" ht="14.25" customHeight="1" x14ac:dyDescent="0.2">
      <c r="A499" s="2"/>
      <c r="B499" s="34"/>
      <c r="C499" s="34"/>
      <c r="D499" s="2"/>
      <c r="E499" s="2"/>
      <c r="F499" s="2"/>
      <c r="G499" s="2"/>
      <c r="H499" s="2"/>
      <c r="I499" s="2"/>
      <c r="J499" s="2"/>
      <c r="K499" s="2"/>
      <c r="L499" s="2"/>
      <c r="M499" s="2"/>
      <c r="N499" s="2"/>
      <c r="O499" s="2"/>
      <c r="P499" s="2"/>
      <c r="Q499" s="2"/>
      <c r="R499" s="2"/>
      <c r="S499" s="10"/>
      <c r="T499" s="2"/>
      <c r="U499" s="2"/>
      <c r="V499" s="2"/>
      <c r="W499" s="2"/>
      <c r="X499" s="2"/>
      <c r="Y499" s="2"/>
      <c r="Z499" s="2"/>
      <c r="AA499" s="2"/>
      <c r="AB499" s="2"/>
      <c r="AC499" s="2"/>
      <c r="AD499" s="2"/>
      <c r="AE499" s="2"/>
      <c r="AF499" s="2"/>
      <c r="AG499" s="2"/>
      <c r="AH499" s="2"/>
      <c r="AI499" s="2"/>
      <c r="AJ499" s="2"/>
    </row>
    <row r="500" spans="1:36" ht="14.25" customHeight="1" x14ac:dyDescent="0.2">
      <c r="A500" s="2"/>
      <c r="B500" s="34"/>
      <c r="C500" s="34"/>
      <c r="D500" s="2"/>
      <c r="E500" s="2"/>
      <c r="F500" s="2"/>
      <c r="G500" s="2"/>
      <c r="H500" s="2"/>
      <c r="I500" s="2"/>
      <c r="J500" s="2"/>
      <c r="K500" s="2"/>
      <c r="L500" s="2"/>
      <c r="M500" s="2"/>
      <c r="N500" s="2"/>
      <c r="O500" s="2"/>
      <c r="P500" s="2"/>
      <c r="Q500" s="2"/>
      <c r="R500" s="2"/>
      <c r="S500" s="10"/>
      <c r="T500" s="2"/>
      <c r="U500" s="2"/>
      <c r="V500" s="2"/>
      <c r="W500" s="2"/>
      <c r="X500" s="2"/>
      <c r="Y500" s="2"/>
      <c r="Z500" s="2"/>
      <c r="AA500" s="2"/>
      <c r="AB500" s="2"/>
      <c r="AC500" s="2"/>
      <c r="AD500" s="2"/>
      <c r="AE500" s="2"/>
      <c r="AF500" s="2"/>
      <c r="AG500" s="2"/>
      <c r="AH500" s="2"/>
      <c r="AI500" s="2"/>
      <c r="AJ500" s="2"/>
    </row>
    <row r="501" spans="1:36" ht="14.25" customHeight="1" x14ac:dyDescent="0.2">
      <c r="A501" s="2"/>
      <c r="B501" s="34"/>
      <c r="C501" s="34"/>
      <c r="D501" s="2"/>
      <c r="E501" s="2"/>
      <c r="F501" s="2"/>
      <c r="G501" s="2"/>
      <c r="H501" s="2"/>
      <c r="I501" s="2"/>
      <c r="J501" s="2"/>
      <c r="K501" s="2"/>
      <c r="L501" s="2"/>
      <c r="M501" s="2"/>
      <c r="N501" s="2"/>
      <c r="O501" s="2"/>
      <c r="P501" s="2"/>
      <c r="Q501" s="2"/>
      <c r="R501" s="2"/>
      <c r="S501" s="10"/>
      <c r="T501" s="2"/>
      <c r="U501" s="2"/>
      <c r="V501" s="2"/>
      <c r="W501" s="2"/>
      <c r="X501" s="2"/>
      <c r="Y501" s="2"/>
      <c r="Z501" s="2"/>
      <c r="AA501" s="2"/>
      <c r="AB501" s="2"/>
      <c r="AC501" s="2"/>
      <c r="AD501" s="2"/>
      <c r="AE501" s="2"/>
      <c r="AF501" s="2"/>
      <c r="AG501" s="2"/>
      <c r="AH501" s="2"/>
      <c r="AI501" s="2"/>
      <c r="AJ501" s="2"/>
    </row>
    <row r="502" spans="1:36" ht="14.25" customHeight="1" x14ac:dyDescent="0.2">
      <c r="A502" s="2"/>
      <c r="B502" s="34"/>
      <c r="C502" s="34"/>
      <c r="D502" s="2"/>
      <c r="E502" s="2"/>
      <c r="F502" s="2"/>
      <c r="G502" s="2"/>
      <c r="H502" s="2"/>
      <c r="I502" s="2"/>
      <c r="J502" s="2"/>
      <c r="K502" s="2"/>
      <c r="L502" s="2"/>
      <c r="M502" s="2"/>
      <c r="N502" s="2"/>
      <c r="O502" s="2"/>
      <c r="P502" s="2"/>
      <c r="Q502" s="2"/>
      <c r="R502" s="2"/>
      <c r="S502" s="10"/>
      <c r="T502" s="2"/>
      <c r="U502" s="2"/>
      <c r="V502" s="2"/>
      <c r="W502" s="2"/>
      <c r="X502" s="2"/>
      <c r="Y502" s="2"/>
      <c r="Z502" s="2"/>
      <c r="AA502" s="2"/>
      <c r="AB502" s="2"/>
      <c r="AC502" s="2"/>
      <c r="AD502" s="2"/>
      <c r="AE502" s="2"/>
      <c r="AF502" s="2"/>
      <c r="AG502" s="2"/>
      <c r="AH502" s="2"/>
      <c r="AI502" s="2"/>
      <c r="AJ502" s="2"/>
    </row>
    <row r="503" spans="1:36" ht="14.25" customHeight="1" x14ac:dyDescent="0.2">
      <c r="A503" s="2"/>
      <c r="B503" s="34"/>
      <c r="C503" s="34"/>
      <c r="D503" s="2"/>
      <c r="E503" s="2"/>
      <c r="F503" s="2"/>
      <c r="G503" s="2"/>
      <c r="H503" s="2"/>
      <c r="I503" s="2"/>
      <c r="J503" s="2"/>
      <c r="K503" s="2"/>
      <c r="L503" s="2"/>
      <c r="M503" s="2"/>
      <c r="N503" s="2"/>
      <c r="O503" s="2"/>
      <c r="P503" s="2"/>
      <c r="Q503" s="2"/>
      <c r="R503" s="2"/>
      <c r="S503" s="10"/>
      <c r="T503" s="2"/>
      <c r="U503" s="2"/>
      <c r="V503" s="2"/>
      <c r="W503" s="2"/>
      <c r="X503" s="2"/>
      <c r="Y503" s="2"/>
      <c r="Z503" s="2"/>
      <c r="AA503" s="2"/>
      <c r="AB503" s="2"/>
      <c r="AC503" s="2"/>
      <c r="AD503" s="2"/>
      <c r="AE503" s="2"/>
      <c r="AF503" s="2"/>
      <c r="AG503" s="2"/>
      <c r="AH503" s="2"/>
      <c r="AI503" s="2"/>
      <c r="AJ503" s="2"/>
    </row>
    <row r="504" spans="1:36" ht="14.25" customHeight="1" x14ac:dyDescent="0.2">
      <c r="A504" s="2"/>
      <c r="B504" s="34"/>
      <c r="C504" s="34"/>
      <c r="D504" s="2"/>
      <c r="E504" s="2"/>
      <c r="F504" s="2"/>
      <c r="G504" s="2"/>
      <c r="H504" s="2"/>
      <c r="I504" s="2"/>
      <c r="J504" s="2"/>
      <c r="K504" s="2"/>
      <c r="L504" s="2"/>
      <c r="M504" s="2"/>
      <c r="N504" s="2"/>
      <c r="O504" s="2"/>
      <c r="P504" s="2"/>
      <c r="Q504" s="2"/>
      <c r="R504" s="2"/>
      <c r="S504" s="10"/>
      <c r="T504" s="2"/>
      <c r="U504" s="2"/>
      <c r="V504" s="2"/>
      <c r="W504" s="2"/>
      <c r="X504" s="2"/>
      <c r="Y504" s="2"/>
      <c r="Z504" s="2"/>
      <c r="AA504" s="2"/>
      <c r="AB504" s="2"/>
      <c r="AC504" s="2"/>
      <c r="AD504" s="2"/>
      <c r="AE504" s="2"/>
      <c r="AF504" s="2"/>
      <c r="AG504" s="2"/>
      <c r="AH504" s="2"/>
      <c r="AI504" s="2"/>
      <c r="AJ504" s="2"/>
    </row>
    <row r="505" spans="1:36" ht="14.25" customHeight="1" x14ac:dyDescent="0.2">
      <c r="A505" s="2"/>
      <c r="B505" s="34"/>
      <c r="C505" s="34"/>
      <c r="D505" s="2"/>
      <c r="E505" s="2"/>
      <c r="F505" s="2"/>
      <c r="G505" s="2"/>
      <c r="H505" s="2"/>
      <c r="I505" s="2"/>
      <c r="J505" s="2"/>
      <c r="K505" s="2"/>
      <c r="L505" s="2"/>
      <c r="M505" s="2"/>
      <c r="N505" s="2"/>
      <c r="O505" s="2"/>
      <c r="P505" s="2"/>
      <c r="Q505" s="2"/>
      <c r="R505" s="2"/>
      <c r="S505" s="10"/>
      <c r="T505" s="2"/>
      <c r="U505" s="2"/>
      <c r="V505" s="2"/>
      <c r="W505" s="2"/>
      <c r="X505" s="2"/>
      <c r="Y505" s="2"/>
      <c r="Z505" s="2"/>
      <c r="AA505" s="2"/>
      <c r="AB505" s="2"/>
      <c r="AC505" s="2"/>
      <c r="AD505" s="2"/>
      <c r="AE505" s="2"/>
      <c r="AF505" s="2"/>
      <c r="AG505" s="2"/>
      <c r="AH505" s="2"/>
      <c r="AI505" s="2"/>
      <c r="AJ505" s="2"/>
    </row>
    <row r="506" spans="1:36" ht="14.25" customHeight="1" x14ac:dyDescent="0.2">
      <c r="A506" s="2"/>
      <c r="B506" s="34"/>
      <c r="C506" s="34"/>
      <c r="D506" s="2"/>
      <c r="E506" s="2"/>
      <c r="F506" s="2"/>
      <c r="G506" s="2"/>
      <c r="H506" s="2"/>
      <c r="I506" s="2"/>
      <c r="J506" s="2"/>
      <c r="K506" s="2"/>
      <c r="L506" s="2"/>
      <c r="M506" s="2"/>
      <c r="N506" s="2"/>
      <c r="O506" s="2"/>
      <c r="P506" s="2"/>
      <c r="Q506" s="2"/>
      <c r="R506" s="2"/>
      <c r="S506" s="10"/>
      <c r="T506" s="2"/>
      <c r="U506" s="2"/>
      <c r="V506" s="2"/>
      <c r="W506" s="2"/>
      <c r="X506" s="2"/>
      <c r="Y506" s="2"/>
      <c r="Z506" s="2"/>
      <c r="AA506" s="2"/>
      <c r="AB506" s="2"/>
      <c r="AC506" s="2"/>
      <c r="AD506" s="2"/>
      <c r="AE506" s="2"/>
      <c r="AF506" s="2"/>
      <c r="AG506" s="2"/>
      <c r="AH506" s="2"/>
      <c r="AI506" s="2"/>
      <c r="AJ506" s="2"/>
    </row>
    <row r="507" spans="1:36" ht="14.25" customHeight="1" x14ac:dyDescent="0.2">
      <c r="A507" s="2"/>
      <c r="B507" s="34"/>
      <c r="C507" s="34"/>
      <c r="D507" s="2"/>
      <c r="E507" s="2"/>
      <c r="F507" s="2"/>
      <c r="G507" s="2"/>
      <c r="H507" s="2"/>
      <c r="I507" s="2"/>
      <c r="J507" s="2"/>
      <c r="K507" s="2"/>
      <c r="L507" s="2"/>
      <c r="M507" s="2"/>
      <c r="N507" s="2"/>
      <c r="O507" s="2"/>
      <c r="P507" s="2"/>
      <c r="Q507" s="2"/>
      <c r="R507" s="2"/>
      <c r="S507" s="10"/>
      <c r="T507" s="2"/>
      <c r="U507" s="2"/>
      <c r="V507" s="2"/>
      <c r="W507" s="2"/>
      <c r="X507" s="2"/>
      <c r="Y507" s="2"/>
      <c r="Z507" s="2"/>
      <c r="AA507" s="2"/>
      <c r="AB507" s="2"/>
      <c r="AC507" s="2"/>
      <c r="AD507" s="2"/>
      <c r="AE507" s="2"/>
      <c r="AF507" s="2"/>
      <c r="AG507" s="2"/>
      <c r="AH507" s="2"/>
      <c r="AI507" s="2"/>
      <c r="AJ507" s="2"/>
    </row>
    <row r="508" spans="1:36" ht="14.25" customHeight="1" x14ac:dyDescent="0.2">
      <c r="A508" s="2"/>
      <c r="B508" s="34"/>
      <c r="C508" s="34"/>
      <c r="D508" s="2"/>
      <c r="E508" s="2"/>
      <c r="F508" s="2"/>
      <c r="G508" s="2"/>
      <c r="H508" s="2"/>
      <c r="I508" s="2"/>
      <c r="J508" s="2"/>
      <c r="K508" s="2"/>
      <c r="L508" s="2"/>
      <c r="M508" s="2"/>
      <c r="N508" s="2"/>
      <c r="O508" s="2"/>
      <c r="P508" s="2"/>
      <c r="Q508" s="2"/>
      <c r="R508" s="2"/>
      <c r="S508" s="10"/>
      <c r="T508" s="2"/>
      <c r="U508" s="2"/>
      <c r="V508" s="2"/>
      <c r="W508" s="2"/>
      <c r="X508" s="2"/>
      <c r="Y508" s="2"/>
      <c r="Z508" s="2"/>
      <c r="AA508" s="2"/>
      <c r="AB508" s="2"/>
      <c r="AC508" s="2"/>
      <c r="AD508" s="2"/>
      <c r="AE508" s="2"/>
      <c r="AF508" s="2"/>
      <c r="AG508" s="2"/>
      <c r="AH508" s="2"/>
      <c r="AI508" s="2"/>
      <c r="AJ508" s="2"/>
    </row>
    <row r="509" spans="1:36" ht="14.25" customHeight="1" x14ac:dyDescent="0.2">
      <c r="A509" s="2"/>
      <c r="B509" s="34"/>
      <c r="C509" s="34"/>
      <c r="D509" s="2"/>
      <c r="E509" s="2"/>
      <c r="F509" s="2"/>
      <c r="G509" s="2"/>
      <c r="H509" s="2"/>
      <c r="I509" s="2"/>
      <c r="J509" s="2"/>
      <c r="K509" s="2"/>
      <c r="L509" s="2"/>
      <c r="M509" s="2"/>
      <c r="N509" s="2"/>
      <c r="O509" s="2"/>
      <c r="P509" s="2"/>
      <c r="Q509" s="2"/>
      <c r="R509" s="2"/>
      <c r="S509" s="10"/>
      <c r="T509" s="2"/>
      <c r="U509" s="2"/>
      <c r="V509" s="2"/>
      <c r="W509" s="2"/>
      <c r="X509" s="2"/>
      <c r="Y509" s="2"/>
      <c r="Z509" s="2"/>
      <c r="AA509" s="2"/>
      <c r="AB509" s="2"/>
      <c r="AC509" s="2"/>
      <c r="AD509" s="2"/>
      <c r="AE509" s="2"/>
      <c r="AF509" s="2"/>
      <c r="AG509" s="2"/>
      <c r="AH509" s="2"/>
      <c r="AI509" s="2"/>
      <c r="AJ509" s="2"/>
    </row>
    <row r="510" spans="1:36" ht="14.25" customHeight="1" x14ac:dyDescent="0.2">
      <c r="A510" s="2"/>
      <c r="B510" s="34"/>
      <c r="C510" s="34"/>
      <c r="D510" s="2"/>
      <c r="E510" s="2"/>
      <c r="F510" s="2"/>
      <c r="G510" s="2"/>
      <c r="H510" s="2"/>
      <c r="I510" s="2"/>
      <c r="J510" s="2"/>
      <c r="K510" s="2"/>
      <c r="L510" s="2"/>
      <c r="M510" s="2"/>
      <c r="N510" s="2"/>
      <c r="O510" s="2"/>
      <c r="P510" s="2"/>
      <c r="Q510" s="2"/>
      <c r="R510" s="2"/>
      <c r="S510" s="10"/>
      <c r="T510" s="2"/>
      <c r="U510" s="2"/>
      <c r="V510" s="2"/>
      <c r="W510" s="2"/>
      <c r="X510" s="2"/>
      <c r="Y510" s="2"/>
      <c r="Z510" s="2"/>
      <c r="AA510" s="2"/>
      <c r="AB510" s="2"/>
      <c r="AC510" s="2"/>
      <c r="AD510" s="2"/>
      <c r="AE510" s="2"/>
      <c r="AF510" s="2"/>
      <c r="AG510" s="2"/>
      <c r="AH510" s="2"/>
      <c r="AI510" s="2"/>
      <c r="AJ510" s="2"/>
    </row>
    <row r="511" spans="1:36" ht="14.25" customHeight="1" x14ac:dyDescent="0.2">
      <c r="A511" s="2"/>
      <c r="B511" s="34"/>
      <c r="C511" s="34"/>
      <c r="D511" s="2"/>
      <c r="E511" s="2"/>
      <c r="F511" s="2"/>
      <c r="G511" s="2"/>
      <c r="H511" s="2"/>
      <c r="I511" s="2"/>
      <c r="J511" s="2"/>
      <c r="K511" s="2"/>
      <c r="L511" s="2"/>
      <c r="M511" s="2"/>
      <c r="N511" s="2"/>
      <c r="O511" s="2"/>
      <c r="P511" s="2"/>
      <c r="Q511" s="2"/>
      <c r="R511" s="2"/>
      <c r="S511" s="10"/>
      <c r="T511" s="2"/>
      <c r="U511" s="2"/>
      <c r="V511" s="2"/>
      <c r="W511" s="2"/>
      <c r="X511" s="2"/>
      <c r="Y511" s="2"/>
      <c r="Z511" s="2"/>
      <c r="AA511" s="2"/>
      <c r="AB511" s="2"/>
      <c r="AC511" s="2"/>
      <c r="AD511" s="2"/>
      <c r="AE511" s="2"/>
      <c r="AF511" s="2"/>
      <c r="AG511" s="2"/>
      <c r="AH511" s="2"/>
      <c r="AI511" s="2"/>
      <c r="AJ511" s="2"/>
    </row>
    <row r="512" spans="1:36" ht="14.25" customHeight="1" x14ac:dyDescent="0.2">
      <c r="A512" s="2"/>
      <c r="B512" s="34"/>
      <c r="C512" s="34"/>
      <c r="D512" s="2"/>
      <c r="E512" s="2"/>
      <c r="F512" s="2"/>
      <c r="G512" s="2"/>
      <c r="H512" s="2"/>
      <c r="I512" s="2"/>
      <c r="J512" s="2"/>
      <c r="K512" s="2"/>
      <c r="L512" s="2"/>
      <c r="M512" s="2"/>
      <c r="N512" s="2"/>
      <c r="O512" s="2"/>
      <c r="P512" s="2"/>
      <c r="Q512" s="2"/>
      <c r="R512" s="2"/>
      <c r="S512" s="10"/>
      <c r="T512" s="2"/>
      <c r="U512" s="2"/>
      <c r="V512" s="2"/>
      <c r="W512" s="2"/>
      <c r="X512" s="2"/>
      <c r="Y512" s="2"/>
      <c r="Z512" s="2"/>
      <c r="AA512" s="2"/>
      <c r="AB512" s="2"/>
      <c r="AC512" s="2"/>
      <c r="AD512" s="2"/>
      <c r="AE512" s="2"/>
      <c r="AF512" s="2"/>
      <c r="AG512" s="2"/>
      <c r="AH512" s="2"/>
      <c r="AI512" s="2"/>
      <c r="AJ512" s="2"/>
    </row>
    <row r="513" spans="1:36" ht="14.25" customHeight="1" x14ac:dyDescent="0.2">
      <c r="A513" s="2"/>
      <c r="B513" s="34"/>
      <c r="C513" s="34"/>
      <c r="D513" s="2"/>
      <c r="E513" s="2"/>
      <c r="F513" s="2"/>
      <c r="G513" s="2"/>
      <c r="H513" s="2"/>
      <c r="I513" s="2"/>
      <c r="J513" s="2"/>
      <c r="K513" s="2"/>
      <c r="L513" s="2"/>
      <c r="M513" s="2"/>
      <c r="N513" s="2"/>
      <c r="O513" s="2"/>
      <c r="P513" s="2"/>
      <c r="Q513" s="2"/>
      <c r="R513" s="2"/>
      <c r="S513" s="10"/>
      <c r="T513" s="2"/>
      <c r="U513" s="2"/>
      <c r="V513" s="2"/>
      <c r="W513" s="2"/>
      <c r="X513" s="2"/>
      <c r="Y513" s="2"/>
      <c r="Z513" s="2"/>
      <c r="AA513" s="2"/>
      <c r="AB513" s="2"/>
      <c r="AC513" s="2"/>
      <c r="AD513" s="2"/>
      <c r="AE513" s="2"/>
      <c r="AF513" s="2"/>
      <c r="AG513" s="2"/>
      <c r="AH513" s="2"/>
      <c r="AI513" s="2"/>
      <c r="AJ513" s="2"/>
    </row>
    <row r="514" spans="1:36" ht="14.25" customHeight="1" x14ac:dyDescent="0.2">
      <c r="A514" s="2"/>
      <c r="B514" s="34"/>
      <c r="C514" s="34"/>
      <c r="D514" s="2"/>
      <c r="E514" s="2"/>
      <c r="F514" s="2"/>
      <c r="G514" s="2"/>
      <c r="H514" s="2"/>
      <c r="I514" s="2"/>
      <c r="J514" s="2"/>
      <c r="K514" s="2"/>
      <c r="L514" s="2"/>
      <c r="M514" s="2"/>
      <c r="N514" s="2"/>
      <c r="O514" s="2"/>
      <c r="P514" s="2"/>
      <c r="Q514" s="2"/>
      <c r="R514" s="2"/>
      <c r="S514" s="10"/>
      <c r="T514" s="2"/>
      <c r="U514" s="2"/>
      <c r="V514" s="2"/>
      <c r="W514" s="2"/>
      <c r="X514" s="2"/>
      <c r="Y514" s="2"/>
      <c r="Z514" s="2"/>
      <c r="AA514" s="2"/>
      <c r="AB514" s="2"/>
      <c r="AC514" s="2"/>
      <c r="AD514" s="2"/>
      <c r="AE514" s="2"/>
      <c r="AF514" s="2"/>
      <c r="AG514" s="2"/>
      <c r="AH514" s="2"/>
      <c r="AI514" s="2"/>
      <c r="AJ514" s="2"/>
    </row>
    <row r="515" spans="1:36" ht="14.25" customHeight="1" x14ac:dyDescent="0.2">
      <c r="A515" s="2"/>
      <c r="B515" s="34"/>
      <c r="C515" s="34"/>
      <c r="D515" s="2"/>
      <c r="E515" s="2"/>
      <c r="F515" s="2"/>
      <c r="G515" s="2"/>
      <c r="H515" s="2"/>
      <c r="I515" s="2"/>
      <c r="J515" s="2"/>
      <c r="K515" s="2"/>
      <c r="L515" s="2"/>
      <c r="M515" s="2"/>
      <c r="N515" s="2"/>
      <c r="O515" s="2"/>
      <c r="P515" s="2"/>
      <c r="Q515" s="2"/>
      <c r="R515" s="2"/>
      <c r="S515" s="10"/>
      <c r="T515" s="2"/>
      <c r="U515" s="2"/>
      <c r="V515" s="2"/>
      <c r="W515" s="2"/>
      <c r="X515" s="2"/>
      <c r="Y515" s="2"/>
      <c r="Z515" s="2"/>
      <c r="AA515" s="2"/>
      <c r="AB515" s="2"/>
      <c r="AC515" s="2"/>
      <c r="AD515" s="2"/>
      <c r="AE515" s="2"/>
      <c r="AF515" s="2"/>
      <c r="AG515" s="2"/>
      <c r="AH515" s="2"/>
      <c r="AI515" s="2"/>
      <c r="AJ515" s="2"/>
    </row>
    <row r="516" spans="1:36" ht="14.25" customHeight="1" x14ac:dyDescent="0.2">
      <c r="A516" s="2"/>
      <c r="B516" s="34"/>
      <c r="C516" s="34"/>
      <c r="D516" s="2"/>
      <c r="E516" s="2"/>
      <c r="F516" s="2"/>
      <c r="G516" s="2"/>
      <c r="H516" s="2"/>
      <c r="I516" s="2"/>
      <c r="J516" s="2"/>
      <c r="K516" s="2"/>
      <c r="L516" s="2"/>
      <c r="M516" s="2"/>
      <c r="N516" s="2"/>
      <c r="O516" s="2"/>
      <c r="P516" s="2"/>
      <c r="Q516" s="2"/>
      <c r="R516" s="2"/>
      <c r="S516" s="10"/>
      <c r="T516" s="2"/>
      <c r="U516" s="2"/>
      <c r="V516" s="2"/>
      <c r="W516" s="2"/>
      <c r="X516" s="2"/>
      <c r="Y516" s="2"/>
      <c r="Z516" s="2"/>
      <c r="AA516" s="2"/>
      <c r="AB516" s="2"/>
      <c r="AC516" s="2"/>
      <c r="AD516" s="2"/>
      <c r="AE516" s="2"/>
      <c r="AF516" s="2"/>
      <c r="AG516" s="2"/>
      <c r="AH516" s="2"/>
      <c r="AI516" s="2"/>
      <c r="AJ516" s="2"/>
    </row>
    <row r="517" spans="1:36" ht="14.25" customHeight="1" x14ac:dyDescent="0.2">
      <c r="A517" s="2"/>
      <c r="B517" s="34"/>
      <c r="C517" s="34"/>
      <c r="D517" s="2"/>
      <c r="E517" s="2"/>
      <c r="F517" s="2"/>
      <c r="G517" s="2"/>
      <c r="H517" s="2"/>
      <c r="I517" s="2"/>
      <c r="J517" s="2"/>
      <c r="K517" s="2"/>
      <c r="L517" s="2"/>
      <c r="M517" s="2"/>
      <c r="N517" s="2"/>
      <c r="O517" s="2"/>
      <c r="P517" s="2"/>
      <c r="Q517" s="2"/>
      <c r="R517" s="2"/>
      <c r="S517" s="10"/>
      <c r="T517" s="2"/>
      <c r="U517" s="2"/>
      <c r="V517" s="2"/>
      <c r="W517" s="2"/>
      <c r="X517" s="2"/>
      <c r="Y517" s="2"/>
      <c r="Z517" s="2"/>
      <c r="AA517" s="2"/>
      <c r="AB517" s="2"/>
      <c r="AC517" s="2"/>
      <c r="AD517" s="2"/>
      <c r="AE517" s="2"/>
      <c r="AF517" s="2"/>
      <c r="AG517" s="2"/>
      <c r="AH517" s="2"/>
      <c r="AI517" s="2"/>
      <c r="AJ517" s="2"/>
    </row>
    <row r="518" spans="1:36" ht="14.25" customHeight="1" x14ac:dyDescent="0.2">
      <c r="A518" s="2"/>
      <c r="B518" s="34"/>
      <c r="C518" s="34"/>
      <c r="D518" s="2"/>
      <c r="E518" s="2"/>
      <c r="F518" s="2"/>
      <c r="G518" s="2"/>
      <c r="H518" s="2"/>
      <c r="I518" s="2"/>
      <c r="J518" s="2"/>
      <c r="K518" s="2"/>
      <c r="L518" s="2"/>
      <c r="M518" s="2"/>
      <c r="N518" s="2"/>
      <c r="O518" s="2"/>
      <c r="P518" s="2"/>
      <c r="Q518" s="2"/>
      <c r="R518" s="2"/>
      <c r="S518" s="10"/>
      <c r="T518" s="2"/>
      <c r="U518" s="2"/>
      <c r="V518" s="2"/>
      <c r="W518" s="2"/>
      <c r="X518" s="2"/>
      <c r="Y518" s="2"/>
      <c r="Z518" s="2"/>
      <c r="AA518" s="2"/>
      <c r="AB518" s="2"/>
      <c r="AC518" s="2"/>
      <c r="AD518" s="2"/>
      <c r="AE518" s="2"/>
      <c r="AF518" s="2"/>
      <c r="AG518" s="2"/>
      <c r="AH518" s="2"/>
      <c r="AI518" s="2"/>
      <c r="AJ518" s="2"/>
    </row>
    <row r="519" spans="1:36" ht="14.25" customHeight="1" x14ac:dyDescent="0.2">
      <c r="A519" s="2"/>
      <c r="B519" s="34"/>
      <c r="C519" s="34"/>
      <c r="D519" s="2"/>
      <c r="E519" s="2"/>
      <c r="F519" s="2"/>
      <c r="G519" s="2"/>
      <c r="H519" s="2"/>
      <c r="I519" s="2"/>
      <c r="J519" s="2"/>
      <c r="K519" s="2"/>
      <c r="L519" s="2"/>
      <c r="M519" s="2"/>
      <c r="N519" s="2"/>
      <c r="O519" s="2"/>
      <c r="P519" s="2"/>
      <c r="Q519" s="2"/>
      <c r="R519" s="2"/>
      <c r="S519" s="10"/>
      <c r="T519" s="2"/>
      <c r="U519" s="2"/>
      <c r="V519" s="2"/>
      <c r="W519" s="2"/>
      <c r="X519" s="2"/>
      <c r="Y519" s="2"/>
      <c r="Z519" s="2"/>
      <c r="AA519" s="2"/>
      <c r="AB519" s="2"/>
      <c r="AC519" s="2"/>
      <c r="AD519" s="2"/>
      <c r="AE519" s="2"/>
      <c r="AF519" s="2"/>
      <c r="AG519" s="2"/>
      <c r="AH519" s="2"/>
      <c r="AI519" s="2"/>
      <c r="AJ519" s="2"/>
    </row>
    <row r="520" spans="1:36" ht="14.25" customHeight="1" x14ac:dyDescent="0.2">
      <c r="A520" s="2"/>
      <c r="B520" s="34"/>
      <c r="C520" s="34"/>
      <c r="D520" s="2"/>
      <c r="E520" s="2"/>
      <c r="F520" s="2"/>
      <c r="G520" s="2"/>
      <c r="H520" s="2"/>
      <c r="I520" s="2"/>
      <c r="J520" s="2"/>
      <c r="K520" s="2"/>
      <c r="L520" s="2"/>
      <c r="M520" s="2"/>
      <c r="N520" s="2"/>
      <c r="O520" s="2"/>
      <c r="P520" s="2"/>
      <c r="Q520" s="2"/>
      <c r="R520" s="2"/>
      <c r="S520" s="10"/>
      <c r="T520" s="2"/>
      <c r="U520" s="2"/>
      <c r="V520" s="2"/>
      <c r="W520" s="2"/>
      <c r="X520" s="2"/>
      <c r="Y520" s="2"/>
      <c r="Z520" s="2"/>
      <c r="AA520" s="2"/>
      <c r="AB520" s="2"/>
      <c r="AC520" s="2"/>
      <c r="AD520" s="2"/>
      <c r="AE520" s="2"/>
      <c r="AF520" s="2"/>
      <c r="AG520" s="2"/>
      <c r="AH520" s="2"/>
      <c r="AI520" s="2"/>
      <c r="AJ520" s="2"/>
    </row>
    <row r="521" spans="1:36" ht="14.25" customHeight="1" x14ac:dyDescent="0.2">
      <c r="A521" s="2"/>
      <c r="B521" s="34"/>
      <c r="C521" s="34"/>
      <c r="D521" s="2"/>
      <c r="E521" s="2"/>
      <c r="F521" s="2"/>
      <c r="G521" s="2"/>
      <c r="H521" s="2"/>
      <c r="I521" s="2"/>
      <c r="J521" s="2"/>
      <c r="K521" s="2"/>
      <c r="L521" s="2"/>
      <c r="M521" s="2"/>
      <c r="N521" s="2"/>
      <c r="O521" s="2"/>
      <c r="P521" s="2"/>
      <c r="Q521" s="2"/>
      <c r="R521" s="2"/>
      <c r="S521" s="10"/>
      <c r="T521" s="2"/>
      <c r="U521" s="2"/>
      <c r="V521" s="2"/>
      <c r="W521" s="2"/>
      <c r="X521" s="2"/>
      <c r="Y521" s="2"/>
      <c r="Z521" s="2"/>
      <c r="AA521" s="2"/>
      <c r="AB521" s="2"/>
      <c r="AC521" s="2"/>
      <c r="AD521" s="2"/>
      <c r="AE521" s="2"/>
      <c r="AF521" s="2"/>
      <c r="AG521" s="2"/>
      <c r="AH521" s="2"/>
      <c r="AI521" s="2"/>
      <c r="AJ521" s="2"/>
    </row>
    <row r="522" spans="1:36" ht="14.25" customHeight="1" x14ac:dyDescent="0.2">
      <c r="A522" s="2"/>
      <c r="B522" s="34"/>
      <c r="C522" s="34"/>
      <c r="D522" s="2"/>
      <c r="E522" s="2"/>
      <c r="F522" s="2"/>
      <c r="G522" s="2"/>
      <c r="H522" s="2"/>
      <c r="I522" s="2"/>
      <c r="J522" s="2"/>
      <c r="K522" s="2"/>
      <c r="L522" s="2"/>
      <c r="M522" s="2"/>
      <c r="N522" s="2"/>
      <c r="O522" s="2"/>
      <c r="P522" s="2"/>
      <c r="Q522" s="2"/>
      <c r="R522" s="2"/>
      <c r="S522" s="10"/>
      <c r="T522" s="2"/>
      <c r="U522" s="2"/>
      <c r="V522" s="2"/>
      <c r="W522" s="2"/>
      <c r="X522" s="2"/>
      <c r="Y522" s="2"/>
      <c r="Z522" s="2"/>
      <c r="AA522" s="2"/>
      <c r="AB522" s="2"/>
      <c r="AC522" s="2"/>
      <c r="AD522" s="2"/>
      <c r="AE522" s="2"/>
      <c r="AF522" s="2"/>
      <c r="AG522" s="2"/>
      <c r="AH522" s="2"/>
      <c r="AI522" s="2"/>
      <c r="AJ522" s="2"/>
    </row>
    <row r="523" spans="1:36" ht="14.25" customHeight="1" x14ac:dyDescent="0.2">
      <c r="A523" s="2"/>
      <c r="B523" s="34"/>
      <c r="C523" s="34"/>
      <c r="D523" s="2"/>
      <c r="E523" s="2"/>
      <c r="F523" s="2"/>
      <c r="G523" s="2"/>
      <c r="H523" s="2"/>
      <c r="I523" s="2"/>
      <c r="J523" s="2"/>
      <c r="K523" s="2"/>
      <c r="L523" s="2"/>
      <c r="M523" s="2"/>
      <c r="N523" s="2"/>
      <c r="O523" s="2"/>
      <c r="P523" s="2"/>
      <c r="Q523" s="2"/>
      <c r="R523" s="2"/>
      <c r="S523" s="10"/>
      <c r="T523" s="2"/>
      <c r="U523" s="2"/>
      <c r="V523" s="2"/>
      <c r="W523" s="2"/>
      <c r="X523" s="2"/>
      <c r="Y523" s="2"/>
      <c r="Z523" s="2"/>
      <c r="AA523" s="2"/>
      <c r="AB523" s="2"/>
      <c r="AC523" s="2"/>
      <c r="AD523" s="2"/>
      <c r="AE523" s="2"/>
      <c r="AF523" s="2"/>
      <c r="AG523" s="2"/>
      <c r="AH523" s="2"/>
      <c r="AI523" s="2"/>
      <c r="AJ523" s="2"/>
    </row>
    <row r="524" spans="1:36" ht="14.25" customHeight="1" x14ac:dyDescent="0.2">
      <c r="A524" s="2"/>
      <c r="B524" s="34"/>
      <c r="C524" s="34"/>
      <c r="D524" s="2"/>
      <c r="E524" s="2"/>
      <c r="F524" s="2"/>
      <c r="G524" s="2"/>
      <c r="H524" s="2"/>
      <c r="I524" s="2"/>
      <c r="J524" s="2"/>
      <c r="K524" s="2"/>
      <c r="L524" s="2"/>
      <c r="M524" s="2"/>
      <c r="N524" s="2"/>
      <c r="O524" s="2"/>
      <c r="P524" s="2"/>
      <c r="Q524" s="2"/>
      <c r="R524" s="2"/>
      <c r="S524" s="10"/>
      <c r="T524" s="2"/>
      <c r="U524" s="2"/>
      <c r="V524" s="2"/>
      <c r="W524" s="2"/>
      <c r="X524" s="2"/>
      <c r="Y524" s="2"/>
      <c r="Z524" s="2"/>
      <c r="AA524" s="2"/>
      <c r="AB524" s="2"/>
      <c r="AC524" s="2"/>
      <c r="AD524" s="2"/>
      <c r="AE524" s="2"/>
      <c r="AF524" s="2"/>
      <c r="AG524" s="2"/>
      <c r="AH524" s="2"/>
      <c r="AI524" s="2"/>
      <c r="AJ524" s="2"/>
    </row>
    <row r="525" spans="1:36" ht="14.25" customHeight="1" x14ac:dyDescent="0.2">
      <c r="A525" s="2"/>
      <c r="B525" s="34"/>
      <c r="C525" s="34"/>
      <c r="D525" s="2"/>
      <c r="E525" s="2"/>
      <c r="F525" s="2"/>
      <c r="G525" s="2"/>
      <c r="H525" s="2"/>
      <c r="I525" s="2"/>
      <c r="J525" s="2"/>
      <c r="K525" s="2"/>
      <c r="L525" s="2"/>
      <c r="M525" s="2"/>
      <c r="N525" s="2"/>
      <c r="O525" s="2"/>
      <c r="P525" s="2"/>
      <c r="Q525" s="2"/>
      <c r="R525" s="2"/>
      <c r="S525" s="10"/>
      <c r="T525" s="2"/>
      <c r="U525" s="2"/>
      <c r="V525" s="2"/>
      <c r="W525" s="2"/>
      <c r="X525" s="2"/>
      <c r="Y525" s="2"/>
      <c r="Z525" s="2"/>
      <c r="AA525" s="2"/>
      <c r="AB525" s="2"/>
      <c r="AC525" s="2"/>
      <c r="AD525" s="2"/>
      <c r="AE525" s="2"/>
      <c r="AF525" s="2"/>
      <c r="AG525" s="2"/>
      <c r="AH525" s="2"/>
      <c r="AI525" s="2"/>
      <c r="AJ525" s="2"/>
    </row>
    <row r="526" spans="1:36" ht="14.25" customHeight="1" x14ac:dyDescent="0.2">
      <c r="A526" s="2"/>
      <c r="B526" s="34"/>
      <c r="C526" s="34"/>
      <c r="D526" s="2"/>
      <c r="E526" s="2"/>
      <c r="F526" s="2"/>
      <c r="G526" s="2"/>
      <c r="H526" s="2"/>
      <c r="I526" s="2"/>
      <c r="J526" s="2"/>
      <c r="K526" s="2"/>
      <c r="L526" s="2"/>
      <c r="M526" s="2"/>
      <c r="N526" s="2"/>
      <c r="O526" s="2"/>
      <c r="P526" s="2"/>
      <c r="Q526" s="2"/>
      <c r="R526" s="2"/>
      <c r="S526" s="10"/>
      <c r="T526" s="2"/>
      <c r="U526" s="2"/>
      <c r="V526" s="2"/>
      <c r="W526" s="2"/>
      <c r="X526" s="2"/>
      <c r="Y526" s="2"/>
      <c r="Z526" s="2"/>
      <c r="AA526" s="2"/>
      <c r="AB526" s="2"/>
      <c r="AC526" s="2"/>
      <c r="AD526" s="2"/>
      <c r="AE526" s="2"/>
      <c r="AF526" s="2"/>
      <c r="AG526" s="2"/>
      <c r="AH526" s="2"/>
      <c r="AI526" s="2"/>
      <c r="AJ526" s="2"/>
    </row>
    <row r="527" spans="1:36" ht="14.25" customHeight="1" x14ac:dyDescent="0.2">
      <c r="A527" s="2"/>
      <c r="B527" s="34"/>
      <c r="C527" s="34"/>
      <c r="D527" s="2"/>
      <c r="E527" s="2"/>
      <c r="F527" s="2"/>
      <c r="G527" s="2"/>
      <c r="H527" s="2"/>
      <c r="I527" s="2"/>
      <c r="J527" s="2"/>
      <c r="K527" s="2"/>
      <c r="L527" s="2"/>
      <c r="M527" s="2"/>
      <c r="N527" s="2"/>
      <c r="O527" s="2"/>
      <c r="P527" s="2"/>
      <c r="Q527" s="2"/>
      <c r="R527" s="2"/>
      <c r="S527" s="10"/>
      <c r="T527" s="2"/>
      <c r="U527" s="2"/>
      <c r="V527" s="2"/>
      <c r="W527" s="2"/>
      <c r="X527" s="2"/>
      <c r="Y527" s="2"/>
      <c r="Z527" s="2"/>
      <c r="AA527" s="2"/>
      <c r="AB527" s="2"/>
      <c r="AC527" s="2"/>
      <c r="AD527" s="2"/>
      <c r="AE527" s="2"/>
      <c r="AF527" s="2"/>
      <c r="AG527" s="2"/>
      <c r="AH527" s="2"/>
      <c r="AI527" s="2"/>
      <c r="AJ527" s="2"/>
    </row>
    <row r="528" spans="1:36" ht="14.25" customHeight="1" x14ac:dyDescent="0.2">
      <c r="A528" s="2"/>
      <c r="B528" s="34"/>
      <c r="C528" s="34"/>
      <c r="D528" s="2"/>
      <c r="E528" s="2"/>
      <c r="F528" s="2"/>
      <c r="G528" s="2"/>
      <c r="H528" s="2"/>
      <c r="I528" s="2"/>
      <c r="J528" s="2"/>
      <c r="K528" s="2"/>
      <c r="L528" s="2"/>
      <c r="M528" s="2"/>
      <c r="N528" s="2"/>
      <c r="O528" s="2"/>
      <c r="P528" s="2"/>
      <c r="Q528" s="2"/>
      <c r="R528" s="2"/>
      <c r="S528" s="10"/>
      <c r="T528" s="2"/>
      <c r="U528" s="2"/>
      <c r="V528" s="2"/>
      <c r="W528" s="2"/>
      <c r="X528" s="2"/>
      <c r="Y528" s="2"/>
      <c r="Z528" s="2"/>
      <c r="AA528" s="2"/>
      <c r="AB528" s="2"/>
      <c r="AC528" s="2"/>
      <c r="AD528" s="2"/>
      <c r="AE528" s="2"/>
      <c r="AF528" s="2"/>
      <c r="AG528" s="2"/>
      <c r="AH528" s="2"/>
      <c r="AI528" s="2"/>
      <c r="AJ528" s="2"/>
    </row>
    <row r="529" spans="1:36" ht="14.25" customHeight="1" x14ac:dyDescent="0.2">
      <c r="A529" s="2"/>
      <c r="B529" s="34"/>
      <c r="C529" s="34"/>
      <c r="D529" s="2"/>
      <c r="E529" s="2"/>
      <c r="F529" s="2"/>
      <c r="G529" s="2"/>
      <c r="H529" s="2"/>
      <c r="I529" s="2"/>
      <c r="J529" s="2"/>
      <c r="K529" s="2"/>
      <c r="L529" s="2"/>
      <c r="M529" s="2"/>
      <c r="N529" s="2"/>
      <c r="O529" s="2"/>
      <c r="P529" s="2"/>
      <c r="Q529" s="2"/>
      <c r="R529" s="2"/>
      <c r="S529" s="10"/>
      <c r="T529" s="2"/>
      <c r="U529" s="2"/>
      <c r="V529" s="2"/>
      <c r="W529" s="2"/>
      <c r="X529" s="2"/>
      <c r="Y529" s="2"/>
      <c r="Z529" s="2"/>
      <c r="AA529" s="2"/>
      <c r="AB529" s="2"/>
      <c r="AC529" s="2"/>
      <c r="AD529" s="2"/>
      <c r="AE529" s="2"/>
      <c r="AF529" s="2"/>
      <c r="AG529" s="2"/>
      <c r="AH529" s="2"/>
      <c r="AI529" s="2"/>
      <c r="AJ529" s="2"/>
    </row>
    <row r="530" spans="1:36" ht="14.25" customHeight="1" x14ac:dyDescent="0.2">
      <c r="A530" s="2"/>
      <c r="B530" s="34"/>
      <c r="C530" s="34"/>
      <c r="D530" s="2"/>
      <c r="E530" s="2"/>
      <c r="F530" s="2"/>
      <c r="G530" s="2"/>
      <c r="H530" s="2"/>
      <c r="I530" s="2"/>
      <c r="J530" s="2"/>
      <c r="K530" s="2"/>
      <c r="L530" s="2"/>
      <c r="M530" s="2"/>
      <c r="N530" s="2"/>
      <c r="O530" s="2"/>
      <c r="P530" s="2"/>
      <c r="Q530" s="2"/>
      <c r="R530" s="2"/>
      <c r="S530" s="10"/>
      <c r="T530" s="2"/>
      <c r="U530" s="2"/>
      <c r="V530" s="2"/>
      <c r="W530" s="2"/>
      <c r="X530" s="2"/>
      <c r="Y530" s="2"/>
      <c r="Z530" s="2"/>
      <c r="AA530" s="2"/>
      <c r="AB530" s="2"/>
      <c r="AC530" s="2"/>
      <c r="AD530" s="2"/>
      <c r="AE530" s="2"/>
      <c r="AF530" s="2"/>
      <c r="AG530" s="2"/>
      <c r="AH530" s="2"/>
      <c r="AI530" s="2"/>
      <c r="AJ530" s="2"/>
    </row>
    <row r="531" spans="1:36" ht="14.25" customHeight="1" x14ac:dyDescent="0.2">
      <c r="A531" s="2"/>
      <c r="B531" s="34"/>
      <c r="C531" s="34"/>
      <c r="D531" s="2"/>
      <c r="E531" s="2"/>
      <c r="F531" s="2"/>
      <c r="G531" s="2"/>
      <c r="H531" s="2"/>
      <c r="I531" s="2"/>
      <c r="J531" s="2"/>
      <c r="K531" s="2"/>
      <c r="L531" s="2"/>
      <c r="M531" s="2"/>
      <c r="N531" s="2"/>
      <c r="O531" s="2"/>
      <c r="P531" s="2"/>
      <c r="Q531" s="2"/>
      <c r="R531" s="2"/>
      <c r="S531" s="10"/>
      <c r="T531" s="2"/>
      <c r="U531" s="2"/>
      <c r="V531" s="2"/>
      <c r="W531" s="2"/>
      <c r="X531" s="2"/>
      <c r="Y531" s="2"/>
      <c r="Z531" s="2"/>
      <c r="AA531" s="2"/>
      <c r="AB531" s="2"/>
      <c r="AC531" s="2"/>
      <c r="AD531" s="2"/>
      <c r="AE531" s="2"/>
      <c r="AF531" s="2"/>
      <c r="AG531" s="2"/>
      <c r="AH531" s="2"/>
      <c r="AI531" s="2"/>
      <c r="AJ531" s="2"/>
    </row>
    <row r="532" spans="1:36" ht="14.25" customHeight="1" x14ac:dyDescent="0.2">
      <c r="A532" s="2"/>
      <c r="B532" s="34"/>
      <c r="C532" s="34"/>
      <c r="D532" s="2"/>
      <c r="E532" s="2"/>
      <c r="F532" s="2"/>
      <c r="G532" s="2"/>
      <c r="H532" s="2"/>
      <c r="I532" s="2"/>
      <c r="J532" s="2"/>
      <c r="K532" s="2"/>
      <c r="L532" s="2"/>
      <c r="M532" s="2"/>
      <c r="N532" s="2"/>
      <c r="O532" s="2"/>
      <c r="P532" s="2"/>
      <c r="Q532" s="2"/>
      <c r="R532" s="2"/>
      <c r="S532" s="10"/>
      <c r="T532" s="2"/>
      <c r="U532" s="2"/>
      <c r="V532" s="2"/>
      <c r="W532" s="2"/>
      <c r="X532" s="2"/>
      <c r="Y532" s="2"/>
      <c r="Z532" s="2"/>
      <c r="AA532" s="2"/>
      <c r="AB532" s="2"/>
      <c r="AC532" s="2"/>
      <c r="AD532" s="2"/>
      <c r="AE532" s="2"/>
      <c r="AF532" s="2"/>
      <c r="AG532" s="2"/>
      <c r="AH532" s="2"/>
      <c r="AI532" s="2"/>
      <c r="AJ532" s="2"/>
    </row>
    <row r="533" spans="1:36" ht="14.25" customHeight="1" x14ac:dyDescent="0.2">
      <c r="A533" s="2"/>
      <c r="B533" s="34"/>
      <c r="C533" s="34"/>
      <c r="D533" s="2"/>
      <c r="E533" s="2"/>
      <c r="F533" s="2"/>
      <c r="G533" s="2"/>
      <c r="H533" s="2"/>
      <c r="I533" s="2"/>
      <c r="J533" s="2"/>
      <c r="K533" s="2"/>
      <c r="L533" s="2"/>
      <c r="M533" s="2"/>
      <c r="N533" s="2"/>
      <c r="O533" s="2"/>
      <c r="P533" s="2"/>
      <c r="Q533" s="2"/>
      <c r="R533" s="2"/>
      <c r="S533" s="10"/>
      <c r="T533" s="2"/>
      <c r="U533" s="2"/>
      <c r="V533" s="2"/>
      <c r="W533" s="2"/>
      <c r="X533" s="2"/>
      <c r="Y533" s="2"/>
      <c r="Z533" s="2"/>
      <c r="AA533" s="2"/>
      <c r="AB533" s="2"/>
      <c r="AC533" s="2"/>
      <c r="AD533" s="2"/>
      <c r="AE533" s="2"/>
      <c r="AF533" s="2"/>
      <c r="AG533" s="2"/>
      <c r="AH533" s="2"/>
      <c r="AI533" s="2"/>
      <c r="AJ533" s="2"/>
    </row>
    <row r="534" spans="1:36" ht="14.25" customHeight="1" x14ac:dyDescent="0.2">
      <c r="A534" s="2"/>
      <c r="B534" s="34"/>
      <c r="C534" s="34"/>
      <c r="D534" s="2"/>
      <c r="E534" s="2"/>
      <c r="F534" s="2"/>
      <c r="G534" s="2"/>
      <c r="H534" s="2"/>
      <c r="I534" s="2"/>
      <c r="J534" s="2"/>
      <c r="K534" s="2"/>
      <c r="L534" s="2"/>
      <c r="M534" s="2"/>
      <c r="N534" s="2"/>
      <c r="O534" s="2"/>
      <c r="P534" s="2"/>
      <c r="Q534" s="2"/>
      <c r="R534" s="2"/>
      <c r="S534" s="10"/>
      <c r="T534" s="2"/>
      <c r="U534" s="2"/>
      <c r="V534" s="2"/>
      <c r="W534" s="2"/>
      <c r="X534" s="2"/>
      <c r="Y534" s="2"/>
      <c r="Z534" s="2"/>
      <c r="AA534" s="2"/>
      <c r="AB534" s="2"/>
      <c r="AC534" s="2"/>
      <c r="AD534" s="2"/>
      <c r="AE534" s="2"/>
      <c r="AF534" s="2"/>
      <c r="AG534" s="2"/>
      <c r="AH534" s="2"/>
      <c r="AI534" s="2"/>
      <c r="AJ534" s="2"/>
    </row>
    <row r="535" spans="1:36" ht="14.25" customHeight="1" x14ac:dyDescent="0.2">
      <c r="A535" s="2"/>
      <c r="B535" s="34"/>
      <c r="C535" s="34"/>
      <c r="D535" s="2"/>
      <c r="E535" s="2"/>
      <c r="F535" s="2"/>
      <c r="G535" s="2"/>
      <c r="H535" s="2"/>
      <c r="I535" s="2"/>
      <c r="J535" s="2"/>
      <c r="K535" s="2"/>
      <c r="L535" s="2"/>
      <c r="M535" s="2"/>
      <c r="N535" s="2"/>
      <c r="O535" s="2"/>
      <c r="P535" s="2"/>
      <c r="Q535" s="2"/>
      <c r="R535" s="2"/>
      <c r="S535" s="10"/>
      <c r="T535" s="2"/>
      <c r="U535" s="2"/>
      <c r="V535" s="2"/>
      <c r="W535" s="2"/>
      <c r="X535" s="2"/>
      <c r="Y535" s="2"/>
      <c r="Z535" s="2"/>
      <c r="AA535" s="2"/>
      <c r="AB535" s="2"/>
      <c r="AC535" s="2"/>
      <c r="AD535" s="2"/>
      <c r="AE535" s="2"/>
      <c r="AF535" s="2"/>
      <c r="AG535" s="2"/>
      <c r="AH535" s="2"/>
      <c r="AI535" s="2"/>
      <c r="AJ535" s="2"/>
    </row>
    <row r="536" spans="1:36" ht="14.25" customHeight="1" x14ac:dyDescent="0.2">
      <c r="A536" s="2"/>
      <c r="B536" s="34"/>
      <c r="C536" s="34"/>
      <c r="D536" s="2"/>
      <c r="E536" s="2"/>
      <c r="F536" s="2"/>
      <c r="G536" s="2"/>
      <c r="H536" s="2"/>
      <c r="I536" s="2"/>
      <c r="J536" s="2"/>
      <c r="K536" s="2"/>
      <c r="L536" s="2"/>
      <c r="M536" s="2"/>
      <c r="N536" s="2"/>
      <c r="O536" s="2"/>
      <c r="P536" s="2"/>
      <c r="Q536" s="2"/>
      <c r="R536" s="2"/>
      <c r="S536" s="10"/>
      <c r="T536" s="2"/>
      <c r="U536" s="2"/>
      <c r="V536" s="2"/>
      <c r="W536" s="2"/>
      <c r="X536" s="2"/>
      <c r="Y536" s="2"/>
      <c r="Z536" s="2"/>
      <c r="AA536" s="2"/>
      <c r="AB536" s="2"/>
      <c r="AC536" s="2"/>
      <c r="AD536" s="2"/>
      <c r="AE536" s="2"/>
      <c r="AF536" s="2"/>
      <c r="AG536" s="2"/>
      <c r="AH536" s="2"/>
      <c r="AI536" s="2"/>
      <c r="AJ536" s="2"/>
    </row>
    <row r="537" spans="1:36" ht="14.25" customHeight="1" x14ac:dyDescent="0.2">
      <c r="A537" s="2"/>
      <c r="B537" s="34"/>
      <c r="C537" s="34"/>
      <c r="D537" s="2"/>
      <c r="E537" s="2"/>
      <c r="F537" s="2"/>
      <c r="G537" s="2"/>
      <c r="H537" s="2"/>
      <c r="I537" s="2"/>
      <c r="J537" s="2"/>
      <c r="K537" s="2"/>
      <c r="L537" s="2"/>
      <c r="M537" s="2"/>
      <c r="N537" s="2"/>
      <c r="O537" s="2"/>
      <c r="P537" s="2"/>
      <c r="Q537" s="2"/>
      <c r="R537" s="2"/>
      <c r="S537" s="10"/>
      <c r="T537" s="2"/>
      <c r="U537" s="2"/>
      <c r="V537" s="2"/>
      <c r="W537" s="2"/>
      <c r="X537" s="2"/>
      <c r="Y537" s="2"/>
      <c r="Z537" s="2"/>
      <c r="AA537" s="2"/>
      <c r="AB537" s="2"/>
      <c r="AC537" s="2"/>
      <c r="AD537" s="2"/>
      <c r="AE537" s="2"/>
      <c r="AF537" s="2"/>
      <c r="AG537" s="2"/>
      <c r="AH537" s="2"/>
      <c r="AI537" s="2"/>
      <c r="AJ537" s="2"/>
    </row>
    <row r="538" spans="1:36" ht="14.25" customHeight="1" x14ac:dyDescent="0.2">
      <c r="A538" s="2"/>
      <c r="B538" s="34"/>
      <c r="C538" s="34"/>
      <c r="D538" s="2"/>
      <c r="E538" s="2"/>
      <c r="F538" s="2"/>
      <c r="G538" s="2"/>
      <c r="H538" s="2"/>
      <c r="I538" s="2"/>
      <c r="J538" s="2"/>
      <c r="K538" s="2"/>
      <c r="L538" s="2"/>
      <c r="M538" s="2"/>
      <c r="N538" s="2"/>
      <c r="O538" s="2"/>
      <c r="P538" s="2"/>
      <c r="Q538" s="2"/>
      <c r="R538" s="2"/>
      <c r="S538" s="10"/>
      <c r="T538" s="2"/>
      <c r="U538" s="2"/>
      <c r="V538" s="2"/>
      <c r="W538" s="2"/>
      <c r="X538" s="2"/>
      <c r="Y538" s="2"/>
      <c r="Z538" s="2"/>
      <c r="AA538" s="2"/>
      <c r="AB538" s="2"/>
      <c r="AC538" s="2"/>
      <c r="AD538" s="2"/>
      <c r="AE538" s="2"/>
      <c r="AF538" s="2"/>
      <c r="AG538" s="2"/>
      <c r="AH538" s="2"/>
      <c r="AI538" s="2"/>
      <c r="AJ538" s="2"/>
    </row>
    <row r="539" spans="1:36" ht="14.25" customHeight="1" x14ac:dyDescent="0.2">
      <c r="A539" s="2"/>
      <c r="B539" s="34"/>
      <c r="C539" s="34"/>
      <c r="D539" s="2"/>
      <c r="E539" s="2"/>
      <c r="F539" s="2"/>
      <c r="G539" s="2"/>
      <c r="H539" s="2"/>
      <c r="I539" s="2"/>
      <c r="J539" s="2"/>
      <c r="K539" s="2"/>
      <c r="L539" s="2"/>
      <c r="M539" s="2"/>
      <c r="N539" s="2"/>
      <c r="O539" s="2"/>
      <c r="P539" s="2"/>
      <c r="Q539" s="2"/>
      <c r="R539" s="2"/>
      <c r="S539" s="10"/>
      <c r="T539" s="2"/>
      <c r="U539" s="2"/>
      <c r="V539" s="2"/>
      <c r="W539" s="2"/>
      <c r="X539" s="2"/>
      <c r="Y539" s="2"/>
      <c r="Z539" s="2"/>
      <c r="AA539" s="2"/>
      <c r="AB539" s="2"/>
      <c r="AC539" s="2"/>
      <c r="AD539" s="2"/>
      <c r="AE539" s="2"/>
      <c r="AF539" s="2"/>
      <c r="AG539" s="2"/>
      <c r="AH539" s="2"/>
      <c r="AI539" s="2"/>
      <c r="AJ539" s="2"/>
    </row>
    <row r="540" spans="1:36" ht="14.25" customHeight="1" x14ac:dyDescent="0.2">
      <c r="A540" s="2"/>
      <c r="B540" s="34"/>
      <c r="C540" s="34"/>
      <c r="D540" s="2"/>
      <c r="E540" s="2"/>
      <c r="F540" s="2"/>
      <c r="G540" s="2"/>
      <c r="H540" s="2"/>
      <c r="I540" s="2"/>
      <c r="J540" s="2"/>
      <c r="K540" s="2"/>
      <c r="L540" s="2"/>
      <c r="M540" s="2"/>
      <c r="N540" s="2"/>
      <c r="O540" s="2"/>
      <c r="P540" s="2"/>
      <c r="Q540" s="2"/>
      <c r="R540" s="2"/>
      <c r="S540" s="10"/>
      <c r="T540" s="2"/>
      <c r="U540" s="2"/>
      <c r="V540" s="2"/>
      <c r="W540" s="2"/>
      <c r="X540" s="2"/>
      <c r="Y540" s="2"/>
      <c r="Z540" s="2"/>
      <c r="AA540" s="2"/>
      <c r="AB540" s="2"/>
      <c r="AC540" s="2"/>
      <c r="AD540" s="2"/>
      <c r="AE540" s="2"/>
      <c r="AF540" s="2"/>
      <c r="AG540" s="2"/>
      <c r="AH540" s="2"/>
      <c r="AI540" s="2"/>
      <c r="AJ540" s="2"/>
    </row>
    <row r="541" spans="1:36" ht="14.25" customHeight="1" x14ac:dyDescent="0.2">
      <c r="A541" s="2"/>
      <c r="B541" s="34"/>
      <c r="C541" s="34"/>
      <c r="D541" s="2"/>
      <c r="E541" s="2"/>
      <c r="F541" s="2"/>
      <c r="G541" s="2"/>
      <c r="H541" s="2"/>
      <c r="I541" s="2"/>
      <c r="J541" s="2"/>
      <c r="K541" s="2"/>
      <c r="L541" s="2"/>
      <c r="M541" s="2"/>
      <c r="N541" s="2"/>
      <c r="O541" s="2"/>
      <c r="P541" s="2"/>
      <c r="Q541" s="2"/>
      <c r="R541" s="2"/>
      <c r="S541" s="10"/>
      <c r="T541" s="2"/>
      <c r="U541" s="2"/>
      <c r="V541" s="2"/>
      <c r="W541" s="2"/>
      <c r="X541" s="2"/>
      <c r="Y541" s="2"/>
      <c r="Z541" s="2"/>
      <c r="AA541" s="2"/>
      <c r="AB541" s="2"/>
      <c r="AC541" s="2"/>
      <c r="AD541" s="2"/>
      <c r="AE541" s="2"/>
      <c r="AF541" s="2"/>
      <c r="AG541" s="2"/>
      <c r="AH541" s="2"/>
      <c r="AI541" s="2"/>
      <c r="AJ541" s="2"/>
    </row>
    <row r="542" spans="1:36" ht="14.25" customHeight="1" x14ac:dyDescent="0.2">
      <c r="A542" s="2"/>
      <c r="B542" s="34"/>
      <c r="C542" s="34"/>
      <c r="D542" s="2"/>
      <c r="E542" s="2"/>
      <c r="F542" s="2"/>
      <c r="G542" s="2"/>
      <c r="H542" s="2"/>
      <c r="I542" s="2"/>
      <c r="J542" s="2"/>
      <c r="K542" s="2"/>
      <c r="L542" s="2"/>
      <c r="M542" s="2"/>
      <c r="N542" s="2"/>
      <c r="O542" s="2"/>
      <c r="P542" s="2"/>
      <c r="Q542" s="2"/>
      <c r="R542" s="2"/>
      <c r="S542" s="10"/>
      <c r="T542" s="2"/>
      <c r="U542" s="2"/>
      <c r="V542" s="2"/>
      <c r="W542" s="2"/>
      <c r="X542" s="2"/>
      <c r="Y542" s="2"/>
      <c r="Z542" s="2"/>
      <c r="AA542" s="2"/>
      <c r="AB542" s="2"/>
      <c r="AC542" s="2"/>
      <c r="AD542" s="2"/>
      <c r="AE542" s="2"/>
      <c r="AF542" s="2"/>
      <c r="AG542" s="2"/>
      <c r="AH542" s="2"/>
      <c r="AI542" s="2"/>
      <c r="AJ542" s="2"/>
    </row>
    <row r="543" spans="1:36" ht="14.25" customHeight="1" x14ac:dyDescent="0.2">
      <c r="A543" s="2"/>
      <c r="B543" s="34"/>
      <c r="C543" s="34"/>
      <c r="D543" s="2"/>
      <c r="E543" s="2"/>
      <c r="F543" s="2"/>
      <c r="G543" s="2"/>
      <c r="H543" s="2"/>
      <c r="I543" s="2"/>
      <c r="J543" s="2"/>
      <c r="K543" s="2"/>
      <c r="L543" s="2"/>
      <c r="M543" s="2"/>
      <c r="N543" s="2"/>
      <c r="O543" s="2"/>
      <c r="P543" s="2"/>
      <c r="Q543" s="2"/>
      <c r="R543" s="2"/>
      <c r="S543" s="10"/>
      <c r="T543" s="2"/>
      <c r="U543" s="2"/>
      <c r="V543" s="2"/>
      <c r="W543" s="2"/>
      <c r="X543" s="2"/>
      <c r="Y543" s="2"/>
      <c r="Z543" s="2"/>
      <c r="AA543" s="2"/>
      <c r="AB543" s="2"/>
      <c r="AC543" s="2"/>
      <c r="AD543" s="2"/>
      <c r="AE543" s="2"/>
      <c r="AF543" s="2"/>
      <c r="AG543" s="2"/>
      <c r="AH543" s="2"/>
      <c r="AI543" s="2"/>
      <c r="AJ543" s="2"/>
    </row>
    <row r="544" spans="1:36" ht="14.25" customHeight="1" x14ac:dyDescent="0.2">
      <c r="A544" s="2"/>
      <c r="B544" s="34"/>
      <c r="C544" s="34"/>
      <c r="D544" s="2"/>
      <c r="E544" s="2"/>
      <c r="F544" s="2"/>
      <c r="G544" s="2"/>
      <c r="H544" s="2"/>
      <c r="I544" s="2"/>
      <c r="J544" s="2"/>
      <c r="K544" s="2"/>
      <c r="L544" s="2"/>
      <c r="M544" s="2"/>
      <c r="N544" s="2"/>
      <c r="O544" s="2"/>
      <c r="P544" s="2"/>
      <c r="Q544" s="2"/>
      <c r="R544" s="2"/>
      <c r="S544" s="10"/>
      <c r="T544" s="2"/>
      <c r="U544" s="2"/>
      <c r="V544" s="2"/>
      <c r="W544" s="2"/>
      <c r="X544" s="2"/>
      <c r="Y544" s="2"/>
      <c r="Z544" s="2"/>
      <c r="AA544" s="2"/>
      <c r="AB544" s="2"/>
      <c r="AC544" s="2"/>
      <c r="AD544" s="2"/>
      <c r="AE544" s="2"/>
      <c r="AF544" s="2"/>
      <c r="AG544" s="2"/>
      <c r="AH544" s="2"/>
      <c r="AI544" s="2"/>
      <c r="AJ544" s="2"/>
    </row>
    <row r="545" spans="1:36" ht="14.25" customHeight="1" x14ac:dyDescent="0.2">
      <c r="A545" s="2"/>
      <c r="B545" s="34"/>
      <c r="C545" s="34"/>
      <c r="D545" s="2"/>
      <c r="E545" s="2"/>
      <c r="F545" s="2"/>
      <c r="G545" s="2"/>
      <c r="H545" s="2"/>
      <c r="I545" s="2"/>
      <c r="J545" s="2"/>
      <c r="K545" s="2"/>
      <c r="L545" s="2"/>
      <c r="M545" s="2"/>
      <c r="N545" s="2"/>
      <c r="O545" s="2"/>
      <c r="P545" s="2"/>
      <c r="Q545" s="2"/>
      <c r="R545" s="2"/>
      <c r="S545" s="10"/>
      <c r="T545" s="2"/>
      <c r="U545" s="2"/>
      <c r="V545" s="2"/>
      <c r="W545" s="2"/>
      <c r="X545" s="2"/>
      <c r="Y545" s="2"/>
      <c r="Z545" s="2"/>
      <c r="AA545" s="2"/>
      <c r="AB545" s="2"/>
      <c r="AC545" s="2"/>
      <c r="AD545" s="2"/>
      <c r="AE545" s="2"/>
      <c r="AF545" s="2"/>
      <c r="AG545" s="2"/>
      <c r="AH545" s="2"/>
      <c r="AI545" s="2"/>
      <c r="AJ545" s="2"/>
    </row>
    <row r="546" spans="1:36" ht="14.25" customHeight="1" x14ac:dyDescent="0.2">
      <c r="A546" s="2"/>
      <c r="B546" s="34"/>
      <c r="C546" s="34"/>
      <c r="D546" s="2"/>
      <c r="E546" s="2"/>
      <c r="F546" s="2"/>
      <c r="G546" s="2"/>
      <c r="H546" s="2"/>
      <c r="I546" s="2"/>
      <c r="J546" s="2"/>
      <c r="K546" s="2"/>
      <c r="L546" s="2"/>
      <c r="M546" s="2"/>
      <c r="N546" s="2"/>
      <c r="O546" s="2"/>
      <c r="P546" s="2"/>
      <c r="Q546" s="2"/>
      <c r="R546" s="2"/>
      <c r="S546" s="10"/>
      <c r="T546" s="2"/>
      <c r="U546" s="2"/>
      <c r="V546" s="2"/>
      <c r="W546" s="2"/>
      <c r="X546" s="2"/>
      <c r="Y546" s="2"/>
      <c r="Z546" s="2"/>
      <c r="AA546" s="2"/>
      <c r="AB546" s="2"/>
      <c r="AC546" s="2"/>
      <c r="AD546" s="2"/>
      <c r="AE546" s="2"/>
      <c r="AF546" s="2"/>
      <c r="AG546" s="2"/>
      <c r="AH546" s="2"/>
      <c r="AI546" s="2"/>
      <c r="AJ546" s="2"/>
    </row>
    <row r="547" spans="1:36" ht="14.25" customHeight="1" x14ac:dyDescent="0.2">
      <c r="A547" s="2"/>
      <c r="B547" s="34"/>
      <c r="C547" s="34"/>
      <c r="D547" s="2"/>
      <c r="E547" s="2"/>
      <c r="F547" s="2"/>
      <c r="G547" s="2"/>
      <c r="H547" s="2"/>
      <c r="I547" s="2"/>
      <c r="J547" s="2"/>
      <c r="K547" s="2"/>
      <c r="L547" s="2"/>
      <c r="M547" s="2"/>
      <c r="N547" s="2"/>
      <c r="O547" s="2"/>
      <c r="P547" s="2"/>
      <c r="Q547" s="2"/>
      <c r="R547" s="2"/>
      <c r="S547" s="10"/>
      <c r="T547" s="2"/>
      <c r="U547" s="2"/>
      <c r="V547" s="2"/>
      <c r="W547" s="2"/>
      <c r="X547" s="2"/>
      <c r="Y547" s="2"/>
      <c r="Z547" s="2"/>
      <c r="AA547" s="2"/>
      <c r="AB547" s="2"/>
      <c r="AC547" s="2"/>
      <c r="AD547" s="2"/>
      <c r="AE547" s="2"/>
      <c r="AF547" s="2"/>
      <c r="AG547" s="2"/>
      <c r="AH547" s="2"/>
      <c r="AI547" s="2"/>
      <c r="AJ547" s="2"/>
    </row>
    <row r="548" spans="1:36" ht="14.25" customHeight="1" x14ac:dyDescent="0.2">
      <c r="A548" s="2"/>
      <c r="B548" s="34"/>
      <c r="C548" s="34"/>
      <c r="D548" s="2"/>
      <c r="E548" s="2"/>
      <c r="F548" s="2"/>
      <c r="G548" s="2"/>
      <c r="H548" s="2"/>
      <c r="I548" s="2"/>
      <c r="J548" s="2"/>
      <c r="K548" s="2"/>
      <c r="L548" s="2"/>
      <c r="M548" s="2"/>
      <c r="N548" s="2"/>
      <c r="O548" s="2"/>
      <c r="P548" s="2"/>
      <c r="Q548" s="2"/>
      <c r="R548" s="2"/>
      <c r="S548" s="10"/>
      <c r="T548" s="2"/>
      <c r="U548" s="2"/>
      <c r="V548" s="2"/>
      <c r="W548" s="2"/>
      <c r="X548" s="2"/>
      <c r="Y548" s="2"/>
      <c r="Z548" s="2"/>
      <c r="AA548" s="2"/>
      <c r="AB548" s="2"/>
      <c r="AC548" s="2"/>
      <c r="AD548" s="2"/>
      <c r="AE548" s="2"/>
      <c r="AF548" s="2"/>
      <c r="AG548" s="2"/>
      <c r="AH548" s="2"/>
      <c r="AI548" s="2"/>
      <c r="AJ548" s="2"/>
    </row>
    <row r="549" spans="1:36" ht="14.25" customHeight="1" x14ac:dyDescent="0.2">
      <c r="A549" s="2"/>
      <c r="B549" s="34"/>
      <c r="C549" s="34"/>
      <c r="D549" s="2"/>
      <c r="E549" s="2"/>
      <c r="F549" s="2"/>
      <c r="G549" s="2"/>
      <c r="H549" s="2"/>
      <c r="I549" s="2"/>
      <c r="J549" s="2"/>
      <c r="K549" s="2"/>
      <c r="L549" s="2"/>
      <c r="M549" s="2"/>
      <c r="N549" s="2"/>
      <c r="O549" s="2"/>
      <c r="P549" s="2"/>
      <c r="Q549" s="2"/>
      <c r="R549" s="2"/>
      <c r="S549" s="10"/>
      <c r="T549" s="2"/>
      <c r="U549" s="2"/>
      <c r="V549" s="2"/>
      <c r="W549" s="2"/>
      <c r="X549" s="2"/>
      <c r="Y549" s="2"/>
      <c r="Z549" s="2"/>
      <c r="AA549" s="2"/>
      <c r="AB549" s="2"/>
      <c r="AC549" s="2"/>
      <c r="AD549" s="2"/>
      <c r="AE549" s="2"/>
      <c r="AF549" s="2"/>
      <c r="AG549" s="2"/>
      <c r="AH549" s="2"/>
      <c r="AI549" s="2"/>
      <c r="AJ549" s="2"/>
    </row>
    <row r="550" spans="1:36" ht="14.25" customHeight="1" x14ac:dyDescent="0.2">
      <c r="A550" s="2"/>
      <c r="B550" s="34"/>
      <c r="C550" s="34"/>
      <c r="D550" s="2"/>
      <c r="E550" s="2"/>
      <c r="F550" s="2"/>
      <c r="G550" s="2"/>
      <c r="H550" s="2"/>
      <c r="I550" s="2"/>
      <c r="J550" s="2"/>
      <c r="K550" s="2"/>
      <c r="L550" s="2"/>
      <c r="M550" s="2"/>
      <c r="N550" s="2"/>
      <c r="O550" s="2"/>
      <c r="P550" s="2"/>
      <c r="Q550" s="2"/>
      <c r="R550" s="2"/>
      <c r="S550" s="10"/>
      <c r="T550" s="2"/>
      <c r="U550" s="2"/>
      <c r="V550" s="2"/>
      <c r="W550" s="2"/>
      <c r="X550" s="2"/>
      <c r="Y550" s="2"/>
      <c r="Z550" s="2"/>
      <c r="AA550" s="2"/>
      <c r="AB550" s="2"/>
      <c r="AC550" s="2"/>
      <c r="AD550" s="2"/>
      <c r="AE550" s="2"/>
      <c r="AF550" s="2"/>
      <c r="AG550" s="2"/>
      <c r="AH550" s="2"/>
      <c r="AI550" s="2"/>
      <c r="AJ550" s="2"/>
    </row>
    <row r="551" spans="1:36" ht="14.25" customHeight="1" x14ac:dyDescent="0.2">
      <c r="A551" s="2"/>
      <c r="B551" s="34"/>
      <c r="C551" s="34"/>
      <c r="D551" s="2"/>
      <c r="E551" s="2"/>
      <c r="F551" s="2"/>
      <c r="G551" s="2"/>
      <c r="H551" s="2"/>
      <c r="I551" s="2"/>
      <c r="J551" s="2"/>
      <c r="K551" s="2"/>
      <c r="L551" s="2"/>
      <c r="M551" s="2"/>
      <c r="N551" s="2"/>
      <c r="O551" s="2"/>
      <c r="P551" s="2"/>
      <c r="Q551" s="2"/>
      <c r="R551" s="2"/>
      <c r="S551" s="10"/>
      <c r="T551" s="2"/>
      <c r="U551" s="2"/>
      <c r="V551" s="2"/>
      <c r="W551" s="2"/>
      <c r="X551" s="2"/>
      <c r="Y551" s="2"/>
      <c r="Z551" s="2"/>
      <c r="AA551" s="2"/>
      <c r="AB551" s="2"/>
      <c r="AC551" s="2"/>
      <c r="AD551" s="2"/>
      <c r="AE551" s="2"/>
      <c r="AF551" s="2"/>
      <c r="AG551" s="2"/>
      <c r="AH551" s="2"/>
      <c r="AI551" s="2"/>
      <c r="AJ551" s="2"/>
    </row>
    <row r="552" spans="1:36" ht="14.25" customHeight="1" x14ac:dyDescent="0.2">
      <c r="A552" s="2"/>
      <c r="B552" s="34"/>
      <c r="C552" s="34"/>
      <c r="D552" s="2"/>
      <c r="E552" s="2"/>
      <c r="F552" s="2"/>
      <c r="G552" s="2"/>
      <c r="H552" s="2"/>
      <c r="I552" s="2"/>
      <c r="J552" s="2"/>
      <c r="K552" s="2"/>
      <c r="L552" s="2"/>
      <c r="M552" s="2"/>
      <c r="N552" s="2"/>
      <c r="O552" s="2"/>
      <c r="P552" s="2"/>
      <c r="Q552" s="2"/>
      <c r="R552" s="2"/>
      <c r="S552" s="10"/>
      <c r="T552" s="2"/>
      <c r="U552" s="2"/>
      <c r="V552" s="2"/>
      <c r="W552" s="2"/>
      <c r="X552" s="2"/>
      <c r="Y552" s="2"/>
      <c r="Z552" s="2"/>
      <c r="AA552" s="2"/>
      <c r="AB552" s="2"/>
      <c r="AC552" s="2"/>
      <c r="AD552" s="2"/>
      <c r="AE552" s="2"/>
      <c r="AF552" s="2"/>
      <c r="AG552" s="2"/>
      <c r="AH552" s="2"/>
      <c r="AI552" s="2"/>
      <c r="AJ552" s="2"/>
    </row>
    <row r="553" spans="1:36" ht="14.25" customHeight="1" x14ac:dyDescent="0.2">
      <c r="A553" s="2"/>
      <c r="B553" s="34"/>
      <c r="C553" s="34"/>
      <c r="D553" s="2"/>
      <c r="E553" s="2"/>
      <c r="F553" s="2"/>
      <c r="G553" s="2"/>
      <c r="H553" s="2"/>
      <c r="I553" s="2"/>
      <c r="J553" s="2"/>
      <c r="K553" s="2"/>
      <c r="L553" s="2"/>
      <c r="M553" s="2"/>
      <c r="N553" s="2"/>
      <c r="O553" s="2"/>
      <c r="P553" s="2"/>
      <c r="Q553" s="2"/>
      <c r="R553" s="2"/>
      <c r="S553" s="10"/>
      <c r="T553" s="2"/>
      <c r="U553" s="2"/>
      <c r="V553" s="2"/>
      <c r="W553" s="2"/>
      <c r="X553" s="2"/>
      <c r="Y553" s="2"/>
      <c r="Z553" s="2"/>
      <c r="AA553" s="2"/>
      <c r="AB553" s="2"/>
      <c r="AC553" s="2"/>
      <c r="AD553" s="2"/>
      <c r="AE553" s="2"/>
      <c r="AF553" s="2"/>
      <c r="AG553" s="2"/>
      <c r="AH553" s="2"/>
      <c r="AI553" s="2"/>
      <c r="AJ553" s="2"/>
    </row>
    <row r="554" spans="1:36" ht="14.25" customHeight="1" x14ac:dyDescent="0.2">
      <c r="A554" s="2"/>
      <c r="B554" s="34"/>
      <c r="C554" s="34"/>
      <c r="D554" s="2"/>
      <c r="E554" s="2"/>
      <c r="F554" s="2"/>
      <c r="G554" s="2"/>
      <c r="H554" s="2"/>
      <c r="I554" s="2"/>
      <c r="J554" s="2"/>
      <c r="K554" s="2"/>
      <c r="L554" s="2"/>
      <c r="M554" s="2"/>
      <c r="N554" s="2"/>
      <c r="O554" s="2"/>
      <c r="P554" s="2"/>
      <c r="Q554" s="2"/>
      <c r="R554" s="2"/>
      <c r="S554" s="10"/>
      <c r="T554" s="2"/>
      <c r="U554" s="2"/>
      <c r="V554" s="2"/>
      <c r="W554" s="2"/>
      <c r="X554" s="2"/>
      <c r="Y554" s="2"/>
      <c r="Z554" s="2"/>
      <c r="AA554" s="2"/>
      <c r="AB554" s="2"/>
      <c r="AC554" s="2"/>
      <c r="AD554" s="2"/>
      <c r="AE554" s="2"/>
      <c r="AF554" s="2"/>
      <c r="AG554" s="2"/>
      <c r="AH554" s="2"/>
      <c r="AI554" s="2"/>
      <c r="AJ554" s="2"/>
    </row>
    <row r="555" spans="1:36" ht="14.25" customHeight="1" x14ac:dyDescent="0.2">
      <c r="A555" s="2"/>
      <c r="B555" s="34"/>
      <c r="C555" s="34"/>
      <c r="D555" s="2"/>
      <c r="E555" s="2"/>
      <c r="F555" s="2"/>
      <c r="G555" s="2"/>
      <c r="H555" s="2"/>
      <c r="I555" s="2"/>
      <c r="J555" s="2"/>
      <c r="K555" s="2"/>
      <c r="L555" s="2"/>
      <c r="M555" s="2"/>
      <c r="N555" s="2"/>
      <c r="O555" s="2"/>
      <c r="P555" s="2"/>
      <c r="Q555" s="2"/>
      <c r="R555" s="2"/>
      <c r="S555" s="10"/>
      <c r="T555" s="2"/>
      <c r="U555" s="2"/>
      <c r="V555" s="2"/>
      <c r="W555" s="2"/>
      <c r="X555" s="2"/>
      <c r="Y555" s="2"/>
      <c r="Z555" s="2"/>
      <c r="AA555" s="2"/>
      <c r="AB555" s="2"/>
      <c r="AC555" s="2"/>
      <c r="AD555" s="2"/>
      <c r="AE555" s="2"/>
      <c r="AF555" s="2"/>
      <c r="AG555" s="2"/>
      <c r="AH555" s="2"/>
      <c r="AI555" s="2"/>
      <c r="AJ555" s="2"/>
    </row>
    <row r="556" spans="1:36" ht="14.25" customHeight="1" x14ac:dyDescent="0.2">
      <c r="A556" s="2"/>
      <c r="B556" s="34"/>
      <c r="C556" s="34"/>
      <c r="D556" s="2"/>
      <c r="E556" s="2"/>
      <c r="F556" s="2"/>
      <c r="G556" s="2"/>
      <c r="H556" s="2"/>
      <c r="I556" s="2"/>
      <c r="J556" s="2"/>
      <c r="K556" s="2"/>
      <c r="L556" s="2"/>
      <c r="M556" s="2"/>
      <c r="N556" s="2"/>
      <c r="O556" s="2"/>
      <c r="P556" s="2"/>
      <c r="Q556" s="2"/>
      <c r="R556" s="2"/>
      <c r="S556" s="10"/>
      <c r="T556" s="2"/>
      <c r="U556" s="2"/>
      <c r="V556" s="2"/>
      <c r="W556" s="2"/>
      <c r="X556" s="2"/>
      <c r="Y556" s="2"/>
      <c r="Z556" s="2"/>
      <c r="AA556" s="2"/>
      <c r="AB556" s="2"/>
      <c r="AC556" s="2"/>
      <c r="AD556" s="2"/>
      <c r="AE556" s="2"/>
      <c r="AF556" s="2"/>
      <c r="AG556" s="2"/>
      <c r="AH556" s="2"/>
      <c r="AI556" s="2"/>
      <c r="AJ556" s="2"/>
    </row>
    <row r="557" spans="1:36" ht="14.25" customHeight="1" x14ac:dyDescent="0.2">
      <c r="A557" s="2"/>
      <c r="B557" s="34"/>
      <c r="C557" s="34"/>
      <c r="D557" s="2"/>
      <c r="E557" s="2"/>
      <c r="F557" s="2"/>
      <c r="G557" s="2"/>
      <c r="H557" s="2"/>
      <c r="I557" s="2"/>
      <c r="J557" s="2"/>
      <c r="K557" s="2"/>
      <c r="L557" s="2"/>
      <c r="M557" s="2"/>
      <c r="N557" s="2"/>
      <c r="O557" s="2"/>
      <c r="P557" s="2"/>
      <c r="Q557" s="2"/>
      <c r="R557" s="2"/>
      <c r="S557" s="10"/>
      <c r="T557" s="2"/>
      <c r="U557" s="2"/>
      <c r="V557" s="2"/>
      <c r="W557" s="2"/>
      <c r="X557" s="2"/>
      <c r="Y557" s="2"/>
      <c r="Z557" s="2"/>
      <c r="AA557" s="2"/>
      <c r="AB557" s="2"/>
      <c r="AC557" s="2"/>
      <c r="AD557" s="2"/>
      <c r="AE557" s="2"/>
      <c r="AF557" s="2"/>
      <c r="AG557" s="2"/>
      <c r="AH557" s="2"/>
      <c r="AI557" s="2"/>
      <c r="AJ557" s="2"/>
    </row>
    <row r="558" spans="1:36" ht="14.25" customHeight="1" x14ac:dyDescent="0.2">
      <c r="A558" s="2"/>
      <c r="B558" s="34"/>
      <c r="C558" s="34"/>
      <c r="D558" s="2"/>
      <c r="E558" s="2"/>
      <c r="F558" s="2"/>
      <c r="G558" s="2"/>
      <c r="H558" s="2"/>
      <c r="I558" s="2"/>
      <c r="J558" s="2"/>
      <c r="K558" s="2"/>
      <c r="L558" s="2"/>
      <c r="M558" s="2"/>
      <c r="N558" s="2"/>
      <c r="O558" s="2"/>
      <c r="P558" s="2"/>
      <c r="Q558" s="2"/>
      <c r="R558" s="2"/>
      <c r="S558" s="10"/>
      <c r="T558" s="2"/>
      <c r="U558" s="2"/>
      <c r="V558" s="2"/>
      <c r="W558" s="2"/>
      <c r="X558" s="2"/>
      <c r="Y558" s="2"/>
      <c r="Z558" s="2"/>
      <c r="AA558" s="2"/>
      <c r="AB558" s="2"/>
      <c r="AC558" s="2"/>
      <c r="AD558" s="2"/>
      <c r="AE558" s="2"/>
      <c r="AF558" s="2"/>
      <c r="AG558" s="2"/>
      <c r="AH558" s="2"/>
      <c r="AI558" s="2"/>
      <c r="AJ558" s="2"/>
    </row>
    <row r="559" spans="1:36" ht="14.25" customHeight="1" x14ac:dyDescent="0.2">
      <c r="A559" s="2"/>
      <c r="B559" s="34"/>
      <c r="C559" s="34"/>
      <c r="D559" s="2"/>
      <c r="E559" s="2"/>
      <c r="F559" s="2"/>
      <c r="G559" s="2"/>
      <c r="H559" s="2"/>
      <c r="I559" s="2"/>
      <c r="J559" s="2"/>
      <c r="K559" s="2"/>
      <c r="L559" s="2"/>
      <c r="M559" s="2"/>
      <c r="N559" s="2"/>
      <c r="O559" s="2"/>
      <c r="P559" s="2"/>
      <c r="Q559" s="2"/>
      <c r="R559" s="2"/>
      <c r="S559" s="10"/>
      <c r="T559" s="2"/>
      <c r="U559" s="2"/>
      <c r="V559" s="2"/>
      <c r="W559" s="2"/>
      <c r="X559" s="2"/>
      <c r="Y559" s="2"/>
      <c r="Z559" s="2"/>
      <c r="AA559" s="2"/>
      <c r="AB559" s="2"/>
      <c r="AC559" s="2"/>
      <c r="AD559" s="2"/>
      <c r="AE559" s="2"/>
      <c r="AF559" s="2"/>
      <c r="AG559" s="2"/>
      <c r="AH559" s="2"/>
      <c r="AI559" s="2"/>
      <c r="AJ559" s="2"/>
    </row>
    <row r="560" spans="1:36" ht="14.25" customHeight="1" x14ac:dyDescent="0.2">
      <c r="A560" s="2"/>
      <c r="B560" s="34"/>
      <c r="C560" s="34"/>
      <c r="D560" s="2"/>
      <c r="E560" s="2"/>
      <c r="F560" s="2"/>
      <c r="G560" s="2"/>
      <c r="H560" s="2"/>
      <c r="I560" s="2"/>
      <c r="J560" s="2"/>
      <c r="K560" s="2"/>
      <c r="L560" s="2"/>
      <c r="M560" s="2"/>
      <c r="N560" s="2"/>
      <c r="O560" s="2"/>
      <c r="P560" s="2"/>
      <c r="Q560" s="2"/>
      <c r="R560" s="2"/>
      <c r="S560" s="10"/>
      <c r="T560" s="2"/>
      <c r="U560" s="2"/>
      <c r="V560" s="2"/>
      <c r="W560" s="2"/>
      <c r="X560" s="2"/>
      <c r="Y560" s="2"/>
      <c r="Z560" s="2"/>
      <c r="AA560" s="2"/>
      <c r="AB560" s="2"/>
      <c r="AC560" s="2"/>
      <c r="AD560" s="2"/>
      <c r="AE560" s="2"/>
      <c r="AF560" s="2"/>
      <c r="AG560" s="2"/>
      <c r="AH560" s="2"/>
      <c r="AI560" s="2"/>
      <c r="AJ560" s="2"/>
    </row>
    <row r="561" spans="1:36" ht="14.25" customHeight="1" x14ac:dyDescent="0.2">
      <c r="A561" s="2"/>
      <c r="B561" s="34"/>
      <c r="C561" s="34"/>
      <c r="D561" s="2"/>
      <c r="E561" s="2"/>
      <c r="F561" s="2"/>
      <c r="G561" s="2"/>
      <c r="H561" s="2"/>
      <c r="I561" s="2"/>
      <c r="J561" s="2"/>
      <c r="K561" s="2"/>
      <c r="L561" s="2"/>
      <c r="M561" s="2"/>
      <c r="N561" s="2"/>
      <c r="O561" s="2"/>
      <c r="P561" s="2"/>
      <c r="Q561" s="2"/>
      <c r="R561" s="2"/>
      <c r="S561" s="10"/>
      <c r="T561" s="2"/>
      <c r="U561" s="2"/>
      <c r="V561" s="2"/>
      <c r="W561" s="2"/>
      <c r="X561" s="2"/>
      <c r="Y561" s="2"/>
      <c r="Z561" s="2"/>
      <c r="AA561" s="2"/>
      <c r="AB561" s="2"/>
      <c r="AC561" s="2"/>
      <c r="AD561" s="2"/>
      <c r="AE561" s="2"/>
      <c r="AF561" s="2"/>
      <c r="AG561" s="2"/>
      <c r="AH561" s="2"/>
      <c r="AI561" s="2"/>
      <c r="AJ561" s="2"/>
    </row>
    <row r="562" spans="1:36" ht="14.25" customHeight="1" x14ac:dyDescent="0.2">
      <c r="A562" s="2"/>
      <c r="B562" s="34"/>
      <c r="C562" s="34"/>
      <c r="D562" s="2"/>
      <c r="E562" s="2"/>
      <c r="F562" s="2"/>
      <c r="G562" s="2"/>
      <c r="H562" s="2"/>
      <c r="I562" s="2"/>
      <c r="J562" s="2"/>
      <c r="K562" s="2"/>
      <c r="L562" s="2"/>
      <c r="M562" s="2"/>
      <c r="N562" s="2"/>
      <c r="O562" s="2"/>
      <c r="P562" s="2"/>
      <c r="Q562" s="2"/>
      <c r="R562" s="2"/>
      <c r="S562" s="10"/>
      <c r="T562" s="2"/>
      <c r="U562" s="2"/>
      <c r="V562" s="2"/>
      <c r="W562" s="2"/>
      <c r="X562" s="2"/>
      <c r="Y562" s="2"/>
      <c r="Z562" s="2"/>
      <c r="AA562" s="2"/>
      <c r="AB562" s="2"/>
      <c r="AC562" s="2"/>
      <c r="AD562" s="2"/>
      <c r="AE562" s="2"/>
      <c r="AF562" s="2"/>
      <c r="AG562" s="2"/>
      <c r="AH562" s="2"/>
      <c r="AI562" s="2"/>
      <c r="AJ562" s="2"/>
    </row>
    <row r="563" spans="1:36" ht="14.25" customHeight="1" x14ac:dyDescent="0.2">
      <c r="A563" s="2"/>
      <c r="B563" s="34"/>
      <c r="C563" s="34"/>
      <c r="D563" s="2"/>
      <c r="E563" s="2"/>
      <c r="F563" s="2"/>
      <c r="G563" s="2"/>
      <c r="H563" s="2"/>
      <c r="I563" s="2"/>
      <c r="J563" s="2"/>
      <c r="K563" s="2"/>
      <c r="L563" s="2"/>
      <c r="M563" s="2"/>
      <c r="N563" s="2"/>
      <c r="O563" s="2"/>
      <c r="P563" s="2"/>
      <c r="Q563" s="2"/>
      <c r="R563" s="2"/>
      <c r="S563" s="10"/>
      <c r="T563" s="2"/>
      <c r="U563" s="2"/>
      <c r="V563" s="2"/>
      <c r="W563" s="2"/>
      <c r="X563" s="2"/>
      <c r="Y563" s="2"/>
      <c r="Z563" s="2"/>
      <c r="AA563" s="2"/>
      <c r="AB563" s="2"/>
      <c r="AC563" s="2"/>
      <c r="AD563" s="2"/>
      <c r="AE563" s="2"/>
      <c r="AF563" s="2"/>
      <c r="AG563" s="2"/>
      <c r="AH563" s="2"/>
      <c r="AI563" s="2"/>
      <c r="AJ563" s="2"/>
    </row>
    <row r="564" spans="1:36" ht="14.25" customHeight="1" x14ac:dyDescent="0.2">
      <c r="A564" s="2"/>
      <c r="B564" s="34"/>
      <c r="C564" s="34"/>
      <c r="D564" s="2"/>
      <c r="E564" s="2"/>
      <c r="F564" s="2"/>
      <c r="G564" s="2"/>
      <c r="H564" s="2"/>
      <c r="I564" s="2"/>
      <c r="J564" s="2"/>
      <c r="K564" s="2"/>
      <c r="L564" s="2"/>
      <c r="M564" s="2"/>
      <c r="N564" s="2"/>
      <c r="O564" s="2"/>
      <c r="P564" s="2"/>
      <c r="Q564" s="2"/>
      <c r="R564" s="2"/>
      <c r="S564" s="10"/>
      <c r="T564" s="2"/>
      <c r="U564" s="2"/>
      <c r="V564" s="2"/>
      <c r="W564" s="2"/>
      <c r="X564" s="2"/>
      <c r="Y564" s="2"/>
      <c r="Z564" s="2"/>
      <c r="AA564" s="2"/>
      <c r="AB564" s="2"/>
      <c r="AC564" s="2"/>
      <c r="AD564" s="2"/>
      <c r="AE564" s="2"/>
      <c r="AF564" s="2"/>
      <c r="AG564" s="2"/>
      <c r="AH564" s="2"/>
      <c r="AI564" s="2"/>
      <c r="AJ564" s="2"/>
    </row>
    <row r="565" spans="1:36" ht="14.25" customHeight="1" x14ac:dyDescent="0.2">
      <c r="A565" s="2"/>
      <c r="B565" s="34"/>
      <c r="C565" s="34"/>
      <c r="D565" s="2"/>
      <c r="E565" s="2"/>
      <c r="F565" s="2"/>
      <c r="G565" s="2"/>
      <c r="H565" s="2"/>
      <c r="I565" s="2"/>
      <c r="J565" s="2"/>
      <c r="K565" s="2"/>
      <c r="L565" s="2"/>
      <c r="M565" s="2"/>
      <c r="N565" s="2"/>
      <c r="O565" s="2"/>
      <c r="P565" s="2"/>
      <c r="Q565" s="2"/>
      <c r="R565" s="2"/>
      <c r="S565" s="10"/>
      <c r="T565" s="2"/>
      <c r="U565" s="2"/>
      <c r="V565" s="2"/>
      <c r="W565" s="2"/>
      <c r="X565" s="2"/>
      <c r="Y565" s="2"/>
      <c r="Z565" s="2"/>
      <c r="AA565" s="2"/>
      <c r="AB565" s="2"/>
      <c r="AC565" s="2"/>
      <c r="AD565" s="2"/>
      <c r="AE565" s="2"/>
      <c r="AF565" s="2"/>
      <c r="AG565" s="2"/>
      <c r="AH565" s="2"/>
      <c r="AI565" s="2"/>
      <c r="AJ565" s="2"/>
    </row>
    <row r="566" spans="1:36" ht="14.25" customHeight="1" x14ac:dyDescent="0.2">
      <c r="A566" s="2"/>
      <c r="B566" s="34"/>
      <c r="C566" s="34"/>
      <c r="D566" s="2"/>
      <c r="E566" s="2"/>
      <c r="F566" s="2"/>
      <c r="G566" s="2"/>
      <c r="H566" s="2"/>
      <c r="I566" s="2"/>
      <c r="J566" s="2"/>
      <c r="K566" s="2"/>
      <c r="L566" s="2"/>
      <c r="M566" s="2"/>
      <c r="N566" s="2"/>
      <c r="O566" s="2"/>
      <c r="P566" s="2"/>
      <c r="Q566" s="2"/>
      <c r="R566" s="2"/>
      <c r="S566" s="10"/>
      <c r="T566" s="2"/>
      <c r="U566" s="2"/>
      <c r="V566" s="2"/>
      <c r="W566" s="2"/>
      <c r="X566" s="2"/>
      <c r="Y566" s="2"/>
      <c r="Z566" s="2"/>
      <c r="AA566" s="2"/>
      <c r="AB566" s="2"/>
      <c r="AC566" s="2"/>
      <c r="AD566" s="2"/>
      <c r="AE566" s="2"/>
      <c r="AF566" s="2"/>
      <c r="AG566" s="2"/>
      <c r="AH566" s="2"/>
      <c r="AI566" s="2"/>
      <c r="AJ566" s="2"/>
    </row>
    <row r="567" spans="1:36" ht="14.25" customHeight="1" x14ac:dyDescent="0.2">
      <c r="A567" s="2"/>
      <c r="B567" s="34"/>
      <c r="C567" s="34"/>
      <c r="D567" s="2"/>
      <c r="E567" s="2"/>
      <c r="F567" s="2"/>
      <c r="G567" s="2"/>
      <c r="H567" s="2"/>
      <c r="I567" s="2"/>
      <c r="J567" s="2"/>
      <c r="K567" s="2"/>
      <c r="L567" s="2"/>
      <c r="M567" s="2"/>
      <c r="N567" s="2"/>
      <c r="O567" s="2"/>
      <c r="P567" s="2"/>
      <c r="Q567" s="2"/>
      <c r="R567" s="2"/>
      <c r="S567" s="10"/>
      <c r="T567" s="2"/>
      <c r="U567" s="2"/>
      <c r="V567" s="2"/>
      <c r="W567" s="2"/>
      <c r="X567" s="2"/>
      <c r="Y567" s="2"/>
      <c r="Z567" s="2"/>
      <c r="AA567" s="2"/>
      <c r="AB567" s="2"/>
      <c r="AC567" s="2"/>
      <c r="AD567" s="2"/>
      <c r="AE567" s="2"/>
      <c r="AF567" s="2"/>
      <c r="AG567" s="2"/>
      <c r="AH567" s="2"/>
      <c r="AI567" s="2"/>
      <c r="AJ567" s="2"/>
    </row>
    <row r="568" spans="1:36" ht="14.25" customHeight="1" x14ac:dyDescent="0.2">
      <c r="A568" s="2"/>
      <c r="B568" s="34"/>
      <c r="C568" s="34"/>
      <c r="D568" s="2"/>
      <c r="E568" s="2"/>
      <c r="F568" s="2"/>
      <c r="G568" s="2"/>
      <c r="H568" s="2"/>
      <c r="I568" s="2"/>
      <c r="J568" s="2"/>
      <c r="K568" s="2"/>
      <c r="L568" s="2"/>
      <c r="M568" s="2"/>
      <c r="N568" s="2"/>
      <c r="O568" s="2"/>
      <c r="P568" s="2"/>
      <c r="Q568" s="2"/>
      <c r="R568" s="2"/>
      <c r="S568" s="10"/>
      <c r="T568" s="2"/>
      <c r="U568" s="2"/>
      <c r="V568" s="2"/>
      <c r="W568" s="2"/>
      <c r="X568" s="2"/>
      <c r="Y568" s="2"/>
      <c r="Z568" s="2"/>
      <c r="AA568" s="2"/>
      <c r="AB568" s="2"/>
      <c r="AC568" s="2"/>
      <c r="AD568" s="2"/>
      <c r="AE568" s="2"/>
      <c r="AF568" s="2"/>
      <c r="AG568" s="2"/>
      <c r="AH568" s="2"/>
      <c r="AI568" s="2"/>
      <c r="AJ568" s="2"/>
    </row>
    <row r="569" spans="1:36" ht="14.25" customHeight="1" x14ac:dyDescent="0.2">
      <c r="A569" s="2"/>
      <c r="B569" s="34"/>
      <c r="C569" s="34"/>
      <c r="D569" s="2"/>
      <c r="E569" s="2"/>
      <c r="F569" s="2"/>
      <c r="G569" s="2"/>
      <c r="H569" s="2"/>
      <c r="I569" s="2"/>
      <c r="J569" s="2"/>
      <c r="K569" s="2"/>
      <c r="L569" s="2"/>
      <c r="M569" s="2"/>
      <c r="N569" s="2"/>
      <c r="O569" s="2"/>
      <c r="P569" s="2"/>
      <c r="Q569" s="2"/>
      <c r="R569" s="2"/>
      <c r="S569" s="10"/>
      <c r="T569" s="2"/>
      <c r="U569" s="2"/>
      <c r="V569" s="2"/>
      <c r="W569" s="2"/>
      <c r="X569" s="2"/>
      <c r="Y569" s="2"/>
      <c r="Z569" s="2"/>
      <c r="AA569" s="2"/>
      <c r="AB569" s="2"/>
      <c r="AC569" s="2"/>
      <c r="AD569" s="2"/>
      <c r="AE569" s="2"/>
      <c r="AF569" s="2"/>
      <c r="AG569" s="2"/>
      <c r="AH569" s="2"/>
      <c r="AI569" s="2"/>
      <c r="AJ569" s="2"/>
    </row>
    <row r="570" spans="1:36" ht="14.25" customHeight="1" x14ac:dyDescent="0.2">
      <c r="A570" s="2"/>
      <c r="B570" s="34"/>
      <c r="C570" s="34"/>
      <c r="D570" s="2"/>
      <c r="E570" s="2"/>
      <c r="F570" s="2"/>
      <c r="G570" s="2"/>
      <c r="H570" s="2"/>
      <c r="I570" s="2"/>
      <c r="J570" s="2"/>
      <c r="K570" s="2"/>
      <c r="L570" s="2"/>
      <c r="M570" s="2"/>
      <c r="N570" s="2"/>
      <c r="O570" s="2"/>
      <c r="P570" s="2"/>
      <c r="Q570" s="2"/>
      <c r="R570" s="2"/>
      <c r="S570" s="10"/>
      <c r="T570" s="2"/>
      <c r="U570" s="2"/>
      <c r="V570" s="2"/>
      <c r="W570" s="2"/>
      <c r="X570" s="2"/>
      <c r="Y570" s="2"/>
      <c r="Z570" s="2"/>
      <c r="AA570" s="2"/>
      <c r="AB570" s="2"/>
      <c r="AC570" s="2"/>
      <c r="AD570" s="2"/>
      <c r="AE570" s="2"/>
      <c r="AF570" s="2"/>
      <c r="AG570" s="2"/>
      <c r="AH570" s="2"/>
      <c r="AI570" s="2"/>
      <c r="AJ570" s="2"/>
    </row>
    <row r="571" spans="1:36" ht="14.25" customHeight="1" x14ac:dyDescent="0.2">
      <c r="A571" s="2"/>
      <c r="B571" s="34"/>
      <c r="C571" s="34"/>
      <c r="D571" s="2"/>
      <c r="E571" s="2"/>
      <c r="F571" s="2"/>
      <c r="G571" s="2"/>
      <c r="H571" s="2"/>
      <c r="I571" s="2"/>
      <c r="J571" s="2"/>
      <c r="K571" s="2"/>
      <c r="L571" s="2"/>
      <c r="M571" s="2"/>
      <c r="N571" s="2"/>
      <c r="O571" s="2"/>
      <c r="P571" s="2"/>
      <c r="Q571" s="2"/>
      <c r="R571" s="2"/>
      <c r="S571" s="10"/>
      <c r="T571" s="2"/>
      <c r="U571" s="2"/>
      <c r="V571" s="2"/>
      <c r="W571" s="2"/>
      <c r="X571" s="2"/>
      <c r="Y571" s="2"/>
      <c r="Z571" s="2"/>
      <c r="AA571" s="2"/>
      <c r="AB571" s="2"/>
      <c r="AC571" s="2"/>
      <c r="AD571" s="2"/>
      <c r="AE571" s="2"/>
      <c r="AF571" s="2"/>
      <c r="AG571" s="2"/>
      <c r="AH571" s="2"/>
      <c r="AI571" s="2"/>
      <c r="AJ571" s="2"/>
    </row>
    <row r="572" spans="1:36" ht="14.25" customHeight="1" x14ac:dyDescent="0.2">
      <c r="A572" s="2"/>
      <c r="B572" s="34"/>
      <c r="C572" s="34"/>
      <c r="D572" s="2"/>
      <c r="E572" s="2"/>
      <c r="F572" s="2"/>
      <c r="G572" s="2"/>
      <c r="H572" s="2"/>
      <c r="I572" s="2"/>
      <c r="J572" s="2"/>
      <c r="K572" s="2"/>
      <c r="L572" s="2"/>
      <c r="M572" s="2"/>
      <c r="N572" s="2"/>
      <c r="O572" s="2"/>
      <c r="P572" s="2"/>
      <c r="Q572" s="2"/>
      <c r="R572" s="2"/>
      <c r="S572" s="10"/>
      <c r="T572" s="2"/>
      <c r="U572" s="2"/>
      <c r="V572" s="2"/>
      <c r="W572" s="2"/>
      <c r="X572" s="2"/>
      <c r="Y572" s="2"/>
      <c r="Z572" s="2"/>
      <c r="AA572" s="2"/>
      <c r="AB572" s="2"/>
      <c r="AC572" s="2"/>
      <c r="AD572" s="2"/>
      <c r="AE572" s="2"/>
      <c r="AF572" s="2"/>
      <c r="AG572" s="2"/>
      <c r="AH572" s="2"/>
      <c r="AI572" s="2"/>
      <c r="AJ572" s="2"/>
    </row>
    <row r="573" spans="1:36" ht="14.25" customHeight="1" x14ac:dyDescent="0.2">
      <c r="A573" s="2"/>
      <c r="B573" s="34"/>
      <c r="C573" s="34"/>
      <c r="D573" s="2"/>
      <c r="E573" s="2"/>
      <c r="F573" s="2"/>
      <c r="G573" s="2"/>
      <c r="H573" s="2"/>
      <c r="I573" s="2"/>
      <c r="J573" s="2"/>
      <c r="K573" s="2"/>
      <c r="L573" s="2"/>
      <c r="M573" s="2"/>
      <c r="N573" s="2"/>
      <c r="O573" s="2"/>
      <c r="P573" s="2"/>
      <c r="Q573" s="2"/>
      <c r="R573" s="2"/>
      <c r="S573" s="10"/>
      <c r="T573" s="2"/>
      <c r="U573" s="2"/>
      <c r="V573" s="2"/>
      <c r="W573" s="2"/>
      <c r="X573" s="2"/>
      <c r="Y573" s="2"/>
      <c r="Z573" s="2"/>
      <c r="AA573" s="2"/>
      <c r="AB573" s="2"/>
      <c r="AC573" s="2"/>
      <c r="AD573" s="2"/>
      <c r="AE573" s="2"/>
      <c r="AF573" s="2"/>
      <c r="AG573" s="2"/>
      <c r="AH573" s="2"/>
      <c r="AI573" s="2"/>
      <c r="AJ573" s="2"/>
    </row>
    <row r="574" spans="1:36" ht="14.25" customHeight="1" x14ac:dyDescent="0.2">
      <c r="A574" s="2"/>
      <c r="B574" s="34"/>
      <c r="C574" s="34"/>
      <c r="D574" s="2"/>
      <c r="E574" s="2"/>
      <c r="F574" s="2"/>
      <c r="G574" s="2"/>
      <c r="H574" s="2"/>
      <c r="I574" s="2"/>
      <c r="J574" s="2"/>
      <c r="K574" s="2"/>
      <c r="L574" s="2"/>
      <c r="M574" s="2"/>
      <c r="N574" s="2"/>
      <c r="O574" s="2"/>
      <c r="P574" s="2"/>
      <c r="Q574" s="2"/>
      <c r="R574" s="2"/>
      <c r="S574" s="10"/>
      <c r="T574" s="2"/>
      <c r="U574" s="2"/>
      <c r="V574" s="2"/>
      <c r="W574" s="2"/>
      <c r="X574" s="2"/>
      <c r="Y574" s="2"/>
      <c r="Z574" s="2"/>
      <c r="AA574" s="2"/>
      <c r="AB574" s="2"/>
      <c r="AC574" s="2"/>
      <c r="AD574" s="2"/>
      <c r="AE574" s="2"/>
      <c r="AF574" s="2"/>
      <c r="AG574" s="2"/>
      <c r="AH574" s="2"/>
      <c r="AI574" s="2"/>
      <c r="AJ574" s="2"/>
    </row>
    <row r="575" spans="1:36" ht="14.25" customHeight="1" x14ac:dyDescent="0.2">
      <c r="A575" s="2"/>
      <c r="B575" s="34"/>
      <c r="C575" s="34"/>
      <c r="D575" s="2"/>
      <c r="E575" s="2"/>
      <c r="F575" s="2"/>
      <c r="G575" s="2"/>
      <c r="H575" s="2"/>
      <c r="I575" s="2"/>
      <c r="J575" s="2"/>
      <c r="K575" s="2"/>
      <c r="L575" s="2"/>
      <c r="M575" s="2"/>
      <c r="N575" s="2"/>
      <c r="O575" s="2"/>
      <c r="P575" s="2"/>
      <c r="Q575" s="2"/>
      <c r="R575" s="2"/>
      <c r="S575" s="10"/>
      <c r="T575" s="2"/>
      <c r="U575" s="2"/>
      <c r="V575" s="2"/>
      <c r="W575" s="2"/>
      <c r="X575" s="2"/>
      <c r="Y575" s="2"/>
      <c r="Z575" s="2"/>
      <c r="AA575" s="2"/>
      <c r="AB575" s="2"/>
      <c r="AC575" s="2"/>
      <c r="AD575" s="2"/>
      <c r="AE575" s="2"/>
      <c r="AF575" s="2"/>
      <c r="AG575" s="2"/>
      <c r="AH575" s="2"/>
      <c r="AI575" s="2"/>
      <c r="AJ575" s="2"/>
    </row>
    <row r="576" spans="1:36" ht="14.25" customHeight="1" x14ac:dyDescent="0.2">
      <c r="A576" s="2"/>
      <c r="B576" s="34"/>
      <c r="C576" s="34"/>
      <c r="D576" s="2"/>
      <c r="E576" s="2"/>
      <c r="F576" s="2"/>
      <c r="G576" s="2"/>
      <c r="H576" s="2"/>
      <c r="I576" s="2"/>
      <c r="J576" s="2"/>
      <c r="K576" s="2"/>
      <c r="L576" s="2"/>
      <c r="M576" s="2"/>
      <c r="N576" s="2"/>
      <c r="O576" s="2"/>
      <c r="P576" s="2"/>
      <c r="Q576" s="2"/>
      <c r="R576" s="2"/>
      <c r="S576" s="10"/>
      <c r="T576" s="2"/>
      <c r="U576" s="2"/>
      <c r="V576" s="2"/>
      <c r="W576" s="2"/>
      <c r="X576" s="2"/>
      <c r="Y576" s="2"/>
      <c r="Z576" s="2"/>
      <c r="AA576" s="2"/>
      <c r="AB576" s="2"/>
      <c r="AC576" s="2"/>
      <c r="AD576" s="2"/>
      <c r="AE576" s="2"/>
      <c r="AF576" s="2"/>
      <c r="AG576" s="2"/>
      <c r="AH576" s="2"/>
      <c r="AI576" s="2"/>
      <c r="AJ576" s="2"/>
    </row>
    <row r="577" spans="1:36" ht="14.25" customHeight="1" x14ac:dyDescent="0.2">
      <c r="A577" s="2"/>
      <c r="B577" s="34"/>
      <c r="C577" s="34"/>
      <c r="D577" s="2"/>
      <c r="E577" s="2"/>
      <c r="F577" s="2"/>
      <c r="G577" s="2"/>
      <c r="H577" s="2"/>
      <c r="I577" s="2"/>
      <c r="J577" s="2"/>
      <c r="K577" s="2"/>
      <c r="L577" s="2"/>
      <c r="M577" s="2"/>
      <c r="N577" s="2"/>
      <c r="O577" s="2"/>
      <c r="P577" s="2"/>
      <c r="Q577" s="2"/>
      <c r="R577" s="2"/>
      <c r="S577" s="10"/>
      <c r="T577" s="2"/>
      <c r="U577" s="2"/>
      <c r="V577" s="2"/>
      <c r="W577" s="2"/>
      <c r="X577" s="2"/>
      <c r="Y577" s="2"/>
      <c r="Z577" s="2"/>
      <c r="AA577" s="2"/>
      <c r="AB577" s="2"/>
      <c r="AC577" s="2"/>
      <c r="AD577" s="2"/>
      <c r="AE577" s="2"/>
      <c r="AF577" s="2"/>
      <c r="AG577" s="2"/>
      <c r="AH577" s="2"/>
      <c r="AI577" s="2"/>
      <c r="AJ577" s="2"/>
    </row>
    <row r="578" spans="1:36" ht="14.25" customHeight="1" x14ac:dyDescent="0.2">
      <c r="A578" s="2"/>
      <c r="B578" s="34"/>
      <c r="C578" s="34"/>
      <c r="D578" s="2"/>
      <c r="E578" s="2"/>
      <c r="F578" s="2"/>
      <c r="G578" s="2"/>
      <c r="H578" s="2"/>
      <c r="I578" s="2"/>
      <c r="J578" s="2"/>
      <c r="K578" s="2"/>
      <c r="L578" s="2"/>
      <c r="M578" s="2"/>
      <c r="N578" s="2"/>
      <c r="O578" s="2"/>
      <c r="P578" s="2"/>
      <c r="Q578" s="2"/>
      <c r="R578" s="2"/>
      <c r="S578" s="10"/>
      <c r="T578" s="2"/>
      <c r="U578" s="2"/>
      <c r="V578" s="2"/>
      <c r="W578" s="2"/>
      <c r="X578" s="2"/>
      <c r="Y578" s="2"/>
      <c r="Z578" s="2"/>
      <c r="AA578" s="2"/>
      <c r="AB578" s="2"/>
      <c r="AC578" s="2"/>
      <c r="AD578" s="2"/>
      <c r="AE578" s="2"/>
      <c r="AF578" s="2"/>
      <c r="AG578" s="2"/>
      <c r="AH578" s="2"/>
      <c r="AI578" s="2"/>
      <c r="AJ578" s="2"/>
    </row>
    <row r="579" spans="1:36" ht="14.25" customHeight="1" x14ac:dyDescent="0.2">
      <c r="A579" s="2"/>
      <c r="B579" s="34"/>
      <c r="C579" s="34"/>
      <c r="D579" s="2"/>
      <c r="E579" s="2"/>
      <c r="F579" s="2"/>
      <c r="G579" s="2"/>
      <c r="H579" s="2"/>
      <c r="I579" s="2"/>
      <c r="J579" s="2"/>
      <c r="K579" s="2"/>
      <c r="L579" s="2"/>
      <c r="M579" s="2"/>
      <c r="N579" s="2"/>
      <c r="O579" s="2"/>
      <c r="P579" s="2"/>
      <c r="Q579" s="2"/>
      <c r="R579" s="2"/>
      <c r="S579" s="10"/>
      <c r="T579" s="2"/>
      <c r="U579" s="2"/>
      <c r="V579" s="2"/>
      <c r="W579" s="2"/>
      <c r="X579" s="2"/>
      <c r="Y579" s="2"/>
      <c r="Z579" s="2"/>
      <c r="AA579" s="2"/>
      <c r="AB579" s="2"/>
      <c r="AC579" s="2"/>
      <c r="AD579" s="2"/>
      <c r="AE579" s="2"/>
      <c r="AF579" s="2"/>
      <c r="AG579" s="2"/>
      <c r="AH579" s="2"/>
      <c r="AI579" s="2"/>
      <c r="AJ579" s="2"/>
    </row>
    <row r="580" spans="1:36" ht="14.25" customHeight="1" x14ac:dyDescent="0.2">
      <c r="A580" s="2"/>
      <c r="B580" s="34"/>
      <c r="C580" s="34"/>
      <c r="D580" s="2"/>
      <c r="E580" s="2"/>
      <c r="F580" s="2"/>
      <c r="G580" s="2"/>
      <c r="H580" s="2"/>
      <c r="I580" s="2"/>
      <c r="J580" s="2"/>
      <c r="K580" s="2"/>
      <c r="L580" s="2"/>
      <c r="M580" s="2"/>
      <c r="N580" s="2"/>
      <c r="O580" s="2"/>
      <c r="P580" s="2"/>
      <c r="Q580" s="2"/>
      <c r="R580" s="2"/>
      <c r="S580" s="10"/>
      <c r="T580" s="2"/>
      <c r="U580" s="2"/>
      <c r="V580" s="2"/>
      <c r="W580" s="2"/>
      <c r="X580" s="2"/>
      <c r="Y580" s="2"/>
      <c r="Z580" s="2"/>
      <c r="AA580" s="2"/>
      <c r="AB580" s="2"/>
      <c r="AC580" s="2"/>
      <c r="AD580" s="2"/>
      <c r="AE580" s="2"/>
      <c r="AF580" s="2"/>
      <c r="AG580" s="2"/>
      <c r="AH580" s="2"/>
      <c r="AI580" s="2"/>
      <c r="AJ580" s="2"/>
    </row>
    <row r="581" spans="1:36" ht="14.25" customHeight="1" x14ac:dyDescent="0.2">
      <c r="A581" s="2"/>
      <c r="B581" s="34"/>
      <c r="C581" s="34"/>
      <c r="D581" s="2"/>
      <c r="E581" s="2"/>
      <c r="F581" s="2"/>
      <c r="G581" s="2"/>
      <c r="H581" s="2"/>
      <c r="I581" s="2"/>
      <c r="J581" s="2"/>
      <c r="K581" s="2"/>
      <c r="L581" s="2"/>
      <c r="M581" s="2"/>
      <c r="N581" s="2"/>
      <c r="O581" s="2"/>
      <c r="P581" s="2"/>
      <c r="Q581" s="2"/>
      <c r="R581" s="2"/>
      <c r="S581" s="10"/>
      <c r="T581" s="2"/>
      <c r="U581" s="2"/>
      <c r="V581" s="2"/>
      <c r="W581" s="2"/>
      <c r="X581" s="2"/>
      <c r="Y581" s="2"/>
      <c r="Z581" s="2"/>
      <c r="AA581" s="2"/>
      <c r="AB581" s="2"/>
      <c r="AC581" s="2"/>
      <c r="AD581" s="2"/>
      <c r="AE581" s="2"/>
      <c r="AF581" s="2"/>
      <c r="AG581" s="2"/>
      <c r="AH581" s="2"/>
      <c r="AI581" s="2"/>
      <c r="AJ581" s="2"/>
    </row>
    <row r="582" spans="1:36" ht="14.25" customHeight="1" x14ac:dyDescent="0.2">
      <c r="A582" s="2"/>
      <c r="B582" s="34"/>
      <c r="C582" s="34"/>
      <c r="D582" s="2"/>
      <c r="E582" s="2"/>
      <c r="F582" s="2"/>
      <c r="G582" s="2"/>
      <c r="H582" s="2"/>
      <c r="I582" s="2"/>
      <c r="J582" s="2"/>
      <c r="K582" s="2"/>
      <c r="L582" s="2"/>
      <c r="M582" s="2"/>
      <c r="N582" s="2"/>
      <c r="O582" s="2"/>
      <c r="P582" s="2"/>
      <c r="Q582" s="2"/>
      <c r="R582" s="2"/>
      <c r="S582" s="10"/>
      <c r="T582" s="2"/>
      <c r="U582" s="2"/>
      <c r="V582" s="2"/>
      <c r="W582" s="2"/>
      <c r="X582" s="2"/>
      <c r="Y582" s="2"/>
      <c r="Z582" s="2"/>
      <c r="AA582" s="2"/>
      <c r="AB582" s="2"/>
      <c r="AC582" s="2"/>
      <c r="AD582" s="2"/>
      <c r="AE582" s="2"/>
      <c r="AF582" s="2"/>
      <c r="AG582" s="2"/>
      <c r="AH582" s="2"/>
      <c r="AI582" s="2"/>
      <c r="AJ582" s="2"/>
    </row>
    <row r="583" spans="1:36" ht="14.25" customHeight="1" x14ac:dyDescent="0.2">
      <c r="A583" s="2"/>
      <c r="B583" s="34"/>
      <c r="C583" s="34"/>
      <c r="D583" s="2"/>
      <c r="E583" s="2"/>
      <c r="F583" s="2"/>
      <c r="G583" s="2"/>
      <c r="H583" s="2"/>
      <c r="I583" s="2"/>
      <c r="J583" s="2"/>
      <c r="K583" s="2"/>
      <c r="L583" s="2"/>
      <c r="M583" s="2"/>
      <c r="N583" s="2"/>
      <c r="O583" s="2"/>
      <c r="P583" s="2"/>
      <c r="Q583" s="2"/>
      <c r="R583" s="2"/>
      <c r="S583" s="10"/>
      <c r="T583" s="2"/>
      <c r="U583" s="2"/>
      <c r="V583" s="2"/>
      <c r="W583" s="2"/>
      <c r="X583" s="2"/>
      <c r="Y583" s="2"/>
      <c r="Z583" s="2"/>
      <c r="AA583" s="2"/>
      <c r="AB583" s="2"/>
      <c r="AC583" s="2"/>
      <c r="AD583" s="2"/>
      <c r="AE583" s="2"/>
      <c r="AF583" s="2"/>
      <c r="AG583" s="2"/>
      <c r="AH583" s="2"/>
      <c r="AI583" s="2"/>
      <c r="AJ583" s="2"/>
    </row>
    <row r="584" spans="1:36" ht="14.25" customHeight="1" x14ac:dyDescent="0.2">
      <c r="A584" s="2"/>
      <c r="B584" s="34"/>
      <c r="C584" s="34"/>
      <c r="D584" s="2"/>
      <c r="E584" s="2"/>
      <c r="F584" s="2"/>
      <c r="G584" s="2"/>
      <c r="H584" s="2"/>
      <c r="I584" s="2"/>
      <c r="J584" s="2"/>
      <c r="K584" s="2"/>
      <c r="L584" s="2"/>
      <c r="M584" s="2"/>
      <c r="N584" s="2"/>
      <c r="O584" s="2"/>
      <c r="P584" s="2"/>
      <c r="Q584" s="2"/>
      <c r="R584" s="2"/>
      <c r="S584" s="10"/>
      <c r="T584" s="2"/>
      <c r="U584" s="2"/>
      <c r="V584" s="2"/>
      <c r="W584" s="2"/>
      <c r="X584" s="2"/>
      <c r="Y584" s="2"/>
      <c r="Z584" s="2"/>
      <c r="AA584" s="2"/>
      <c r="AB584" s="2"/>
      <c r="AC584" s="2"/>
      <c r="AD584" s="2"/>
      <c r="AE584" s="2"/>
      <c r="AF584" s="2"/>
      <c r="AG584" s="2"/>
      <c r="AH584" s="2"/>
      <c r="AI584" s="2"/>
      <c r="AJ584" s="2"/>
    </row>
    <row r="585" spans="1:36" ht="14.25" customHeight="1" x14ac:dyDescent="0.2">
      <c r="A585" s="2"/>
      <c r="B585" s="34"/>
      <c r="C585" s="34"/>
      <c r="D585" s="2"/>
      <c r="E585" s="2"/>
      <c r="F585" s="2"/>
      <c r="G585" s="2"/>
      <c r="H585" s="2"/>
      <c r="I585" s="2"/>
      <c r="J585" s="2"/>
      <c r="K585" s="2"/>
      <c r="L585" s="2"/>
      <c r="M585" s="2"/>
      <c r="N585" s="2"/>
      <c r="O585" s="2"/>
      <c r="P585" s="2"/>
      <c r="Q585" s="2"/>
      <c r="R585" s="2"/>
      <c r="S585" s="10"/>
      <c r="T585" s="2"/>
      <c r="U585" s="2"/>
      <c r="V585" s="2"/>
      <c r="W585" s="2"/>
      <c r="X585" s="2"/>
      <c r="Y585" s="2"/>
      <c r="Z585" s="2"/>
      <c r="AA585" s="2"/>
      <c r="AB585" s="2"/>
      <c r="AC585" s="2"/>
      <c r="AD585" s="2"/>
      <c r="AE585" s="2"/>
      <c r="AF585" s="2"/>
      <c r="AG585" s="2"/>
      <c r="AH585" s="2"/>
      <c r="AI585" s="2"/>
      <c r="AJ585" s="2"/>
    </row>
    <row r="586" spans="1:36" ht="14.25" customHeight="1" x14ac:dyDescent="0.2">
      <c r="A586" s="2"/>
      <c r="B586" s="34"/>
      <c r="C586" s="34"/>
      <c r="D586" s="2"/>
      <c r="E586" s="2"/>
      <c r="F586" s="2"/>
      <c r="G586" s="2"/>
      <c r="H586" s="2"/>
      <c r="I586" s="2"/>
      <c r="J586" s="2"/>
      <c r="K586" s="2"/>
      <c r="L586" s="2"/>
      <c r="M586" s="2"/>
      <c r="N586" s="2"/>
      <c r="O586" s="2"/>
      <c r="P586" s="2"/>
      <c r="Q586" s="2"/>
      <c r="R586" s="2"/>
      <c r="S586" s="10"/>
      <c r="T586" s="2"/>
      <c r="U586" s="2"/>
      <c r="V586" s="2"/>
      <c r="W586" s="2"/>
      <c r="X586" s="2"/>
      <c r="Y586" s="2"/>
      <c r="Z586" s="2"/>
      <c r="AA586" s="2"/>
      <c r="AB586" s="2"/>
      <c r="AC586" s="2"/>
      <c r="AD586" s="2"/>
      <c r="AE586" s="2"/>
      <c r="AF586" s="2"/>
      <c r="AG586" s="2"/>
      <c r="AH586" s="2"/>
      <c r="AI586" s="2"/>
      <c r="AJ586" s="2"/>
    </row>
    <row r="587" spans="1:36" ht="14.25" customHeight="1" x14ac:dyDescent="0.2">
      <c r="A587" s="2"/>
      <c r="B587" s="34"/>
      <c r="C587" s="34"/>
      <c r="D587" s="2"/>
      <c r="E587" s="2"/>
      <c r="F587" s="2"/>
      <c r="G587" s="2"/>
      <c r="H587" s="2"/>
      <c r="I587" s="2"/>
      <c r="J587" s="2"/>
      <c r="K587" s="2"/>
      <c r="L587" s="2"/>
      <c r="M587" s="2"/>
      <c r="N587" s="2"/>
      <c r="O587" s="2"/>
      <c r="P587" s="2"/>
      <c r="Q587" s="2"/>
      <c r="R587" s="2"/>
      <c r="S587" s="10"/>
      <c r="T587" s="2"/>
      <c r="U587" s="2"/>
      <c r="V587" s="2"/>
      <c r="W587" s="2"/>
      <c r="X587" s="2"/>
      <c r="Y587" s="2"/>
      <c r="Z587" s="2"/>
      <c r="AA587" s="2"/>
      <c r="AB587" s="2"/>
      <c r="AC587" s="2"/>
      <c r="AD587" s="2"/>
      <c r="AE587" s="2"/>
      <c r="AF587" s="2"/>
      <c r="AG587" s="2"/>
      <c r="AH587" s="2"/>
      <c r="AI587" s="2"/>
      <c r="AJ587" s="2"/>
    </row>
    <row r="588" spans="1:36" ht="14.25" customHeight="1" x14ac:dyDescent="0.2">
      <c r="A588" s="2"/>
      <c r="B588" s="34"/>
      <c r="C588" s="34"/>
      <c r="D588" s="2"/>
      <c r="E588" s="2"/>
      <c r="F588" s="2"/>
      <c r="G588" s="2"/>
      <c r="H588" s="2"/>
      <c r="I588" s="2"/>
      <c r="J588" s="2"/>
      <c r="K588" s="2"/>
      <c r="L588" s="2"/>
      <c r="M588" s="2"/>
      <c r="N588" s="2"/>
      <c r="O588" s="2"/>
      <c r="P588" s="2"/>
      <c r="Q588" s="2"/>
      <c r="R588" s="2"/>
      <c r="S588" s="10"/>
      <c r="T588" s="2"/>
      <c r="U588" s="2"/>
      <c r="V588" s="2"/>
      <c r="W588" s="2"/>
      <c r="X588" s="2"/>
      <c r="Y588" s="2"/>
      <c r="Z588" s="2"/>
      <c r="AA588" s="2"/>
      <c r="AB588" s="2"/>
      <c r="AC588" s="2"/>
      <c r="AD588" s="2"/>
      <c r="AE588" s="2"/>
      <c r="AF588" s="2"/>
      <c r="AG588" s="2"/>
      <c r="AH588" s="2"/>
      <c r="AI588" s="2"/>
      <c r="AJ588" s="2"/>
    </row>
    <row r="589" spans="1:36" ht="14.25" customHeight="1" x14ac:dyDescent="0.2">
      <c r="A589" s="2"/>
      <c r="B589" s="34"/>
      <c r="C589" s="34"/>
      <c r="D589" s="2"/>
      <c r="E589" s="2"/>
      <c r="F589" s="2"/>
      <c r="G589" s="2"/>
      <c r="H589" s="2"/>
      <c r="I589" s="2"/>
      <c r="J589" s="2"/>
      <c r="K589" s="2"/>
      <c r="L589" s="2"/>
      <c r="M589" s="2"/>
      <c r="N589" s="2"/>
      <c r="O589" s="2"/>
      <c r="P589" s="2"/>
      <c r="Q589" s="2"/>
      <c r="R589" s="2"/>
      <c r="S589" s="10"/>
      <c r="T589" s="2"/>
      <c r="U589" s="2"/>
      <c r="V589" s="2"/>
      <c r="W589" s="2"/>
      <c r="X589" s="2"/>
      <c r="Y589" s="2"/>
      <c r="Z589" s="2"/>
      <c r="AA589" s="2"/>
      <c r="AB589" s="2"/>
      <c r="AC589" s="2"/>
      <c r="AD589" s="2"/>
      <c r="AE589" s="2"/>
      <c r="AF589" s="2"/>
      <c r="AG589" s="2"/>
      <c r="AH589" s="2"/>
      <c r="AI589" s="2"/>
      <c r="AJ589" s="2"/>
    </row>
    <row r="590" spans="1:36" ht="14.25" customHeight="1" x14ac:dyDescent="0.2">
      <c r="A590" s="2"/>
      <c r="B590" s="34"/>
      <c r="C590" s="34"/>
      <c r="D590" s="2"/>
      <c r="E590" s="2"/>
      <c r="F590" s="2"/>
      <c r="G590" s="2"/>
      <c r="H590" s="2"/>
      <c r="I590" s="2"/>
      <c r="J590" s="2"/>
      <c r="K590" s="2"/>
      <c r="L590" s="2"/>
      <c r="M590" s="2"/>
      <c r="N590" s="2"/>
      <c r="O590" s="2"/>
      <c r="P590" s="2"/>
      <c r="Q590" s="2"/>
      <c r="R590" s="2"/>
      <c r="S590" s="10"/>
      <c r="T590" s="2"/>
      <c r="U590" s="2"/>
      <c r="V590" s="2"/>
      <c r="W590" s="2"/>
      <c r="X590" s="2"/>
      <c r="Y590" s="2"/>
      <c r="Z590" s="2"/>
      <c r="AA590" s="2"/>
      <c r="AB590" s="2"/>
      <c r="AC590" s="2"/>
      <c r="AD590" s="2"/>
      <c r="AE590" s="2"/>
      <c r="AF590" s="2"/>
      <c r="AG590" s="2"/>
      <c r="AH590" s="2"/>
      <c r="AI590" s="2"/>
      <c r="AJ590" s="2"/>
    </row>
    <row r="591" spans="1:36" ht="14.25" customHeight="1" x14ac:dyDescent="0.2">
      <c r="A591" s="2"/>
      <c r="B591" s="34"/>
      <c r="C591" s="34"/>
      <c r="D591" s="2"/>
      <c r="E591" s="2"/>
      <c r="F591" s="2"/>
      <c r="G591" s="2"/>
      <c r="H591" s="2"/>
      <c r="I591" s="2"/>
      <c r="J591" s="2"/>
      <c r="K591" s="2"/>
      <c r="L591" s="2"/>
      <c r="M591" s="2"/>
      <c r="N591" s="2"/>
      <c r="O591" s="2"/>
      <c r="P591" s="2"/>
      <c r="Q591" s="2"/>
      <c r="R591" s="2"/>
      <c r="S591" s="10"/>
      <c r="T591" s="2"/>
      <c r="U591" s="2"/>
      <c r="V591" s="2"/>
      <c r="W591" s="2"/>
      <c r="X591" s="2"/>
      <c r="Y591" s="2"/>
      <c r="Z591" s="2"/>
      <c r="AA591" s="2"/>
      <c r="AB591" s="2"/>
      <c r="AC591" s="2"/>
      <c r="AD591" s="2"/>
      <c r="AE591" s="2"/>
      <c r="AF591" s="2"/>
      <c r="AG591" s="2"/>
      <c r="AH591" s="2"/>
      <c r="AI591" s="2"/>
      <c r="AJ591" s="2"/>
    </row>
    <row r="592" spans="1:36" ht="14.25" customHeight="1" x14ac:dyDescent="0.2">
      <c r="A592" s="2"/>
      <c r="B592" s="34"/>
      <c r="C592" s="34"/>
      <c r="D592" s="2"/>
      <c r="E592" s="2"/>
      <c r="F592" s="2"/>
      <c r="G592" s="2"/>
      <c r="H592" s="2"/>
      <c r="I592" s="2"/>
      <c r="J592" s="2"/>
      <c r="K592" s="2"/>
      <c r="L592" s="2"/>
      <c r="M592" s="2"/>
      <c r="N592" s="2"/>
      <c r="O592" s="2"/>
      <c r="P592" s="2"/>
      <c r="Q592" s="2"/>
      <c r="R592" s="2"/>
      <c r="S592" s="10"/>
      <c r="T592" s="2"/>
      <c r="U592" s="2"/>
      <c r="V592" s="2"/>
      <c r="W592" s="2"/>
      <c r="X592" s="2"/>
      <c r="Y592" s="2"/>
      <c r="Z592" s="2"/>
      <c r="AA592" s="2"/>
      <c r="AB592" s="2"/>
      <c r="AC592" s="2"/>
      <c r="AD592" s="2"/>
      <c r="AE592" s="2"/>
      <c r="AF592" s="2"/>
      <c r="AG592" s="2"/>
      <c r="AH592" s="2"/>
      <c r="AI592" s="2"/>
      <c r="AJ592" s="2"/>
    </row>
    <row r="593" spans="1:36" ht="14.25" customHeight="1" x14ac:dyDescent="0.2">
      <c r="A593" s="2"/>
      <c r="B593" s="34"/>
      <c r="C593" s="34"/>
      <c r="D593" s="2"/>
      <c r="E593" s="2"/>
      <c r="F593" s="2"/>
      <c r="G593" s="2"/>
      <c r="H593" s="2"/>
      <c r="I593" s="2"/>
      <c r="J593" s="2"/>
      <c r="K593" s="2"/>
      <c r="L593" s="2"/>
      <c r="M593" s="2"/>
      <c r="N593" s="2"/>
      <c r="O593" s="2"/>
      <c r="P593" s="2"/>
      <c r="Q593" s="2"/>
      <c r="R593" s="2"/>
      <c r="S593" s="10"/>
      <c r="T593" s="2"/>
      <c r="U593" s="2"/>
      <c r="V593" s="2"/>
      <c r="W593" s="2"/>
      <c r="X593" s="2"/>
      <c r="Y593" s="2"/>
      <c r="Z593" s="2"/>
      <c r="AA593" s="2"/>
      <c r="AB593" s="2"/>
      <c r="AC593" s="2"/>
      <c r="AD593" s="2"/>
      <c r="AE593" s="2"/>
      <c r="AF593" s="2"/>
      <c r="AG593" s="2"/>
      <c r="AH593" s="2"/>
      <c r="AI593" s="2"/>
      <c r="AJ593" s="2"/>
    </row>
    <row r="594" spans="1:36" ht="14.25" customHeight="1" x14ac:dyDescent="0.2">
      <c r="A594" s="2"/>
      <c r="B594" s="34"/>
      <c r="C594" s="34"/>
      <c r="D594" s="2"/>
      <c r="E594" s="2"/>
      <c r="F594" s="2"/>
      <c r="G594" s="2"/>
      <c r="H594" s="2"/>
      <c r="I594" s="2"/>
      <c r="J594" s="2"/>
      <c r="K594" s="2"/>
      <c r="L594" s="2"/>
      <c r="M594" s="2"/>
      <c r="N594" s="2"/>
      <c r="O594" s="2"/>
      <c r="P594" s="2"/>
      <c r="Q594" s="2"/>
      <c r="R594" s="2"/>
      <c r="S594" s="10"/>
      <c r="T594" s="2"/>
      <c r="U594" s="2"/>
      <c r="V594" s="2"/>
      <c r="W594" s="2"/>
      <c r="X594" s="2"/>
      <c r="Y594" s="2"/>
      <c r="Z594" s="2"/>
      <c r="AA594" s="2"/>
      <c r="AB594" s="2"/>
      <c r="AC594" s="2"/>
      <c r="AD594" s="2"/>
      <c r="AE594" s="2"/>
      <c r="AF594" s="2"/>
      <c r="AG594" s="2"/>
      <c r="AH594" s="2"/>
      <c r="AI594" s="2"/>
      <c r="AJ594" s="2"/>
    </row>
    <row r="595" spans="1:36" ht="14.25" customHeight="1" x14ac:dyDescent="0.2">
      <c r="A595" s="2"/>
      <c r="B595" s="34"/>
      <c r="C595" s="34"/>
      <c r="D595" s="2"/>
      <c r="E595" s="2"/>
      <c r="F595" s="2"/>
      <c r="G595" s="2"/>
      <c r="H595" s="2"/>
      <c r="I595" s="2"/>
      <c r="J595" s="2"/>
      <c r="K595" s="2"/>
      <c r="L595" s="2"/>
      <c r="M595" s="2"/>
      <c r="N595" s="2"/>
      <c r="O595" s="2"/>
      <c r="P595" s="2"/>
      <c r="Q595" s="2"/>
      <c r="R595" s="2"/>
      <c r="S595" s="10"/>
      <c r="T595" s="2"/>
      <c r="U595" s="2"/>
      <c r="V595" s="2"/>
      <c r="W595" s="2"/>
      <c r="X595" s="2"/>
      <c r="Y595" s="2"/>
      <c r="Z595" s="2"/>
      <c r="AA595" s="2"/>
      <c r="AB595" s="2"/>
      <c r="AC595" s="2"/>
      <c r="AD595" s="2"/>
      <c r="AE595" s="2"/>
      <c r="AF595" s="2"/>
      <c r="AG595" s="2"/>
      <c r="AH595" s="2"/>
      <c r="AI595" s="2"/>
      <c r="AJ595" s="2"/>
    </row>
    <row r="596" spans="1:36" ht="14.25" customHeight="1" x14ac:dyDescent="0.2">
      <c r="A596" s="2"/>
      <c r="B596" s="34"/>
      <c r="C596" s="34"/>
      <c r="D596" s="2"/>
      <c r="E596" s="2"/>
      <c r="F596" s="2"/>
      <c r="G596" s="2"/>
      <c r="H596" s="2"/>
      <c r="I596" s="2"/>
      <c r="J596" s="2"/>
      <c r="K596" s="2"/>
      <c r="L596" s="2"/>
      <c r="M596" s="2"/>
      <c r="N596" s="2"/>
      <c r="O596" s="2"/>
      <c r="P596" s="2"/>
      <c r="Q596" s="2"/>
      <c r="R596" s="2"/>
      <c r="S596" s="10"/>
      <c r="T596" s="2"/>
      <c r="U596" s="2"/>
      <c r="V596" s="2"/>
      <c r="W596" s="2"/>
      <c r="X596" s="2"/>
      <c r="Y596" s="2"/>
      <c r="Z596" s="2"/>
      <c r="AA596" s="2"/>
      <c r="AB596" s="2"/>
      <c r="AC596" s="2"/>
      <c r="AD596" s="2"/>
      <c r="AE596" s="2"/>
      <c r="AF596" s="2"/>
      <c r="AG596" s="2"/>
      <c r="AH596" s="2"/>
      <c r="AI596" s="2"/>
      <c r="AJ596" s="2"/>
    </row>
    <row r="597" spans="1:36" ht="14.25" customHeight="1" x14ac:dyDescent="0.2">
      <c r="A597" s="2"/>
      <c r="B597" s="34"/>
      <c r="C597" s="34"/>
      <c r="D597" s="2"/>
      <c r="E597" s="2"/>
      <c r="F597" s="2"/>
      <c r="G597" s="2"/>
      <c r="H597" s="2"/>
      <c r="I597" s="2"/>
      <c r="J597" s="2"/>
      <c r="K597" s="2"/>
      <c r="L597" s="2"/>
      <c r="M597" s="2"/>
      <c r="N597" s="2"/>
      <c r="O597" s="2"/>
      <c r="P597" s="2"/>
      <c r="Q597" s="2"/>
      <c r="R597" s="2"/>
      <c r="S597" s="10"/>
      <c r="T597" s="2"/>
      <c r="U597" s="2"/>
      <c r="V597" s="2"/>
      <c r="W597" s="2"/>
      <c r="X597" s="2"/>
      <c r="Y597" s="2"/>
      <c r="Z597" s="2"/>
      <c r="AA597" s="2"/>
      <c r="AB597" s="2"/>
      <c r="AC597" s="2"/>
      <c r="AD597" s="2"/>
      <c r="AE597" s="2"/>
      <c r="AF597" s="2"/>
      <c r="AG597" s="2"/>
      <c r="AH597" s="2"/>
      <c r="AI597" s="2"/>
      <c r="AJ597" s="2"/>
    </row>
    <row r="598" spans="1:36" ht="14.25" customHeight="1" x14ac:dyDescent="0.2">
      <c r="A598" s="2"/>
      <c r="B598" s="34"/>
      <c r="C598" s="34"/>
      <c r="D598" s="2"/>
      <c r="E598" s="2"/>
      <c r="F598" s="2"/>
      <c r="G598" s="2"/>
      <c r="H598" s="2"/>
      <c r="I598" s="2"/>
      <c r="J598" s="2"/>
      <c r="K598" s="2"/>
      <c r="L598" s="2"/>
      <c r="M598" s="2"/>
      <c r="N598" s="2"/>
      <c r="O598" s="2"/>
      <c r="P598" s="2"/>
      <c r="Q598" s="2"/>
      <c r="R598" s="2"/>
      <c r="S598" s="10"/>
      <c r="T598" s="2"/>
      <c r="U598" s="2"/>
      <c r="V598" s="2"/>
      <c r="W598" s="2"/>
      <c r="X598" s="2"/>
      <c r="Y598" s="2"/>
      <c r="Z598" s="2"/>
      <c r="AA598" s="2"/>
      <c r="AB598" s="2"/>
      <c r="AC598" s="2"/>
      <c r="AD598" s="2"/>
      <c r="AE598" s="2"/>
      <c r="AF598" s="2"/>
      <c r="AG598" s="2"/>
      <c r="AH598" s="2"/>
      <c r="AI598" s="2"/>
      <c r="AJ598" s="2"/>
    </row>
    <row r="599" spans="1:36" ht="14.25" customHeight="1" x14ac:dyDescent="0.2">
      <c r="A599" s="2"/>
      <c r="B599" s="34"/>
      <c r="C599" s="34"/>
      <c r="D599" s="2"/>
      <c r="E599" s="2"/>
      <c r="F599" s="2"/>
      <c r="G599" s="2"/>
      <c r="H599" s="2"/>
      <c r="I599" s="2"/>
      <c r="J599" s="2"/>
      <c r="K599" s="2"/>
      <c r="L599" s="2"/>
      <c r="M599" s="2"/>
      <c r="N599" s="2"/>
      <c r="O599" s="2"/>
      <c r="P599" s="2"/>
      <c r="Q599" s="2"/>
      <c r="R599" s="2"/>
      <c r="S599" s="10"/>
      <c r="T599" s="2"/>
      <c r="U599" s="2"/>
      <c r="V599" s="2"/>
      <c r="W599" s="2"/>
      <c r="X599" s="2"/>
      <c r="Y599" s="2"/>
      <c r="Z599" s="2"/>
      <c r="AA599" s="2"/>
      <c r="AB599" s="2"/>
      <c r="AC599" s="2"/>
      <c r="AD599" s="2"/>
      <c r="AE599" s="2"/>
      <c r="AF599" s="2"/>
      <c r="AG599" s="2"/>
      <c r="AH599" s="2"/>
      <c r="AI599" s="2"/>
      <c r="AJ599" s="2"/>
    </row>
    <row r="600" spans="1:36" ht="14.25" customHeight="1" x14ac:dyDescent="0.2">
      <c r="A600" s="2"/>
      <c r="B600" s="34"/>
      <c r="C600" s="34"/>
      <c r="D600" s="2"/>
      <c r="E600" s="2"/>
      <c r="F600" s="2"/>
      <c r="G600" s="2"/>
      <c r="H600" s="2"/>
      <c r="I600" s="2"/>
      <c r="J600" s="2"/>
      <c r="K600" s="2"/>
      <c r="L600" s="2"/>
      <c r="M600" s="2"/>
      <c r="N600" s="2"/>
      <c r="O600" s="2"/>
      <c r="P600" s="2"/>
      <c r="Q600" s="2"/>
      <c r="R600" s="2"/>
      <c r="S600" s="10"/>
      <c r="T600" s="2"/>
      <c r="U600" s="2"/>
      <c r="V600" s="2"/>
      <c r="W600" s="2"/>
      <c r="X600" s="2"/>
      <c r="Y600" s="2"/>
      <c r="Z600" s="2"/>
      <c r="AA600" s="2"/>
      <c r="AB600" s="2"/>
      <c r="AC600" s="2"/>
      <c r="AD600" s="2"/>
      <c r="AE600" s="2"/>
      <c r="AF600" s="2"/>
      <c r="AG600" s="2"/>
      <c r="AH600" s="2"/>
      <c r="AI600" s="2"/>
      <c r="AJ600" s="2"/>
    </row>
    <row r="601" spans="1:36" ht="14.25" customHeight="1" x14ac:dyDescent="0.2">
      <c r="A601" s="2"/>
      <c r="B601" s="34"/>
      <c r="C601" s="34"/>
      <c r="D601" s="2"/>
      <c r="E601" s="2"/>
      <c r="F601" s="2"/>
      <c r="G601" s="2"/>
      <c r="H601" s="2"/>
      <c r="I601" s="2"/>
      <c r="J601" s="2"/>
      <c r="K601" s="2"/>
      <c r="L601" s="2"/>
      <c r="M601" s="2"/>
      <c r="N601" s="2"/>
      <c r="O601" s="2"/>
      <c r="P601" s="2"/>
      <c r="Q601" s="2"/>
      <c r="R601" s="2"/>
      <c r="S601" s="10"/>
      <c r="T601" s="2"/>
      <c r="U601" s="2"/>
      <c r="V601" s="2"/>
      <c r="W601" s="2"/>
      <c r="X601" s="2"/>
      <c r="Y601" s="2"/>
      <c r="Z601" s="2"/>
      <c r="AA601" s="2"/>
      <c r="AB601" s="2"/>
      <c r="AC601" s="2"/>
      <c r="AD601" s="2"/>
      <c r="AE601" s="2"/>
      <c r="AF601" s="2"/>
      <c r="AG601" s="2"/>
      <c r="AH601" s="2"/>
      <c r="AI601" s="2"/>
      <c r="AJ601" s="2"/>
    </row>
    <row r="602" spans="1:36" ht="14.25" customHeight="1" x14ac:dyDescent="0.2">
      <c r="A602" s="2"/>
      <c r="B602" s="34"/>
      <c r="C602" s="34"/>
      <c r="D602" s="2"/>
      <c r="E602" s="2"/>
      <c r="F602" s="2"/>
      <c r="G602" s="2"/>
      <c r="H602" s="2"/>
      <c r="I602" s="2"/>
      <c r="J602" s="2"/>
      <c r="K602" s="2"/>
      <c r="L602" s="2"/>
      <c r="M602" s="2"/>
      <c r="N602" s="2"/>
      <c r="O602" s="2"/>
      <c r="P602" s="2"/>
      <c r="Q602" s="2"/>
      <c r="R602" s="2"/>
      <c r="S602" s="10"/>
      <c r="T602" s="2"/>
      <c r="U602" s="2"/>
      <c r="V602" s="2"/>
      <c r="W602" s="2"/>
      <c r="X602" s="2"/>
      <c r="Y602" s="2"/>
      <c r="Z602" s="2"/>
      <c r="AA602" s="2"/>
      <c r="AB602" s="2"/>
      <c r="AC602" s="2"/>
      <c r="AD602" s="2"/>
      <c r="AE602" s="2"/>
      <c r="AF602" s="2"/>
      <c r="AG602" s="2"/>
      <c r="AH602" s="2"/>
      <c r="AI602" s="2"/>
      <c r="AJ602" s="2"/>
    </row>
    <row r="603" spans="1:36" ht="14.25" customHeight="1" x14ac:dyDescent="0.2">
      <c r="A603" s="2"/>
      <c r="B603" s="34"/>
      <c r="C603" s="34"/>
      <c r="D603" s="2"/>
      <c r="E603" s="2"/>
      <c r="F603" s="2"/>
      <c r="G603" s="2"/>
      <c r="H603" s="2"/>
      <c r="I603" s="2"/>
      <c r="J603" s="2"/>
      <c r="K603" s="2"/>
      <c r="L603" s="2"/>
      <c r="M603" s="2"/>
      <c r="N603" s="2"/>
      <c r="O603" s="2"/>
      <c r="P603" s="2"/>
      <c r="Q603" s="2"/>
      <c r="R603" s="2"/>
      <c r="S603" s="10"/>
      <c r="T603" s="2"/>
      <c r="U603" s="2"/>
      <c r="V603" s="2"/>
      <c r="W603" s="2"/>
      <c r="X603" s="2"/>
      <c r="Y603" s="2"/>
      <c r="Z603" s="2"/>
      <c r="AA603" s="2"/>
      <c r="AB603" s="2"/>
      <c r="AC603" s="2"/>
      <c r="AD603" s="2"/>
      <c r="AE603" s="2"/>
      <c r="AF603" s="2"/>
      <c r="AG603" s="2"/>
      <c r="AH603" s="2"/>
      <c r="AI603" s="2"/>
      <c r="AJ603" s="2"/>
    </row>
    <row r="604" spans="1:36" ht="14.25" customHeight="1" x14ac:dyDescent="0.2">
      <c r="A604" s="2"/>
      <c r="B604" s="34"/>
      <c r="C604" s="34"/>
      <c r="D604" s="2"/>
      <c r="E604" s="2"/>
      <c r="F604" s="2"/>
      <c r="G604" s="2"/>
      <c r="H604" s="2"/>
      <c r="I604" s="2"/>
      <c r="J604" s="2"/>
      <c r="K604" s="2"/>
      <c r="L604" s="2"/>
      <c r="M604" s="2"/>
      <c r="N604" s="2"/>
      <c r="O604" s="2"/>
      <c r="P604" s="2"/>
      <c r="Q604" s="2"/>
      <c r="R604" s="2"/>
      <c r="S604" s="10"/>
      <c r="T604" s="2"/>
      <c r="U604" s="2"/>
      <c r="V604" s="2"/>
      <c r="W604" s="2"/>
      <c r="X604" s="2"/>
      <c r="Y604" s="2"/>
      <c r="Z604" s="2"/>
      <c r="AA604" s="2"/>
      <c r="AB604" s="2"/>
      <c r="AC604" s="2"/>
      <c r="AD604" s="2"/>
      <c r="AE604" s="2"/>
      <c r="AF604" s="2"/>
      <c r="AG604" s="2"/>
      <c r="AH604" s="2"/>
      <c r="AI604" s="2"/>
      <c r="AJ604" s="2"/>
    </row>
    <row r="605" spans="1:36" ht="14.25" customHeight="1" x14ac:dyDescent="0.2">
      <c r="A605" s="2"/>
      <c r="B605" s="34"/>
      <c r="C605" s="34"/>
      <c r="D605" s="2"/>
      <c r="E605" s="2"/>
      <c r="F605" s="2"/>
      <c r="G605" s="2"/>
      <c r="H605" s="2"/>
      <c r="I605" s="2"/>
      <c r="J605" s="2"/>
      <c r="K605" s="2"/>
      <c r="L605" s="2"/>
      <c r="M605" s="2"/>
      <c r="N605" s="2"/>
      <c r="O605" s="2"/>
      <c r="P605" s="2"/>
      <c r="Q605" s="2"/>
      <c r="R605" s="2"/>
      <c r="S605" s="10"/>
      <c r="T605" s="2"/>
      <c r="U605" s="2"/>
      <c r="V605" s="2"/>
      <c r="W605" s="2"/>
      <c r="X605" s="2"/>
      <c r="Y605" s="2"/>
      <c r="Z605" s="2"/>
      <c r="AA605" s="2"/>
      <c r="AB605" s="2"/>
      <c r="AC605" s="2"/>
      <c r="AD605" s="2"/>
      <c r="AE605" s="2"/>
      <c r="AF605" s="2"/>
      <c r="AG605" s="2"/>
      <c r="AH605" s="2"/>
      <c r="AI605" s="2"/>
      <c r="AJ605" s="2"/>
    </row>
    <row r="606" spans="1:36" ht="14.25" customHeight="1" x14ac:dyDescent="0.2">
      <c r="A606" s="2"/>
      <c r="B606" s="34"/>
      <c r="C606" s="34"/>
      <c r="D606" s="2"/>
      <c r="E606" s="2"/>
      <c r="F606" s="2"/>
      <c r="G606" s="2"/>
      <c r="H606" s="2"/>
      <c r="I606" s="2"/>
      <c r="J606" s="2"/>
      <c r="K606" s="2"/>
      <c r="L606" s="2"/>
      <c r="M606" s="2"/>
      <c r="N606" s="2"/>
      <c r="O606" s="2"/>
      <c r="P606" s="2"/>
      <c r="Q606" s="2"/>
      <c r="R606" s="2"/>
      <c r="S606" s="10"/>
      <c r="T606" s="2"/>
      <c r="U606" s="2"/>
      <c r="V606" s="2"/>
      <c r="W606" s="2"/>
      <c r="X606" s="2"/>
      <c r="Y606" s="2"/>
      <c r="Z606" s="2"/>
      <c r="AA606" s="2"/>
      <c r="AB606" s="2"/>
      <c r="AC606" s="2"/>
      <c r="AD606" s="2"/>
      <c r="AE606" s="2"/>
      <c r="AF606" s="2"/>
      <c r="AG606" s="2"/>
      <c r="AH606" s="2"/>
      <c r="AI606" s="2"/>
      <c r="AJ606" s="2"/>
    </row>
    <row r="607" spans="1:36" ht="14.25" customHeight="1" x14ac:dyDescent="0.2">
      <c r="A607" s="2"/>
      <c r="B607" s="34"/>
      <c r="C607" s="34"/>
      <c r="D607" s="2"/>
      <c r="E607" s="2"/>
      <c r="F607" s="2"/>
      <c r="G607" s="2"/>
      <c r="H607" s="2"/>
      <c r="I607" s="2"/>
      <c r="J607" s="2"/>
      <c r="K607" s="2"/>
      <c r="L607" s="2"/>
      <c r="M607" s="2"/>
      <c r="N607" s="2"/>
      <c r="O607" s="2"/>
      <c r="P607" s="2"/>
      <c r="Q607" s="2"/>
      <c r="R607" s="2"/>
      <c r="S607" s="10"/>
      <c r="T607" s="2"/>
      <c r="U607" s="2"/>
      <c r="V607" s="2"/>
      <c r="W607" s="2"/>
      <c r="X607" s="2"/>
      <c r="Y607" s="2"/>
      <c r="Z607" s="2"/>
      <c r="AA607" s="2"/>
      <c r="AB607" s="2"/>
      <c r="AC607" s="2"/>
      <c r="AD607" s="2"/>
      <c r="AE607" s="2"/>
      <c r="AF607" s="2"/>
      <c r="AG607" s="2"/>
      <c r="AH607" s="2"/>
      <c r="AI607" s="2"/>
      <c r="AJ607" s="2"/>
    </row>
    <row r="608" spans="1:36" ht="14.25" customHeight="1" x14ac:dyDescent="0.2">
      <c r="A608" s="2"/>
      <c r="B608" s="34"/>
      <c r="C608" s="34"/>
      <c r="D608" s="2"/>
      <c r="E608" s="2"/>
      <c r="F608" s="2"/>
      <c r="G608" s="2"/>
      <c r="H608" s="2"/>
      <c r="I608" s="2"/>
      <c r="J608" s="2"/>
      <c r="K608" s="2"/>
      <c r="L608" s="2"/>
      <c r="M608" s="2"/>
      <c r="N608" s="2"/>
      <c r="O608" s="2"/>
      <c r="P608" s="2"/>
      <c r="Q608" s="2"/>
      <c r="R608" s="2"/>
      <c r="S608" s="10"/>
      <c r="T608" s="2"/>
      <c r="U608" s="2"/>
      <c r="V608" s="2"/>
      <c r="W608" s="2"/>
      <c r="X608" s="2"/>
      <c r="Y608" s="2"/>
      <c r="Z608" s="2"/>
      <c r="AA608" s="2"/>
      <c r="AB608" s="2"/>
      <c r="AC608" s="2"/>
      <c r="AD608" s="2"/>
      <c r="AE608" s="2"/>
      <c r="AF608" s="2"/>
      <c r="AG608" s="2"/>
      <c r="AH608" s="2"/>
      <c r="AI608" s="2"/>
      <c r="AJ608" s="2"/>
    </row>
    <row r="609" spans="1:36" ht="14.25" customHeight="1" x14ac:dyDescent="0.2">
      <c r="A609" s="2"/>
      <c r="B609" s="34"/>
      <c r="C609" s="34"/>
      <c r="D609" s="2"/>
      <c r="E609" s="2"/>
      <c r="F609" s="2"/>
      <c r="G609" s="2"/>
      <c r="H609" s="2"/>
      <c r="I609" s="2"/>
      <c r="J609" s="2"/>
      <c r="K609" s="2"/>
      <c r="L609" s="2"/>
      <c r="M609" s="2"/>
      <c r="N609" s="2"/>
      <c r="O609" s="2"/>
      <c r="P609" s="2"/>
      <c r="Q609" s="2"/>
      <c r="R609" s="2"/>
      <c r="S609" s="10"/>
      <c r="T609" s="2"/>
      <c r="U609" s="2"/>
      <c r="V609" s="2"/>
      <c r="W609" s="2"/>
      <c r="X609" s="2"/>
      <c r="Y609" s="2"/>
      <c r="Z609" s="2"/>
      <c r="AA609" s="2"/>
      <c r="AB609" s="2"/>
      <c r="AC609" s="2"/>
      <c r="AD609" s="2"/>
      <c r="AE609" s="2"/>
      <c r="AF609" s="2"/>
      <c r="AG609" s="2"/>
      <c r="AH609" s="2"/>
      <c r="AI609" s="2"/>
      <c r="AJ609" s="2"/>
    </row>
    <row r="610" spans="1:36" ht="14.25" customHeight="1" x14ac:dyDescent="0.2">
      <c r="A610" s="2"/>
      <c r="B610" s="34"/>
      <c r="C610" s="34"/>
      <c r="D610" s="2"/>
      <c r="E610" s="2"/>
      <c r="F610" s="2"/>
      <c r="G610" s="2"/>
      <c r="H610" s="2"/>
      <c r="I610" s="2"/>
      <c r="J610" s="2"/>
      <c r="K610" s="2"/>
      <c r="L610" s="2"/>
      <c r="M610" s="2"/>
      <c r="N610" s="2"/>
      <c r="O610" s="2"/>
      <c r="P610" s="2"/>
      <c r="Q610" s="2"/>
      <c r="R610" s="2"/>
      <c r="S610" s="10"/>
      <c r="T610" s="2"/>
      <c r="U610" s="2"/>
      <c r="V610" s="2"/>
      <c r="W610" s="2"/>
      <c r="X610" s="2"/>
      <c r="Y610" s="2"/>
      <c r="Z610" s="2"/>
      <c r="AA610" s="2"/>
      <c r="AB610" s="2"/>
      <c r="AC610" s="2"/>
      <c r="AD610" s="2"/>
      <c r="AE610" s="2"/>
      <c r="AF610" s="2"/>
      <c r="AG610" s="2"/>
      <c r="AH610" s="2"/>
      <c r="AI610" s="2"/>
      <c r="AJ610" s="2"/>
    </row>
    <row r="611" spans="1:36" ht="14.25" customHeight="1" x14ac:dyDescent="0.2">
      <c r="A611" s="2"/>
      <c r="B611" s="34"/>
      <c r="C611" s="34"/>
      <c r="D611" s="2"/>
      <c r="E611" s="2"/>
      <c r="F611" s="2"/>
      <c r="G611" s="2"/>
      <c r="H611" s="2"/>
      <c r="I611" s="2"/>
      <c r="J611" s="2"/>
      <c r="K611" s="2"/>
      <c r="L611" s="2"/>
      <c r="M611" s="2"/>
      <c r="N611" s="2"/>
      <c r="O611" s="2"/>
      <c r="P611" s="2"/>
      <c r="Q611" s="2"/>
      <c r="R611" s="2"/>
      <c r="S611" s="10"/>
      <c r="T611" s="2"/>
      <c r="U611" s="2"/>
      <c r="V611" s="2"/>
      <c r="W611" s="2"/>
      <c r="X611" s="2"/>
      <c r="Y611" s="2"/>
      <c r="Z611" s="2"/>
      <c r="AA611" s="2"/>
      <c r="AB611" s="2"/>
      <c r="AC611" s="2"/>
      <c r="AD611" s="2"/>
      <c r="AE611" s="2"/>
      <c r="AF611" s="2"/>
      <c r="AG611" s="2"/>
      <c r="AH611" s="2"/>
      <c r="AI611" s="2"/>
      <c r="AJ611" s="2"/>
    </row>
    <row r="612" spans="1:36" ht="14.25" customHeight="1" x14ac:dyDescent="0.2">
      <c r="A612" s="2"/>
      <c r="B612" s="34"/>
      <c r="C612" s="34"/>
      <c r="D612" s="2"/>
      <c r="E612" s="2"/>
      <c r="F612" s="2"/>
      <c r="G612" s="2"/>
      <c r="H612" s="2"/>
      <c r="I612" s="2"/>
      <c r="J612" s="2"/>
      <c r="K612" s="2"/>
      <c r="L612" s="2"/>
      <c r="M612" s="2"/>
      <c r="N612" s="2"/>
      <c r="O612" s="2"/>
      <c r="P612" s="2"/>
      <c r="Q612" s="2"/>
      <c r="R612" s="2"/>
      <c r="S612" s="10"/>
      <c r="T612" s="2"/>
      <c r="U612" s="2"/>
      <c r="V612" s="2"/>
      <c r="W612" s="2"/>
      <c r="X612" s="2"/>
      <c r="Y612" s="2"/>
      <c r="Z612" s="2"/>
      <c r="AA612" s="2"/>
      <c r="AB612" s="2"/>
      <c r="AC612" s="2"/>
      <c r="AD612" s="2"/>
      <c r="AE612" s="2"/>
      <c r="AF612" s="2"/>
      <c r="AG612" s="2"/>
      <c r="AH612" s="2"/>
      <c r="AI612" s="2"/>
      <c r="AJ612" s="2"/>
    </row>
    <row r="613" spans="1:36" ht="14.25" customHeight="1" x14ac:dyDescent="0.2">
      <c r="A613" s="2"/>
      <c r="B613" s="34"/>
      <c r="C613" s="34"/>
      <c r="D613" s="2"/>
      <c r="E613" s="2"/>
      <c r="F613" s="2"/>
      <c r="G613" s="2"/>
      <c r="H613" s="2"/>
      <c r="I613" s="2"/>
      <c r="J613" s="2"/>
      <c r="K613" s="2"/>
      <c r="L613" s="2"/>
      <c r="M613" s="2"/>
      <c r="N613" s="2"/>
      <c r="O613" s="2"/>
      <c r="P613" s="2"/>
      <c r="Q613" s="2"/>
      <c r="R613" s="2"/>
      <c r="S613" s="10"/>
      <c r="T613" s="2"/>
      <c r="U613" s="2"/>
      <c r="V613" s="2"/>
      <c r="W613" s="2"/>
      <c r="X613" s="2"/>
      <c r="Y613" s="2"/>
      <c r="Z613" s="2"/>
      <c r="AA613" s="2"/>
      <c r="AB613" s="2"/>
      <c r="AC613" s="2"/>
      <c r="AD613" s="2"/>
      <c r="AE613" s="2"/>
      <c r="AF613" s="2"/>
      <c r="AG613" s="2"/>
      <c r="AH613" s="2"/>
      <c r="AI613" s="2"/>
      <c r="AJ613" s="2"/>
    </row>
    <row r="614" spans="1:36" ht="14.25" customHeight="1" x14ac:dyDescent="0.2">
      <c r="A614" s="2"/>
      <c r="B614" s="34"/>
      <c r="C614" s="34"/>
      <c r="D614" s="2"/>
      <c r="E614" s="2"/>
      <c r="F614" s="2"/>
      <c r="G614" s="2"/>
      <c r="H614" s="2"/>
      <c r="I614" s="2"/>
      <c r="J614" s="2"/>
      <c r="K614" s="2"/>
      <c r="L614" s="2"/>
      <c r="M614" s="2"/>
      <c r="N614" s="2"/>
      <c r="O614" s="2"/>
      <c r="P614" s="2"/>
      <c r="Q614" s="2"/>
      <c r="R614" s="2"/>
      <c r="S614" s="10"/>
      <c r="T614" s="2"/>
      <c r="U614" s="2"/>
      <c r="V614" s="2"/>
      <c r="W614" s="2"/>
      <c r="X614" s="2"/>
      <c r="Y614" s="2"/>
      <c r="Z614" s="2"/>
      <c r="AA614" s="2"/>
      <c r="AB614" s="2"/>
      <c r="AC614" s="2"/>
      <c r="AD614" s="2"/>
      <c r="AE614" s="2"/>
      <c r="AF614" s="2"/>
      <c r="AG614" s="2"/>
      <c r="AH614" s="2"/>
      <c r="AI614" s="2"/>
      <c r="AJ614" s="2"/>
    </row>
    <row r="615" spans="1:36" ht="14.25" customHeight="1" x14ac:dyDescent="0.2">
      <c r="A615" s="2"/>
      <c r="B615" s="34"/>
      <c r="C615" s="34"/>
      <c r="D615" s="2"/>
      <c r="E615" s="2"/>
      <c r="F615" s="2"/>
      <c r="G615" s="2"/>
      <c r="H615" s="2"/>
      <c r="I615" s="2"/>
      <c r="J615" s="2"/>
      <c r="K615" s="2"/>
      <c r="L615" s="2"/>
      <c r="M615" s="2"/>
      <c r="N615" s="2"/>
      <c r="O615" s="2"/>
      <c r="P615" s="2"/>
      <c r="Q615" s="2"/>
      <c r="R615" s="2"/>
      <c r="S615" s="10"/>
      <c r="T615" s="2"/>
      <c r="U615" s="2"/>
      <c r="V615" s="2"/>
      <c r="W615" s="2"/>
      <c r="X615" s="2"/>
      <c r="Y615" s="2"/>
      <c r="Z615" s="2"/>
      <c r="AA615" s="2"/>
      <c r="AB615" s="2"/>
      <c r="AC615" s="2"/>
      <c r="AD615" s="2"/>
      <c r="AE615" s="2"/>
      <c r="AF615" s="2"/>
      <c r="AG615" s="2"/>
      <c r="AH615" s="2"/>
      <c r="AI615" s="2"/>
      <c r="AJ615" s="2"/>
    </row>
    <row r="616" spans="1:36" ht="14.25" customHeight="1" x14ac:dyDescent="0.2">
      <c r="A616" s="2"/>
      <c r="B616" s="34"/>
      <c r="C616" s="34"/>
      <c r="D616" s="2"/>
      <c r="E616" s="2"/>
      <c r="F616" s="2"/>
      <c r="G616" s="2"/>
      <c r="H616" s="2"/>
      <c r="I616" s="2"/>
      <c r="J616" s="2"/>
      <c r="K616" s="2"/>
      <c r="L616" s="2"/>
      <c r="M616" s="2"/>
      <c r="N616" s="2"/>
      <c r="O616" s="2"/>
      <c r="P616" s="2"/>
      <c r="Q616" s="2"/>
      <c r="R616" s="2"/>
      <c r="S616" s="10"/>
      <c r="T616" s="2"/>
      <c r="U616" s="2"/>
      <c r="V616" s="2"/>
      <c r="W616" s="2"/>
      <c r="X616" s="2"/>
      <c r="Y616" s="2"/>
      <c r="Z616" s="2"/>
      <c r="AA616" s="2"/>
      <c r="AB616" s="2"/>
      <c r="AC616" s="2"/>
      <c r="AD616" s="2"/>
      <c r="AE616" s="2"/>
      <c r="AF616" s="2"/>
      <c r="AG616" s="2"/>
      <c r="AH616" s="2"/>
      <c r="AI616" s="2"/>
      <c r="AJ616" s="2"/>
    </row>
    <row r="617" spans="1:36" ht="14.25" customHeight="1" x14ac:dyDescent="0.2">
      <c r="A617" s="2"/>
      <c r="B617" s="34"/>
      <c r="C617" s="34"/>
      <c r="D617" s="2"/>
      <c r="E617" s="2"/>
      <c r="F617" s="2"/>
      <c r="G617" s="2"/>
      <c r="H617" s="2"/>
      <c r="I617" s="2"/>
      <c r="J617" s="2"/>
      <c r="K617" s="2"/>
      <c r="L617" s="2"/>
      <c r="M617" s="2"/>
      <c r="N617" s="2"/>
      <c r="O617" s="2"/>
      <c r="P617" s="2"/>
      <c r="Q617" s="2"/>
      <c r="R617" s="2"/>
      <c r="S617" s="10"/>
      <c r="T617" s="2"/>
      <c r="U617" s="2"/>
      <c r="V617" s="2"/>
      <c r="W617" s="2"/>
      <c r="X617" s="2"/>
      <c r="Y617" s="2"/>
      <c r="Z617" s="2"/>
      <c r="AA617" s="2"/>
      <c r="AB617" s="2"/>
      <c r="AC617" s="2"/>
      <c r="AD617" s="2"/>
      <c r="AE617" s="2"/>
      <c r="AF617" s="2"/>
      <c r="AG617" s="2"/>
      <c r="AH617" s="2"/>
      <c r="AI617" s="2"/>
      <c r="AJ617" s="2"/>
    </row>
    <row r="618" spans="1:36" ht="14.25" customHeight="1" x14ac:dyDescent="0.2">
      <c r="A618" s="2"/>
      <c r="B618" s="34"/>
      <c r="C618" s="34"/>
      <c r="D618" s="2"/>
      <c r="E618" s="2"/>
      <c r="F618" s="2"/>
      <c r="G618" s="2"/>
      <c r="H618" s="2"/>
      <c r="I618" s="2"/>
      <c r="J618" s="2"/>
      <c r="K618" s="2"/>
      <c r="L618" s="2"/>
      <c r="M618" s="2"/>
      <c r="N618" s="2"/>
      <c r="O618" s="2"/>
      <c r="P618" s="2"/>
      <c r="Q618" s="2"/>
      <c r="R618" s="2"/>
      <c r="S618" s="10"/>
      <c r="T618" s="2"/>
      <c r="U618" s="2"/>
      <c r="V618" s="2"/>
      <c r="W618" s="2"/>
      <c r="X618" s="2"/>
      <c r="Y618" s="2"/>
      <c r="Z618" s="2"/>
      <c r="AA618" s="2"/>
      <c r="AB618" s="2"/>
      <c r="AC618" s="2"/>
      <c r="AD618" s="2"/>
      <c r="AE618" s="2"/>
      <c r="AF618" s="2"/>
      <c r="AG618" s="2"/>
      <c r="AH618" s="2"/>
      <c r="AI618" s="2"/>
      <c r="AJ618" s="2"/>
    </row>
    <row r="619" spans="1:36" ht="14.25" customHeight="1" x14ac:dyDescent="0.2">
      <c r="A619" s="2"/>
      <c r="B619" s="34"/>
      <c r="C619" s="34"/>
      <c r="D619" s="2"/>
      <c r="E619" s="2"/>
      <c r="F619" s="2"/>
      <c r="G619" s="2"/>
      <c r="H619" s="2"/>
      <c r="I619" s="2"/>
      <c r="J619" s="2"/>
      <c r="K619" s="2"/>
      <c r="L619" s="2"/>
      <c r="M619" s="2"/>
      <c r="N619" s="2"/>
      <c r="O619" s="2"/>
      <c r="P619" s="2"/>
      <c r="Q619" s="2"/>
      <c r="R619" s="2"/>
      <c r="S619" s="10"/>
      <c r="T619" s="2"/>
      <c r="U619" s="2"/>
      <c r="V619" s="2"/>
      <c r="W619" s="2"/>
      <c r="X619" s="2"/>
      <c r="Y619" s="2"/>
      <c r="Z619" s="2"/>
      <c r="AA619" s="2"/>
      <c r="AB619" s="2"/>
      <c r="AC619" s="2"/>
      <c r="AD619" s="2"/>
      <c r="AE619" s="2"/>
      <c r="AF619" s="2"/>
      <c r="AG619" s="2"/>
      <c r="AH619" s="2"/>
      <c r="AI619" s="2"/>
      <c r="AJ619" s="2"/>
    </row>
    <row r="620" spans="1:36" ht="14.25" customHeight="1" x14ac:dyDescent="0.2">
      <c r="A620" s="2"/>
      <c r="B620" s="34"/>
      <c r="C620" s="34"/>
      <c r="D620" s="2"/>
      <c r="E620" s="2"/>
      <c r="F620" s="2"/>
      <c r="G620" s="2"/>
      <c r="H620" s="2"/>
      <c r="I620" s="2"/>
      <c r="J620" s="2"/>
      <c r="K620" s="2"/>
      <c r="L620" s="2"/>
      <c r="M620" s="2"/>
      <c r="N620" s="2"/>
      <c r="O620" s="2"/>
      <c r="P620" s="2"/>
      <c r="Q620" s="2"/>
      <c r="R620" s="2"/>
      <c r="S620" s="10"/>
      <c r="T620" s="2"/>
      <c r="U620" s="2"/>
      <c r="V620" s="2"/>
      <c r="W620" s="2"/>
      <c r="X620" s="2"/>
      <c r="Y620" s="2"/>
      <c r="Z620" s="2"/>
      <c r="AA620" s="2"/>
      <c r="AB620" s="2"/>
      <c r="AC620" s="2"/>
      <c r="AD620" s="2"/>
      <c r="AE620" s="2"/>
      <c r="AF620" s="2"/>
      <c r="AG620" s="2"/>
      <c r="AH620" s="2"/>
      <c r="AI620" s="2"/>
      <c r="AJ620" s="2"/>
    </row>
    <row r="621" spans="1:36" ht="14.25" customHeight="1" x14ac:dyDescent="0.2">
      <c r="A621" s="2"/>
      <c r="B621" s="34"/>
      <c r="C621" s="34"/>
      <c r="D621" s="2"/>
      <c r="E621" s="2"/>
      <c r="F621" s="2"/>
      <c r="G621" s="2"/>
      <c r="H621" s="2"/>
      <c r="I621" s="2"/>
      <c r="J621" s="2"/>
      <c r="K621" s="2"/>
      <c r="L621" s="2"/>
      <c r="M621" s="2"/>
      <c r="N621" s="2"/>
      <c r="O621" s="2"/>
      <c r="P621" s="2"/>
      <c r="Q621" s="2"/>
      <c r="R621" s="2"/>
      <c r="S621" s="10"/>
      <c r="T621" s="2"/>
      <c r="U621" s="2"/>
      <c r="V621" s="2"/>
      <c r="W621" s="2"/>
      <c r="X621" s="2"/>
      <c r="Y621" s="2"/>
      <c r="Z621" s="2"/>
      <c r="AA621" s="2"/>
      <c r="AB621" s="2"/>
      <c r="AC621" s="2"/>
      <c r="AD621" s="2"/>
      <c r="AE621" s="2"/>
      <c r="AF621" s="2"/>
      <c r="AG621" s="2"/>
      <c r="AH621" s="2"/>
      <c r="AI621" s="2"/>
      <c r="AJ621" s="2"/>
    </row>
    <row r="622" spans="1:36" ht="14.25" customHeight="1" x14ac:dyDescent="0.2">
      <c r="A622" s="2"/>
      <c r="B622" s="34"/>
      <c r="C622" s="34"/>
      <c r="D622" s="2"/>
      <c r="E622" s="2"/>
      <c r="F622" s="2"/>
      <c r="G622" s="2"/>
      <c r="H622" s="2"/>
      <c r="I622" s="2"/>
      <c r="J622" s="2"/>
      <c r="K622" s="2"/>
      <c r="L622" s="2"/>
      <c r="M622" s="2"/>
      <c r="N622" s="2"/>
      <c r="O622" s="2"/>
      <c r="P622" s="2"/>
      <c r="Q622" s="2"/>
      <c r="R622" s="2"/>
      <c r="S622" s="10"/>
      <c r="T622" s="2"/>
      <c r="U622" s="2"/>
      <c r="V622" s="2"/>
      <c r="W622" s="2"/>
      <c r="X622" s="2"/>
      <c r="Y622" s="2"/>
      <c r="Z622" s="2"/>
      <c r="AA622" s="2"/>
      <c r="AB622" s="2"/>
      <c r="AC622" s="2"/>
      <c r="AD622" s="2"/>
      <c r="AE622" s="2"/>
      <c r="AF622" s="2"/>
      <c r="AG622" s="2"/>
      <c r="AH622" s="2"/>
      <c r="AI622" s="2"/>
      <c r="AJ622" s="2"/>
    </row>
    <row r="623" spans="1:36" ht="14.25" customHeight="1" x14ac:dyDescent="0.2">
      <c r="A623" s="2"/>
      <c r="B623" s="34"/>
      <c r="C623" s="34"/>
      <c r="D623" s="2"/>
      <c r="E623" s="2"/>
      <c r="F623" s="2"/>
      <c r="G623" s="2"/>
      <c r="H623" s="2"/>
      <c r="I623" s="2"/>
      <c r="J623" s="2"/>
      <c r="K623" s="2"/>
      <c r="L623" s="2"/>
      <c r="M623" s="2"/>
      <c r="N623" s="2"/>
      <c r="O623" s="2"/>
      <c r="P623" s="2"/>
      <c r="Q623" s="2"/>
      <c r="R623" s="2"/>
      <c r="S623" s="10"/>
      <c r="T623" s="2"/>
      <c r="U623" s="2"/>
      <c r="V623" s="2"/>
      <c r="W623" s="2"/>
      <c r="X623" s="2"/>
      <c r="Y623" s="2"/>
      <c r="Z623" s="2"/>
      <c r="AA623" s="2"/>
      <c r="AB623" s="2"/>
      <c r="AC623" s="2"/>
      <c r="AD623" s="2"/>
      <c r="AE623" s="2"/>
      <c r="AF623" s="2"/>
      <c r="AG623" s="2"/>
      <c r="AH623" s="2"/>
      <c r="AI623" s="2"/>
      <c r="AJ623" s="2"/>
    </row>
    <row r="624" spans="1:36" ht="14.25" customHeight="1" x14ac:dyDescent="0.2">
      <c r="A624" s="2"/>
      <c r="B624" s="34"/>
      <c r="C624" s="34"/>
      <c r="D624" s="2"/>
      <c r="E624" s="2"/>
      <c r="F624" s="2"/>
      <c r="G624" s="2"/>
      <c r="H624" s="2"/>
      <c r="I624" s="2"/>
      <c r="J624" s="2"/>
      <c r="K624" s="2"/>
      <c r="L624" s="2"/>
      <c r="M624" s="2"/>
      <c r="N624" s="2"/>
      <c r="O624" s="2"/>
      <c r="P624" s="2"/>
      <c r="Q624" s="2"/>
      <c r="R624" s="2"/>
      <c r="S624" s="10"/>
      <c r="T624" s="2"/>
      <c r="U624" s="2"/>
      <c r="V624" s="2"/>
      <c r="W624" s="2"/>
      <c r="X624" s="2"/>
      <c r="Y624" s="2"/>
      <c r="Z624" s="2"/>
      <c r="AA624" s="2"/>
      <c r="AB624" s="2"/>
      <c r="AC624" s="2"/>
      <c r="AD624" s="2"/>
      <c r="AE624" s="2"/>
      <c r="AF624" s="2"/>
      <c r="AG624" s="2"/>
      <c r="AH624" s="2"/>
      <c r="AI624" s="2"/>
      <c r="AJ624" s="2"/>
    </row>
    <row r="625" spans="1:36" ht="14.25" customHeight="1" x14ac:dyDescent="0.2">
      <c r="A625" s="2"/>
      <c r="B625" s="34"/>
      <c r="C625" s="34"/>
      <c r="D625" s="2"/>
      <c r="E625" s="2"/>
      <c r="F625" s="2"/>
      <c r="G625" s="2"/>
      <c r="H625" s="2"/>
      <c r="I625" s="2"/>
      <c r="J625" s="2"/>
      <c r="K625" s="2"/>
      <c r="L625" s="2"/>
      <c r="M625" s="2"/>
      <c r="N625" s="2"/>
      <c r="O625" s="2"/>
      <c r="P625" s="2"/>
      <c r="Q625" s="2"/>
      <c r="R625" s="2"/>
      <c r="S625" s="10"/>
      <c r="T625" s="2"/>
      <c r="U625" s="2"/>
      <c r="V625" s="2"/>
      <c r="W625" s="2"/>
      <c r="X625" s="2"/>
      <c r="Y625" s="2"/>
      <c r="Z625" s="2"/>
      <c r="AA625" s="2"/>
      <c r="AB625" s="2"/>
      <c r="AC625" s="2"/>
      <c r="AD625" s="2"/>
      <c r="AE625" s="2"/>
      <c r="AF625" s="2"/>
      <c r="AG625" s="2"/>
      <c r="AH625" s="2"/>
      <c r="AI625" s="2"/>
      <c r="AJ625" s="2"/>
    </row>
    <row r="626" spans="1:36" ht="14.25" customHeight="1" x14ac:dyDescent="0.2">
      <c r="A626" s="2"/>
      <c r="B626" s="34"/>
      <c r="C626" s="34"/>
      <c r="D626" s="2"/>
      <c r="E626" s="2"/>
      <c r="F626" s="2"/>
      <c r="G626" s="2"/>
      <c r="H626" s="2"/>
      <c r="I626" s="2"/>
      <c r="J626" s="2"/>
      <c r="K626" s="2"/>
      <c r="L626" s="2"/>
      <c r="M626" s="2"/>
      <c r="N626" s="2"/>
      <c r="O626" s="2"/>
      <c r="P626" s="2"/>
      <c r="Q626" s="2"/>
      <c r="R626" s="2"/>
      <c r="S626" s="10"/>
      <c r="T626" s="2"/>
      <c r="U626" s="2"/>
      <c r="V626" s="2"/>
      <c r="W626" s="2"/>
      <c r="X626" s="2"/>
      <c r="Y626" s="2"/>
      <c r="Z626" s="2"/>
      <c r="AA626" s="2"/>
      <c r="AB626" s="2"/>
      <c r="AC626" s="2"/>
      <c r="AD626" s="2"/>
      <c r="AE626" s="2"/>
      <c r="AF626" s="2"/>
      <c r="AG626" s="2"/>
      <c r="AH626" s="2"/>
      <c r="AI626" s="2"/>
      <c r="AJ626" s="2"/>
    </row>
    <row r="627" spans="1:36" ht="14.25" customHeight="1" x14ac:dyDescent="0.2">
      <c r="A627" s="2"/>
      <c r="B627" s="34"/>
      <c r="C627" s="34"/>
      <c r="D627" s="2"/>
      <c r="E627" s="2"/>
      <c r="F627" s="2"/>
      <c r="G627" s="2"/>
      <c r="H627" s="2"/>
      <c r="I627" s="2"/>
      <c r="J627" s="2"/>
      <c r="K627" s="2"/>
      <c r="L627" s="2"/>
      <c r="M627" s="2"/>
      <c r="N627" s="2"/>
      <c r="O627" s="2"/>
      <c r="P627" s="2"/>
      <c r="Q627" s="2"/>
      <c r="R627" s="2"/>
      <c r="S627" s="10"/>
      <c r="T627" s="2"/>
      <c r="U627" s="2"/>
      <c r="V627" s="2"/>
      <c r="W627" s="2"/>
      <c r="X627" s="2"/>
      <c r="Y627" s="2"/>
      <c r="Z627" s="2"/>
      <c r="AA627" s="2"/>
      <c r="AB627" s="2"/>
      <c r="AC627" s="2"/>
      <c r="AD627" s="2"/>
      <c r="AE627" s="2"/>
      <c r="AF627" s="2"/>
      <c r="AG627" s="2"/>
      <c r="AH627" s="2"/>
      <c r="AI627" s="2"/>
      <c r="AJ627" s="2"/>
    </row>
    <row r="628" spans="1:36" ht="14.25" customHeight="1" x14ac:dyDescent="0.2">
      <c r="A628" s="2"/>
      <c r="B628" s="34"/>
      <c r="C628" s="34"/>
      <c r="D628" s="2"/>
      <c r="E628" s="2"/>
      <c r="F628" s="2"/>
      <c r="G628" s="2"/>
      <c r="H628" s="2"/>
      <c r="I628" s="2"/>
      <c r="J628" s="2"/>
      <c r="K628" s="2"/>
      <c r="L628" s="2"/>
      <c r="M628" s="2"/>
      <c r="N628" s="2"/>
      <c r="O628" s="2"/>
      <c r="P628" s="2"/>
      <c r="Q628" s="2"/>
      <c r="R628" s="2"/>
      <c r="S628" s="10"/>
      <c r="T628" s="2"/>
      <c r="U628" s="2"/>
      <c r="V628" s="2"/>
      <c r="W628" s="2"/>
      <c r="X628" s="2"/>
      <c r="Y628" s="2"/>
      <c r="Z628" s="2"/>
      <c r="AA628" s="2"/>
      <c r="AB628" s="2"/>
      <c r="AC628" s="2"/>
      <c r="AD628" s="2"/>
      <c r="AE628" s="2"/>
      <c r="AF628" s="2"/>
      <c r="AG628" s="2"/>
      <c r="AH628" s="2"/>
      <c r="AI628" s="2"/>
      <c r="AJ628" s="2"/>
    </row>
    <row r="629" spans="1:36" ht="14.25" customHeight="1" x14ac:dyDescent="0.2">
      <c r="A629" s="2"/>
      <c r="B629" s="34"/>
      <c r="C629" s="34"/>
      <c r="D629" s="2"/>
      <c r="E629" s="2"/>
      <c r="F629" s="2"/>
      <c r="G629" s="2"/>
      <c r="H629" s="2"/>
      <c r="I629" s="2"/>
      <c r="J629" s="2"/>
      <c r="K629" s="2"/>
      <c r="L629" s="2"/>
      <c r="M629" s="2"/>
      <c r="N629" s="2"/>
      <c r="O629" s="2"/>
      <c r="P629" s="2"/>
      <c r="Q629" s="2"/>
      <c r="R629" s="2"/>
      <c r="S629" s="10"/>
      <c r="T629" s="2"/>
      <c r="U629" s="2"/>
      <c r="V629" s="2"/>
      <c r="W629" s="2"/>
      <c r="X629" s="2"/>
      <c r="Y629" s="2"/>
      <c r="Z629" s="2"/>
      <c r="AA629" s="2"/>
      <c r="AB629" s="2"/>
      <c r="AC629" s="2"/>
      <c r="AD629" s="2"/>
      <c r="AE629" s="2"/>
      <c r="AF629" s="2"/>
      <c r="AG629" s="2"/>
      <c r="AH629" s="2"/>
      <c r="AI629" s="2"/>
      <c r="AJ629" s="2"/>
    </row>
    <row r="630" spans="1:36" ht="14.25" customHeight="1" x14ac:dyDescent="0.2">
      <c r="A630" s="2"/>
      <c r="B630" s="34"/>
      <c r="C630" s="34"/>
      <c r="D630" s="2"/>
      <c r="E630" s="2"/>
      <c r="F630" s="2"/>
      <c r="G630" s="2"/>
      <c r="H630" s="2"/>
      <c r="I630" s="2"/>
      <c r="J630" s="2"/>
      <c r="K630" s="2"/>
      <c r="L630" s="2"/>
      <c r="M630" s="2"/>
      <c r="N630" s="2"/>
      <c r="O630" s="2"/>
      <c r="P630" s="2"/>
      <c r="Q630" s="2"/>
      <c r="R630" s="2"/>
      <c r="S630" s="10"/>
      <c r="T630" s="2"/>
      <c r="U630" s="2"/>
      <c r="V630" s="2"/>
      <c r="W630" s="2"/>
      <c r="X630" s="2"/>
      <c r="Y630" s="2"/>
      <c r="Z630" s="2"/>
      <c r="AA630" s="2"/>
      <c r="AB630" s="2"/>
      <c r="AC630" s="2"/>
      <c r="AD630" s="2"/>
      <c r="AE630" s="2"/>
      <c r="AF630" s="2"/>
      <c r="AG630" s="2"/>
      <c r="AH630" s="2"/>
      <c r="AI630" s="2"/>
      <c r="AJ630" s="2"/>
    </row>
    <row r="631" spans="1:36" ht="14.25" customHeight="1" x14ac:dyDescent="0.2">
      <c r="A631" s="2"/>
      <c r="B631" s="34"/>
      <c r="C631" s="34"/>
      <c r="D631" s="2"/>
      <c r="E631" s="2"/>
      <c r="F631" s="2"/>
      <c r="G631" s="2"/>
      <c r="H631" s="2"/>
      <c r="I631" s="2"/>
      <c r="J631" s="2"/>
      <c r="K631" s="2"/>
      <c r="L631" s="2"/>
      <c r="M631" s="2"/>
      <c r="N631" s="2"/>
      <c r="O631" s="2"/>
      <c r="P631" s="2"/>
      <c r="Q631" s="2"/>
      <c r="R631" s="2"/>
      <c r="S631" s="10"/>
      <c r="T631" s="2"/>
      <c r="U631" s="2"/>
      <c r="V631" s="2"/>
      <c r="W631" s="2"/>
      <c r="X631" s="2"/>
      <c r="Y631" s="2"/>
      <c r="Z631" s="2"/>
      <c r="AA631" s="2"/>
      <c r="AB631" s="2"/>
      <c r="AC631" s="2"/>
      <c r="AD631" s="2"/>
      <c r="AE631" s="2"/>
      <c r="AF631" s="2"/>
      <c r="AG631" s="2"/>
      <c r="AH631" s="2"/>
      <c r="AI631" s="2"/>
      <c r="AJ631" s="2"/>
    </row>
    <row r="632" spans="1:36" ht="14.25" customHeight="1" x14ac:dyDescent="0.2">
      <c r="A632" s="2"/>
      <c r="B632" s="34"/>
      <c r="C632" s="34"/>
      <c r="D632" s="2"/>
      <c r="E632" s="2"/>
      <c r="F632" s="2"/>
      <c r="G632" s="2"/>
      <c r="H632" s="2"/>
      <c r="I632" s="2"/>
      <c r="J632" s="2"/>
      <c r="K632" s="2"/>
      <c r="L632" s="2"/>
      <c r="M632" s="2"/>
      <c r="N632" s="2"/>
      <c r="O632" s="2"/>
      <c r="P632" s="2"/>
      <c r="Q632" s="2"/>
      <c r="R632" s="2"/>
      <c r="S632" s="10"/>
      <c r="T632" s="2"/>
      <c r="U632" s="2"/>
      <c r="V632" s="2"/>
      <c r="W632" s="2"/>
      <c r="X632" s="2"/>
      <c r="Y632" s="2"/>
      <c r="Z632" s="2"/>
      <c r="AA632" s="2"/>
      <c r="AB632" s="2"/>
      <c r="AC632" s="2"/>
      <c r="AD632" s="2"/>
      <c r="AE632" s="2"/>
      <c r="AF632" s="2"/>
      <c r="AG632" s="2"/>
      <c r="AH632" s="2"/>
      <c r="AI632" s="2"/>
      <c r="AJ632" s="2"/>
    </row>
    <row r="633" spans="1:36" ht="14.25" customHeight="1" x14ac:dyDescent="0.2">
      <c r="A633" s="2"/>
      <c r="B633" s="34"/>
      <c r="C633" s="34"/>
      <c r="D633" s="2"/>
      <c r="E633" s="2"/>
      <c r="F633" s="2"/>
      <c r="G633" s="2"/>
      <c r="H633" s="2"/>
      <c r="I633" s="2"/>
      <c r="J633" s="2"/>
      <c r="K633" s="2"/>
      <c r="L633" s="2"/>
      <c r="M633" s="2"/>
      <c r="N633" s="2"/>
      <c r="O633" s="2"/>
      <c r="P633" s="2"/>
      <c r="Q633" s="2"/>
      <c r="R633" s="2"/>
      <c r="S633" s="10"/>
      <c r="T633" s="2"/>
      <c r="U633" s="2"/>
      <c r="V633" s="2"/>
      <c r="W633" s="2"/>
      <c r="X633" s="2"/>
      <c r="Y633" s="2"/>
      <c r="Z633" s="2"/>
      <c r="AA633" s="2"/>
      <c r="AB633" s="2"/>
      <c r="AC633" s="2"/>
      <c r="AD633" s="2"/>
      <c r="AE633" s="2"/>
      <c r="AF633" s="2"/>
      <c r="AG633" s="2"/>
      <c r="AH633" s="2"/>
      <c r="AI633" s="2"/>
      <c r="AJ633" s="2"/>
    </row>
    <row r="634" spans="1:36" ht="14.25" customHeight="1" x14ac:dyDescent="0.2">
      <c r="A634" s="2"/>
      <c r="B634" s="34"/>
      <c r="C634" s="34"/>
      <c r="D634" s="2"/>
      <c r="E634" s="2"/>
      <c r="F634" s="2"/>
      <c r="G634" s="2"/>
      <c r="H634" s="2"/>
      <c r="I634" s="2"/>
      <c r="J634" s="2"/>
      <c r="K634" s="2"/>
      <c r="L634" s="2"/>
      <c r="M634" s="2"/>
      <c r="N634" s="2"/>
      <c r="O634" s="2"/>
      <c r="P634" s="2"/>
      <c r="Q634" s="2"/>
      <c r="R634" s="2"/>
      <c r="S634" s="10"/>
      <c r="T634" s="2"/>
      <c r="U634" s="2"/>
      <c r="V634" s="2"/>
      <c r="W634" s="2"/>
      <c r="X634" s="2"/>
      <c r="Y634" s="2"/>
      <c r="Z634" s="2"/>
      <c r="AA634" s="2"/>
      <c r="AB634" s="2"/>
      <c r="AC634" s="2"/>
      <c r="AD634" s="2"/>
      <c r="AE634" s="2"/>
      <c r="AF634" s="2"/>
      <c r="AG634" s="2"/>
      <c r="AH634" s="2"/>
      <c r="AI634" s="2"/>
      <c r="AJ634" s="2"/>
    </row>
    <row r="635" spans="1:36" ht="14.25" customHeight="1" x14ac:dyDescent="0.2">
      <c r="A635" s="2"/>
      <c r="B635" s="34"/>
      <c r="C635" s="34"/>
      <c r="D635" s="2"/>
      <c r="E635" s="2"/>
      <c r="F635" s="2"/>
      <c r="G635" s="2"/>
      <c r="H635" s="2"/>
      <c r="I635" s="2"/>
      <c r="J635" s="2"/>
      <c r="K635" s="2"/>
      <c r="L635" s="2"/>
      <c r="M635" s="2"/>
      <c r="N635" s="2"/>
      <c r="O635" s="2"/>
      <c r="P635" s="2"/>
      <c r="Q635" s="2"/>
      <c r="R635" s="2"/>
      <c r="S635" s="10"/>
      <c r="T635" s="2"/>
      <c r="U635" s="2"/>
      <c r="V635" s="2"/>
      <c r="W635" s="2"/>
      <c r="X635" s="2"/>
      <c r="Y635" s="2"/>
      <c r="Z635" s="2"/>
      <c r="AA635" s="2"/>
      <c r="AB635" s="2"/>
      <c r="AC635" s="2"/>
      <c r="AD635" s="2"/>
      <c r="AE635" s="2"/>
      <c r="AF635" s="2"/>
      <c r="AG635" s="2"/>
      <c r="AH635" s="2"/>
      <c r="AI635" s="2"/>
      <c r="AJ635" s="2"/>
    </row>
    <row r="636" spans="1:36" ht="14.25" customHeight="1" x14ac:dyDescent="0.2">
      <c r="A636" s="2"/>
      <c r="B636" s="34"/>
      <c r="C636" s="34"/>
      <c r="D636" s="2"/>
      <c r="E636" s="2"/>
      <c r="F636" s="2"/>
      <c r="G636" s="2"/>
      <c r="H636" s="2"/>
      <c r="I636" s="2"/>
      <c r="J636" s="2"/>
      <c r="K636" s="2"/>
      <c r="L636" s="2"/>
      <c r="M636" s="2"/>
      <c r="N636" s="2"/>
      <c r="O636" s="2"/>
      <c r="P636" s="2"/>
      <c r="Q636" s="2"/>
      <c r="R636" s="2"/>
      <c r="S636" s="10"/>
      <c r="T636" s="2"/>
      <c r="U636" s="2"/>
      <c r="V636" s="2"/>
      <c r="W636" s="2"/>
      <c r="X636" s="2"/>
      <c r="Y636" s="2"/>
      <c r="Z636" s="2"/>
      <c r="AA636" s="2"/>
      <c r="AB636" s="2"/>
      <c r="AC636" s="2"/>
      <c r="AD636" s="2"/>
      <c r="AE636" s="2"/>
      <c r="AF636" s="2"/>
      <c r="AG636" s="2"/>
      <c r="AH636" s="2"/>
      <c r="AI636" s="2"/>
      <c r="AJ636" s="2"/>
    </row>
    <row r="637" spans="1:36" ht="14.25" customHeight="1" x14ac:dyDescent="0.2">
      <c r="A637" s="2"/>
      <c r="B637" s="34"/>
      <c r="C637" s="34"/>
      <c r="D637" s="2"/>
      <c r="E637" s="2"/>
      <c r="F637" s="2"/>
      <c r="G637" s="2"/>
      <c r="H637" s="2"/>
      <c r="I637" s="2"/>
      <c r="J637" s="2"/>
      <c r="K637" s="2"/>
      <c r="L637" s="2"/>
      <c r="M637" s="2"/>
      <c r="N637" s="2"/>
      <c r="O637" s="2"/>
      <c r="P637" s="2"/>
      <c r="Q637" s="2"/>
      <c r="R637" s="2"/>
      <c r="S637" s="10"/>
      <c r="T637" s="2"/>
      <c r="U637" s="2"/>
      <c r="V637" s="2"/>
      <c r="W637" s="2"/>
      <c r="X637" s="2"/>
      <c r="Y637" s="2"/>
      <c r="Z637" s="2"/>
      <c r="AA637" s="2"/>
      <c r="AB637" s="2"/>
      <c r="AC637" s="2"/>
      <c r="AD637" s="2"/>
      <c r="AE637" s="2"/>
      <c r="AF637" s="2"/>
      <c r="AG637" s="2"/>
      <c r="AH637" s="2"/>
      <c r="AI637" s="2"/>
      <c r="AJ637" s="2"/>
    </row>
    <row r="638" spans="1:36" ht="14.25" customHeight="1" x14ac:dyDescent="0.2">
      <c r="A638" s="2"/>
      <c r="B638" s="34"/>
      <c r="C638" s="34"/>
      <c r="D638" s="2"/>
      <c r="E638" s="2"/>
      <c r="F638" s="2"/>
      <c r="G638" s="2"/>
      <c r="H638" s="2"/>
      <c r="I638" s="2"/>
      <c r="J638" s="2"/>
      <c r="K638" s="2"/>
      <c r="L638" s="2"/>
      <c r="M638" s="2"/>
      <c r="N638" s="2"/>
      <c r="O638" s="2"/>
      <c r="P638" s="2"/>
      <c r="Q638" s="2"/>
      <c r="R638" s="2"/>
      <c r="S638" s="10"/>
      <c r="T638" s="2"/>
      <c r="U638" s="2"/>
      <c r="V638" s="2"/>
      <c r="W638" s="2"/>
      <c r="X638" s="2"/>
      <c r="Y638" s="2"/>
      <c r="Z638" s="2"/>
      <c r="AA638" s="2"/>
      <c r="AB638" s="2"/>
      <c r="AC638" s="2"/>
      <c r="AD638" s="2"/>
      <c r="AE638" s="2"/>
      <c r="AF638" s="2"/>
      <c r="AG638" s="2"/>
      <c r="AH638" s="2"/>
      <c r="AI638" s="2"/>
      <c r="AJ638" s="2"/>
    </row>
    <row r="639" spans="1:36" ht="14.25" customHeight="1" x14ac:dyDescent="0.2">
      <c r="A639" s="2"/>
      <c r="B639" s="34"/>
      <c r="C639" s="34"/>
      <c r="D639" s="2"/>
      <c r="E639" s="2"/>
      <c r="F639" s="2"/>
      <c r="G639" s="2"/>
      <c r="H639" s="2"/>
      <c r="I639" s="2"/>
      <c r="J639" s="2"/>
      <c r="K639" s="2"/>
      <c r="L639" s="2"/>
      <c r="M639" s="2"/>
      <c r="N639" s="2"/>
      <c r="O639" s="2"/>
      <c r="P639" s="2"/>
      <c r="Q639" s="2"/>
      <c r="R639" s="2"/>
      <c r="S639" s="10"/>
      <c r="T639" s="2"/>
      <c r="U639" s="2"/>
      <c r="V639" s="2"/>
      <c r="W639" s="2"/>
      <c r="X639" s="2"/>
      <c r="Y639" s="2"/>
      <c r="Z639" s="2"/>
      <c r="AA639" s="2"/>
      <c r="AB639" s="2"/>
      <c r="AC639" s="2"/>
      <c r="AD639" s="2"/>
      <c r="AE639" s="2"/>
      <c r="AF639" s="2"/>
      <c r="AG639" s="2"/>
      <c r="AH639" s="2"/>
      <c r="AI639" s="2"/>
      <c r="AJ639" s="2"/>
    </row>
    <row r="640" spans="1:36" ht="14.25" customHeight="1" x14ac:dyDescent="0.2">
      <c r="A640" s="2"/>
      <c r="B640" s="34"/>
      <c r="C640" s="34"/>
      <c r="D640" s="2"/>
      <c r="E640" s="2"/>
      <c r="F640" s="2"/>
      <c r="G640" s="2"/>
      <c r="H640" s="2"/>
      <c r="I640" s="2"/>
      <c r="J640" s="2"/>
      <c r="K640" s="2"/>
      <c r="L640" s="2"/>
      <c r="M640" s="2"/>
      <c r="N640" s="2"/>
      <c r="O640" s="2"/>
      <c r="P640" s="2"/>
      <c r="Q640" s="2"/>
      <c r="R640" s="2"/>
      <c r="S640" s="10"/>
      <c r="T640" s="2"/>
      <c r="U640" s="2"/>
      <c r="V640" s="2"/>
      <c r="W640" s="2"/>
      <c r="X640" s="2"/>
      <c r="Y640" s="2"/>
      <c r="Z640" s="2"/>
      <c r="AA640" s="2"/>
      <c r="AB640" s="2"/>
      <c r="AC640" s="2"/>
      <c r="AD640" s="2"/>
      <c r="AE640" s="2"/>
      <c r="AF640" s="2"/>
      <c r="AG640" s="2"/>
      <c r="AH640" s="2"/>
      <c r="AI640" s="2"/>
      <c r="AJ640" s="2"/>
    </row>
    <row r="641" spans="1:36" ht="14.25" customHeight="1" x14ac:dyDescent="0.2">
      <c r="A641" s="2"/>
      <c r="B641" s="34"/>
      <c r="C641" s="34"/>
      <c r="D641" s="2"/>
      <c r="E641" s="2"/>
      <c r="F641" s="2"/>
      <c r="G641" s="2"/>
      <c r="H641" s="2"/>
      <c r="I641" s="2"/>
      <c r="J641" s="2"/>
      <c r="K641" s="2"/>
      <c r="L641" s="2"/>
      <c r="M641" s="2"/>
      <c r="N641" s="2"/>
      <c r="O641" s="2"/>
      <c r="P641" s="2"/>
      <c r="Q641" s="2"/>
      <c r="R641" s="2"/>
      <c r="S641" s="10"/>
      <c r="T641" s="2"/>
      <c r="U641" s="2"/>
      <c r="V641" s="2"/>
      <c r="W641" s="2"/>
      <c r="X641" s="2"/>
      <c r="Y641" s="2"/>
      <c r="Z641" s="2"/>
      <c r="AA641" s="2"/>
      <c r="AB641" s="2"/>
      <c r="AC641" s="2"/>
      <c r="AD641" s="2"/>
      <c r="AE641" s="2"/>
      <c r="AF641" s="2"/>
      <c r="AG641" s="2"/>
      <c r="AH641" s="2"/>
      <c r="AI641" s="2"/>
      <c r="AJ641" s="2"/>
    </row>
    <row r="642" spans="1:36" ht="14.25" customHeight="1" x14ac:dyDescent="0.2">
      <c r="A642" s="2"/>
      <c r="B642" s="34"/>
      <c r="C642" s="34"/>
      <c r="D642" s="2"/>
      <c r="E642" s="2"/>
      <c r="F642" s="2"/>
      <c r="G642" s="2"/>
      <c r="H642" s="2"/>
      <c r="I642" s="2"/>
      <c r="J642" s="2"/>
      <c r="K642" s="2"/>
      <c r="L642" s="2"/>
      <c r="M642" s="2"/>
      <c r="N642" s="2"/>
      <c r="O642" s="2"/>
      <c r="P642" s="2"/>
      <c r="Q642" s="2"/>
      <c r="R642" s="2"/>
      <c r="S642" s="10"/>
      <c r="T642" s="2"/>
      <c r="U642" s="2"/>
      <c r="V642" s="2"/>
      <c r="W642" s="2"/>
      <c r="X642" s="2"/>
      <c r="Y642" s="2"/>
      <c r="Z642" s="2"/>
      <c r="AA642" s="2"/>
      <c r="AB642" s="2"/>
      <c r="AC642" s="2"/>
      <c r="AD642" s="2"/>
      <c r="AE642" s="2"/>
      <c r="AF642" s="2"/>
      <c r="AG642" s="2"/>
      <c r="AH642" s="2"/>
      <c r="AI642" s="2"/>
      <c r="AJ642" s="2"/>
    </row>
    <row r="643" spans="1:36" ht="14.25" customHeight="1" x14ac:dyDescent="0.2">
      <c r="A643" s="2"/>
      <c r="B643" s="34"/>
      <c r="C643" s="34"/>
      <c r="D643" s="2"/>
      <c r="E643" s="2"/>
      <c r="F643" s="2"/>
      <c r="G643" s="2"/>
      <c r="H643" s="2"/>
      <c r="I643" s="2"/>
      <c r="J643" s="2"/>
      <c r="K643" s="2"/>
      <c r="L643" s="2"/>
      <c r="M643" s="2"/>
      <c r="N643" s="2"/>
      <c r="O643" s="2"/>
      <c r="P643" s="2"/>
      <c r="Q643" s="2"/>
      <c r="R643" s="2"/>
      <c r="S643" s="10"/>
      <c r="T643" s="2"/>
      <c r="U643" s="2"/>
      <c r="V643" s="2"/>
      <c r="W643" s="2"/>
      <c r="X643" s="2"/>
      <c r="Y643" s="2"/>
      <c r="Z643" s="2"/>
      <c r="AA643" s="2"/>
      <c r="AB643" s="2"/>
      <c r="AC643" s="2"/>
      <c r="AD643" s="2"/>
      <c r="AE643" s="2"/>
      <c r="AF643" s="2"/>
      <c r="AG643" s="2"/>
      <c r="AH643" s="2"/>
      <c r="AI643" s="2"/>
      <c r="AJ643" s="2"/>
    </row>
    <row r="644" spans="1:36" ht="14.25" customHeight="1" x14ac:dyDescent="0.2">
      <c r="A644" s="2"/>
      <c r="B644" s="34"/>
      <c r="C644" s="34"/>
      <c r="D644" s="2"/>
      <c r="E644" s="2"/>
      <c r="F644" s="2"/>
      <c r="G644" s="2"/>
      <c r="H644" s="2"/>
      <c r="I644" s="2"/>
      <c r="J644" s="2"/>
      <c r="K644" s="2"/>
      <c r="L644" s="2"/>
      <c r="M644" s="2"/>
      <c r="N644" s="2"/>
      <c r="O644" s="2"/>
      <c r="P644" s="2"/>
      <c r="Q644" s="2"/>
      <c r="R644" s="2"/>
      <c r="S644" s="10"/>
      <c r="T644" s="2"/>
      <c r="U644" s="2"/>
      <c r="V644" s="2"/>
      <c r="W644" s="2"/>
      <c r="X644" s="2"/>
      <c r="Y644" s="2"/>
      <c r="Z644" s="2"/>
      <c r="AA644" s="2"/>
      <c r="AB644" s="2"/>
      <c r="AC644" s="2"/>
      <c r="AD644" s="2"/>
      <c r="AE644" s="2"/>
      <c r="AF644" s="2"/>
      <c r="AG644" s="2"/>
      <c r="AH644" s="2"/>
      <c r="AI644" s="2"/>
      <c r="AJ644" s="2"/>
    </row>
    <row r="645" spans="1:36" ht="14.25" customHeight="1" x14ac:dyDescent="0.2">
      <c r="A645" s="2"/>
      <c r="B645" s="34"/>
      <c r="C645" s="34"/>
      <c r="D645" s="2"/>
      <c r="E645" s="2"/>
      <c r="F645" s="2"/>
      <c r="G645" s="2"/>
      <c r="H645" s="2"/>
      <c r="I645" s="2"/>
      <c r="J645" s="2"/>
      <c r="K645" s="2"/>
      <c r="L645" s="2"/>
      <c r="M645" s="2"/>
      <c r="N645" s="2"/>
      <c r="O645" s="2"/>
      <c r="P645" s="2"/>
      <c r="Q645" s="2"/>
      <c r="R645" s="2"/>
      <c r="S645" s="10"/>
      <c r="T645" s="2"/>
      <c r="U645" s="2"/>
      <c r="V645" s="2"/>
      <c r="W645" s="2"/>
      <c r="X645" s="2"/>
      <c r="Y645" s="2"/>
      <c r="Z645" s="2"/>
      <c r="AA645" s="2"/>
      <c r="AB645" s="2"/>
      <c r="AC645" s="2"/>
      <c r="AD645" s="2"/>
      <c r="AE645" s="2"/>
      <c r="AF645" s="2"/>
      <c r="AG645" s="2"/>
      <c r="AH645" s="2"/>
      <c r="AI645" s="2"/>
      <c r="AJ645" s="2"/>
    </row>
    <row r="646" spans="1:36" ht="14.25" customHeight="1" x14ac:dyDescent="0.2">
      <c r="A646" s="2"/>
      <c r="B646" s="34"/>
      <c r="C646" s="34"/>
      <c r="D646" s="2"/>
      <c r="E646" s="2"/>
      <c r="F646" s="2"/>
      <c r="G646" s="2"/>
      <c r="H646" s="2"/>
      <c r="I646" s="2"/>
      <c r="J646" s="2"/>
      <c r="K646" s="2"/>
      <c r="L646" s="2"/>
      <c r="M646" s="2"/>
      <c r="N646" s="2"/>
      <c r="O646" s="2"/>
      <c r="P646" s="2"/>
      <c r="Q646" s="2"/>
      <c r="R646" s="2"/>
      <c r="S646" s="10"/>
      <c r="T646" s="2"/>
      <c r="U646" s="2"/>
      <c r="V646" s="2"/>
      <c r="W646" s="2"/>
      <c r="X646" s="2"/>
      <c r="Y646" s="2"/>
      <c r="Z646" s="2"/>
      <c r="AA646" s="2"/>
      <c r="AB646" s="2"/>
      <c r="AC646" s="2"/>
      <c r="AD646" s="2"/>
      <c r="AE646" s="2"/>
      <c r="AF646" s="2"/>
      <c r="AG646" s="2"/>
      <c r="AH646" s="2"/>
      <c r="AI646" s="2"/>
      <c r="AJ646" s="2"/>
    </row>
    <row r="647" spans="1:36" ht="14.25" customHeight="1" x14ac:dyDescent="0.2">
      <c r="A647" s="2"/>
      <c r="B647" s="34"/>
      <c r="C647" s="34"/>
      <c r="D647" s="2"/>
      <c r="E647" s="2"/>
      <c r="F647" s="2"/>
      <c r="G647" s="2"/>
      <c r="H647" s="2"/>
      <c r="I647" s="2"/>
      <c r="J647" s="2"/>
      <c r="K647" s="2"/>
      <c r="L647" s="2"/>
      <c r="M647" s="2"/>
      <c r="N647" s="2"/>
      <c r="O647" s="2"/>
      <c r="P647" s="2"/>
      <c r="Q647" s="2"/>
      <c r="R647" s="2"/>
      <c r="S647" s="10"/>
      <c r="T647" s="2"/>
      <c r="U647" s="2"/>
      <c r="V647" s="2"/>
      <c r="W647" s="2"/>
      <c r="X647" s="2"/>
      <c r="Y647" s="2"/>
      <c r="Z647" s="2"/>
      <c r="AA647" s="2"/>
      <c r="AB647" s="2"/>
      <c r="AC647" s="2"/>
      <c r="AD647" s="2"/>
      <c r="AE647" s="2"/>
      <c r="AF647" s="2"/>
      <c r="AG647" s="2"/>
      <c r="AH647" s="2"/>
      <c r="AI647" s="2"/>
      <c r="AJ647" s="2"/>
    </row>
    <row r="648" spans="1:36" ht="14.25" customHeight="1" x14ac:dyDescent="0.2">
      <c r="A648" s="2"/>
      <c r="B648" s="34"/>
      <c r="C648" s="34"/>
      <c r="D648" s="2"/>
      <c r="E648" s="2"/>
      <c r="F648" s="2"/>
      <c r="G648" s="2"/>
      <c r="H648" s="2"/>
      <c r="I648" s="2"/>
      <c r="J648" s="2"/>
      <c r="K648" s="2"/>
      <c r="L648" s="2"/>
      <c r="M648" s="2"/>
      <c r="N648" s="2"/>
      <c r="O648" s="2"/>
      <c r="P648" s="2"/>
      <c r="Q648" s="2"/>
      <c r="R648" s="2"/>
      <c r="S648" s="10"/>
      <c r="T648" s="2"/>
      <c r="U648" s="2"/>
      <c r="V648" s="2"/>
      <c r="W648" s="2"/>
      <c r="X648" s="2"/>
      <c r="Y648" s="2"/>
      <c r="Z648" s="2"/>
      <c r="AA648" s="2"/>
      <c r="AB648" s="2"/>
      <c r="AC648" s="2"/>
      <c r="AD648" s="2"/>
      <c r="AE648" s="2"/>
      <c r="AF648" s="2"/>
      <c r="AG648" s="2"/>
      <c r="AH648" s="2"/>
      <c r="AI648" s="2"/>
      <c r="AJ648" s="2"/>
    </row>
    <row r="649" spans="1:36" ht="14.25" customHeight="1" x14ac:dyDescent="0.2">
      <c r="A649" s="2"/>
      <c r="B649" s="34"/>
      <c r="C649" s="34"/>
      <c r="D649" s="2"/>
      <c r="E649" s="2"/>
      <c r="F649" s="2"/>
      <c r="G649" s="2"/>
      <c r="H649" s="2"/>
      <c r="I649" s="2"/>
      <c r="J649" s="2"/>
      <c r="K649" s="2"/>
      <c r="L649" s="2"/>
      <c r="M649" s="2"/>
      <c r="N649" s="2"/>
      <c r="O649" s="2"/>
      <c r="P649" s="2"/>
      <c r="Q649" s="2"/>
      <c r="R649" s="2"/>
      <c r="S649" s="10"/>
      <c r="T649" s="2"/>
      <c r="U649" s="2"/>
      <c r="V649" s="2"/>
      <c r="W649" s="2"/>
      <c r="X649" s="2"/>
      <c r="Y649" s="2"/>
      <c r="Z649" s="2"/>
      <c r="AA649" s="2"/>
      <c r="AB649" s="2"/>
      <c r="AC649" s="2"/>
      <c r="AD649" s="2"/>
      <c r="AE649" s="2"/>
      <c r="AF649" s="2"/>
      <c r="AG649" s="2"/>
      <c r="AH649" s="2"/>
      <c r="AI649" s="2"/>
      <c r="AJ649" s="2"/>
    </row>
    <row r="650" spans="1:36" ht="14.25" customHeight="1" x14ac:dyDescent="0.2">
      <c r="A650" s="2"/>
      <c r="B650" s="34"/>
      <c r="C650" s="34"/>
      <c r="D650" s="2"/>
      <c r="E650" s="2"/>
      <c r="F650" s="2"/>
      <c r="G650" s="2"/>
      <c r="H650" s="2"/>
      <c r="I650" s="2"/>
      <c r="J650" s="2"/>
      <c r="K650" s="2"/>
      <c r="L650" s="2"/>
      <c r="M650" s="2"/>
      <c r="N650" s="2"/>
      <c r="O650" s="2"/>
      <c r="P650" s="2"/>
      <c r="Q650" s="2"/>
      <c r="R650" s="2"/>
      <c r="S650" s="10"/>
      <c r="T650" s="2"/>
      <c r="U650" s="2"/>
      <c r="V650" s="2"/>
      <c r="W650" s="2"/>
      <c r="X650" s="2"/>
      <c r="Y650" s="2"/>
      <c r="Z650" s="2"/>
      <c r="AA650" s="2"/>
      <c r="AB650" s="2"/>
      <c r="AC650" s="2"/>
      <c r="AD650" s="2"/>
      <c r="AE650" s="2"/>
      <c r="AF650" s="2"/>
      <c r="AG650" s="2"/>
      <c r="AH650" s="2"/>
      <c r="AI650" s="2"/>
      <c r="AJ650" s="2"/>
    </row>
    <row r="651" spans="1:36" ht="14.25" customHeight="1" x14ac:dyDescent="0.2">
      <c r="A651" s="2"/>
      <c r="B651" s="34"/>
      <c r="C651" s="34"/>
      <c r="D651" s="2"/>
      <c r="E651" s="2"/>
      <c r="F651" s="2"/>
      <c r="G651" s="2"/>
      <c r="H651" s="2"/>
      <c r="I651" s="2"/>
      <c r="J651" s="2"/>
      <c r="K651" s="2"/>
      <c r="L651" s="2"/>
      <c r="M651" s="2"/>
      <c r="N651" s="2"/>
      <c r="O651" s="2"/>
      <c r="P651" s="2"/>
      <c r="Q651" s="2"/>
      <c r="R651" s="2"/>
      <c r="S651" s="10"/>
      <c r="T651" s="2"/>
      <c r="U651" s="2"/>
      <c r="V651" s="2"/>
      <c r="W651" s="2"/>
      <c r="X651" s="2"/>
      <c r="Y651" s="2"/>
      <c r="Z651" s="2"/>
      <c r="AA651" s="2"/>
      <c r="AB651" s="2"/>
      <c r="AC651" s="2"/>
      <c r="AD651" s="2"/>
      <c r="AE651" s="2"/>
      <c r="AF651" s="2"/>
      <c r="AG651" s="2"/>
      <c r="AH651" s="2"/>
      <c r="AI651" s="2"/>
      <c r="AJ651" s="2"/>
    </row>
    <row r="652" spans="1:36" ht="14.25" customHeight="1" x14ac:dyDescent="0.2">
      <c r="A652" s="2"/>
      <c r="B652" s="34"/>
      <c r="C652" s="34"/>
      <c r="D652" s="2"/>
      <c r="E652" s="2"/>
      <c r="F652" s="2"/>
      <c r="G652" s="2"/>
      <c r="H652" s="2"/>
      <c r="I652" s="2"/>
      <c r="J652" s="2"/>
      <c r="K652" s="2"/>
      <c r="L652" s="2"/>
      <c r="M652" s="2"/>
      <c r="N652" s="2"/>
      <c r="O652" s="2"/>
      <c r="P652" s="2"/>
      <c r="Q652" s="2"/>
      <c r="R652" s="2"/>
      <c r="S652" s="10"/>
      <c r="T652" s="2"/>
      <c r="U652" s="2"/>
      <c r="V652" s="2"/>
      <c r="W652" s="2"/>
      <c r="X652" s="2"/>
      <c r="Y652" s="2"/>
      <c r="Z652" s="2"/>
      <c r="AA652" s="2"/>
      <c r="AB652" s="2"/>
      <c r="AC652" s="2"/>
      <c r="AD652" s="2"/>
      <c r="AE652" s="2"/>
      <c r="AF652" s="2"/>
      <c r="AG652" s="2"/>
      <c r="AH652" s="2"/>
      <c r="AI652" s="2"/>
      <c r="AJ652" s="2"/>
    </row>
    <row r="653" spans="1:36" ht="14.25" customHeight="1" x14ac:dyDescent="0.2">
      <c r="A653" s="2"/>
      <c r="B653" s="34"/>
      <c r="C653" s="34"/>
      <c r="D653" s="2"/>
      <c r="E653" s="2"/>
      <c r="F653" s="2"/>
      <c r="G653" s="2"/>
      <c r="H653" s="2"/>
      <c r="I653" s="2"/>
      <c r="J653" s="2"/>
      <c r="K653" s="2"/>
      <c r="L653" s="2"/>
      <c r="M653" s="2"/>
      <c r="N653" s="2"/>
      <c r="O653" s="2"/>
      <c r="P653" s="2"/>
      <c r="Q653" s="2"/>
      <c r="R653" s="2"/>
      <c r="S653" s="10"/>
      <c r="T653" s="2"/>
      <c r="U653" s="2"/>
      <c r="V653" s="2"/>
      <c r="W653" s="2"/>
      <c r="X653" s="2"/>
      <c r="Y653" s="2"/>
      <c r="Z653" s="2"/>
      <c r="AA653" s="2"/>
      <c r="AB653" s="2"/>
      <c r="AC653" s="2"/>
      <c r="AD653" s="2"/>
      <c r="AE653" s="2"/>
      <c r="AF653" s="2"/>
      <c r="AG653" s="2"/>
      <c r="AH653" s="2"/>
      <c r="AI653" s="2"/>
      <c r="AJ653" s="2"/>
    </row>
    <row r="654" spans="1:36" ht="14.25" customHeight="1" x14ac:dyDescent="0.2">
      <c r="A654" s="2"/>
      <c r="B654" s="34"/>
      <c r="C654" s="34"/>
      <c r="D654" s="2"/>
      <c r="E654" s="2"/>
      <c r="F654" s="2"/>
      <c r="G654" s="2"/>
      <c r="H654" s="2"/>
      <c r="I654" s="2"/>
      <c r="J654" s="2"/>
      <c r="K654" s="2"/>
      <c r="L654" s="2"/>
      <c r="M654" s="2"/>
      <c r="N654" s="2"/>
      <c r="O654" s="2"/>
      <c r="P654" s="2"/>
      <c r="Q654" s="2"/>
      <c r="R654" s="2"/>
      <c r="S654" s="10"/>
      <c r="T654" s="2"/>
      <c r="U654" s="2"/>
      <c r="V654" s="2"/>
      <c r="W654" s="2"/>
      <c r="X654" s="2"/>
      <c r="Y654" s="2"/>
      <c r="Z654" s="2"/>
      <c r="AA654" s="2"/>
      <c r="AB654" s="2"/>
      <c r="AC654" s="2"/>
      <c r="AD654" s="2"/>
      <c r="AE654" s="2"/>
      <c r="AF654" s="2"/>
      <c r="AG654" s="2"/>
      <c r="AH654" s="2"/>
      <c r="AI654" s="2"/>
      <c r="AJ654" s="2"/>
    </row>
    <row r="655" spans="1:36" ht="14.25" customHeight="1" x14ac:dyDescent="0.2">
      <c r="A655" s="2"/>
      <c r="B655" s="34"/>
      <c r="C655" s="34"/>
      <c r="D655" s="2"/>
      <c r="E655" s="2"/>
      <c r="F655" s="2"/>
      <c r="G655" s="2"/>
      <c r="H655" s="2"/>
      <c r="I655" s="2"/>
      <c r="J655" s="2"/>
      <c r="K655" s="2"/>
      <c r="L655" s="2"/>
      <c r="M655" s="2"/>
      <c r="N655" s="2"/>
      <c r="O655" s="2"/>
      <c r="P655" s="2"/>
      <c r="Q655" s="2"/>
      <c r="R655" s="2"/>
      <c r="S655" s="10"/>
      <c r="T655" s="2"/>
      <c r="U655" s="2"/>
      <c r="V655" s="2"/>
      <c r="W655" s="2"/>
      <c r="X655" s="2"/>
      <c r="Y655" s="2"/>
      <c r="Z655" s="2"/>
      <c r="AA655" s="2"/>
      <c r="AB655" s="2"/>
      <c r="AC655" s="2"/>
      <c r="AD655" s="2"/>
      <c r="AE655" s="2"/>
      <c r="AF655" s="2"/>
      <c r="AG655" s="2"/>
      <c r="AH655" s="2"/>
      <c r="AI655" s="2"/>
      <c r="AJ655" s="2"/>
    </row>
    <row r="656" spans="1:36" ht="14.25" customHeight="1" x14ac:dyDescent="0.2">
      <c r="A656" s="2"/>
      <c r="B656" s="34"/>
      <c r="C656" s="34"/>
      <c r="D656" s="2"/>
      <c r="E656" s="2"/>
      <c r="F656" s="2"/>
      <c r="G656" s="2"/>
      <c r="H656" s="2"/>
      <c r="I656" s="2"/>
      <c r="J656" s="2"/>
      <c r="K656" s="2"/>
      <c r="L656" s="2"/>
      <c r="M656" s="2"/>
      <c r="N656" s="2"/>
      <c r="O656" s="2"/>
      <c r="P656" s="2"/>
      <c r="Q656" s="2"/>
      <c r="R656" s="2"/>
      <c r="S656" s="10"/>
      <c r="T656" s="2"/>
      <c r="U656" s="2"/>
      <c r="V656" s="2"/>
      <c r="W656" s="2"/>
      <c r="X656" s="2"/>
      <c r="Y656" s="2"/>
      <c r="Z656" s="2"/>
      <c r="AA656" s="2"/>
      <c r="AB656" s="2"/>
      <c r="AC656" s="2"/>
      <c r="AD656" s="2"/>
      <c r="AE656" s="2"/>
      <c r="AF656" s="2"/>
      <c r="AG656" s="2"/>
      <c r="AH656" s="2"/>
      <c r="AI656" s="2"/>
      <c r="AJ656" s="2"/>
    </row>
    <row r="657" spans="1:36" ht="14.25" customHeight="1" x14ac:dyDescent="0.2">
      <c r="A657" s="2"/>
      <c r="B657" s="34"/>
      <c r="C657" s="34"/>
      <c r="D657" s="2"/>
      <c r="E657" s="2"/>
      <c r="F657" s="2"/>
      <c r="G657" s="2"/>
      <c r="H657" s="2"/>
      <c r="I657" s="2"/>
      <c r="J657" s="2"/>
      <c r="K657" s="2"/>
      <c r="L657" s="2"/>
      <c r="M657" s="2"/>
      <c r="N657" s="2"/>
      <c r="O657" s="2"/>
      <c r="P657" s="2"/>
      <c r="Q657" s="2"/>
      <c r="R657" s="2"/>
      <c r="S657" s="10"/>
      <c r="T657" s="2"/>
      <c r="U657" s="2"/>
      <c r="V657" s="2"/>
      <c r="W657" s="2"/>
      <c r="X657" s="2"/>
      <c r="Y657" s="2"/>
      <c r="Z657" s="2"/>
      <c r="AA657" s="2"/>
      <c r="AB657" s="2"/>
      <c r="AC657" s="2"/>
      <c r="AD657" s="2"/>
      <c r="AE657" s="2"/>
      <c r="AF657" s="2"/>
      <c r="AG657" s="2"/>
      <c r="AH657" s="2"/>
      <c r="AI657" s="2"/>
      <c r="AJ657" s="2"/>
    </row>
    <row r="658" spans="1:36" ht="14.25" customHeight="1" x14ac:dyDescent="0.2">
      <c r="A658" s="2"/>
      <c r="B658" s="34"/>
      <c r="C658" s="34"/>
      <c r="D658" s="2"/>
      <c r="E658" s="2"/>
      <c r="F658" s="2"/>
      <c r="G658" s="2"/>
      <c r="H658" s="2"/>
      <c r="I658" s="2"/>
      <c r="J658" s="2"/>
      <c r="K658" s="2"/>
      <c r="L658" s="2"/>
      <c r="M658" s="2"/>
      <c r="N658" s="2"/>
      <c r="O658" s="2"/>
      <c r="P658" s="2"/>
      <c r="Q658" s="2"/>
      <c r="R658" s="2"/>
      <c r="S658" s="10"/>
      <c r="T658" s="2"/>
      <c r="U658" s="2"/>
      <c r="V658" s="2"/>
      <c r="W658" s="2"/>
      <c r="X658" s="2"/>
      <c r="Y658" s="2"/>
      <c r="Z658" s="2"/>
      <c r="AA658" s="2"/>
      <c r="AB658" s="2"/>
      <c r="AC658" s="2"/>
      <c r="AD658" s="2"/>
      <c r="AE658" s="2"/>
      <c r="AF658" s="2"/>
      <c r="AG658" s="2"/>
      <c r="AH658" s="2"/>
      <c r="AI658" s="2"/>
      <c r="AJ658" s="2"/>
    </row>
    <row r="659" spans="1:36" ht="14.25" customHeight="1" x14ac:dyDescent="0.2">
      <c r="A659" s="2"/>
      <c r="B659" s="34"/>
      <c r="C659" s="34"/>
      <c r="D659" s="2"/>
      <c r="E659" s="2"/>
      <c r="F659" s="2"/>
      <c r="G659" s="2"/>
      <c r="H659" s="2"/>
      <c r="I659" s="2"/>
      <c r="J659" s="2"/>
      <c r="K659" s="2"/>
      <c r="L659" s="2"/>
      <c r="M659" s="2"/>
      <c r="N659" s="2"/>
      <c r="O659" s="2"/>
      <c r="P659" s="2"/>
      <c r="Q659" s="2"/>
      <c r="R659" s="2"/>
      <c r="S659" s="10"/>
      <c r="T659" s="2"/>
      <c r="U659" s="2"/>
      <c r="V659" s="2"/>
      <c r="W659" s="2"/>
      <c r="X659" s="2"/>
      <c r="Y659" s="2"/>
      <c r="Z659" s="2"/>
      <c r="AA659" s="2"/>
      <c r="AB659" s="2"/>
      <c r="AC659" s="2"/>
      <c r="AD659" s="2"/>
      <c r="AE659" s="2"/>
      <c r="AF659" s="2"/>
      <c r="AG659" s="2"/>
      <c r="AH659" s="2"/>
      <c r="AI659" s="2"/>
      <c r="AJ659" s="2"/>
    </row>
    <row r="660" spans="1:36" ht="14.25" customHeight="1" x14ac:dyDescent="0.2">
      <c r="A660" s="2"/>
      <c r="B660" s="34"/>
      <c r="C660" s="34"/>
      <c r="D660" s="2"/>
      <c r="E660" s="2"/>
      <c r="F660" s="2"/>
      <c r="G660" s="2"/>
      <c r="H660" s="2"/>
      <c r="I660" s="2"/>
      <c r="J660" s="2"/>
      <c r="K660" s="2"/>
      <c r="L660" s="2"/>
      <c r="M660" s="2"/>
      <c r="N660" s="2"/>
      <c r="O660" s="2"/>
      <c r="P660" s="2"/>
      <c r="Q660" s="2"/>
      <c r="R660" s="2"/>
      <c r="S660" s="10"/>
      <c r="T660" s="2"/>
      <c r="U660" s="2"/>
      <c r="V660" s="2"/>
      <c r="W660" s="2"/>
      <c r="X660" s="2"/>
      <c r="Y660" s="2"/>
      <c r="Z660" s="2"/>
      <c r="AA660" s="2"/>
      <c r="AB660" s="2"/>
      <c r="AC660" s="2"/>
      <c r="AD660" s="2"/>
      <c r="AE660" s="2"/>
      <c r="AF660" s="2"/>
      <c r="AG660" s="2"/>
      <c r="AH660" s="2"/>
      <c r="AI660" s="2"/>
      <c r="AJ660" s="2"/>
    </row>
    <row r="661" spans="1:36" ht="14.25" customHeight="1" x14ac:dyDescent="0.2">
      <c r="A661" s="2"/>
      <c r="B661" s="34"/>
      <c r="C661" s="34"/>
      <c r="D661" s="2"/>
      <c r="E661" s="2"/>
      <c r="F661" s="2"/>
      <c r="G661" s="2"/>
      <c r="H661" s="2"/>
      <c r="I661" s="2"/>
      <c r="J661" s="2"/>
      <c r="K661" s="2"/>
      <c r="L661" s="2"/>
      <c r="M661" s="2"/>
      <c r="N661" s="2"/>
      <c r="O661" s="2"/>
      <c r="P661" s="2"/>
      <c r="Q661" s="2"/>
      <c r="R661" s="2"/>
      <c r="S661" s="10"/>
      <c r="T661" s="2"/>
      <c r="U661" s="2"/>
      <c r="V661" s="2"/>
      <c r="W661" s="2"/>
      <c r="X661" s="2"/>
      <c r="Y661" s="2"/>
      <c r="Z661" s="2"/>
      <c r="AA661" s="2"/>
      <c r="AB661" s="2"/>
      <c r="AC661" s="2"/>
      <c r="AD661" s="2"/>
      <c r="AE661" s="2"/>
      <c r="AF661" s="2"/>
      <c r="AG661" s="2"/>
      <c r="AH661" s="2"/>
      <c r="AI661" s="2"/>
      <c r="AJ661" s="2"/>
    </row>
    <row r="662" spans="1:36" ht="14.25" customHeight="1" x14ac:dyDescent="0.2">
      <c r="A662" s="2"/>
      <c r="B662" s="34"/>
      <c r="C662" s="34"/>
      <c r="D662" s="2"/>
      <c r="E662" s="2"/>
      <c r="F662" s="2"/>
      <c r="G662" s="2"/>
      <c r="H662" s="2"/>
      <c r="I662" s="2"/>
      <c r="J662" s="2"/>
      <c r="K662" s="2"/>
      <c r="L662" s="2"/>
      <c r="M662" s="2"/>
      <c r="N662" s="2"/>
      <c r="O662" s="2"/>
      <c r="P662" s="2"/>
      <c r="Q662" s="2"/>
      <c r="R662" s="2"/>
      <c r="S662" s="10"/>
      <c r="T662" s="2"/>
      <c r="U662" s="2"/>
      <c r="V662" s="2"/>
      <c r="W662" s="2"/>
      <c r="X662" s="2"/>
      <c r="Y662" s="2"/>
      <c r="Z662" s="2"/>
      <c r="AA662" s="2"/>
      <c r="AB662" s="2"/>
      <c r="AC662" s="2"/>
      <c r="AD662" s="2"/>
      <c r="AE662" s="2"/>
      <c r="AF662" s="2"/>
      <c r="AG662" s="2"/>
      <c r="AH662" s="2"/>
      <c r="AI662" s="2"/>
      <c r="AJ662" s="2"/>
    </row>
    <row r="663" spans="1:36" ht="14.25" customHeight="1" x14ac:dyDescent="0.2">
      <c r="A663" s="2"/>
      <c r="B663" s="34"/>
      <c r="C663" s="34"/>
      <c r="D663" s="2"/>
      <c r="E663" s="2"/>
      <c r="F663" s="2"/>
      <c r="G663" s="2"/>
      <c r="H663" s="2"/>
      <c r="I663" s="2"/>
      <c r="J663" s="2"/>
      <c r="K663" s="2"/>
      <c r="L663" s="2"/>
      <c r="M663" s="2"/>
      <c r="N663" s="2"/>
      <c r="O663" s="2"/>
      <c r="P663" s="2"/>
      <c r="Q663" s="2"/>
      <c r="R663" s="2"/>
      <c r="S663" s="10"/>
      <c r="T663" s="2"/>
      <c r="U663" s="2"/>
      <c r="V663" s="2"/>
      <c r="W663" s="2"/>
      <c r="X663" s="2"/>
      <c r="Y663" s="2"/>
      <c r="Z663" s="2"/>
      <c r="AA663" s="2"/>
      <c r="AB663" s="2"/>
      <c r="AC663" s="2"/>
      <c r="AD663" s="2"/>
      <c r="AE663" s="2"/>
      <c r="AF663" s="2"/>
      <c r="AG663" s="2"/>
      <c r="AH663" s="2"/>
      <c r="AI663" s="2"/>
      <c r="AJ663" s="2"/>
    </row>
    <row r="664" spans="1:36" ht="14.25" customHeight="1" x14ac:dyDescent="0.2">
      <c r="A664" s="2"/>
      <c r="B664" s="34"/>
      <c r="C664" s="34"/>
      <c r="D664" s="2"/>
      <c r="E664" s="2"/>
      <c r="F664" s="2"/>
      <c r="G664" s="2"/>
      <c r="H664" s="2"/>
      <c r="I664" s="2"/>
      <c r="J664" s="2"/>
      <c r="K664" s="2"/>
      <c r="L664" s="2"/>
      <c r="M664" s="2"/>
      <c r="N664" s="2"/>
      <c r="O664" s="2"/>
      <c r="P664" s="2"/>
      <c r="Q664" s="2"/>
      <c r="R664" s="2"/>
      <c r="S664" s="10"/>
      <c r="T664" s="2"/>
      <c r="U664" s="2"/>
      <c r="V664" s="2"/>
      <c r="W664" s="2"/>
      <c r="X664" s="2"/>
      <c r="Y664" s="2"/>
      <c r="Z664" s="2"/>
      <c r="AA664" s="2"/>
      <c r="AB664" s="2"/>
      <c r="AC664" s="2"/>
      <c r="AD664" s="2"/>
      <c r="AE664" s="2"/>
      <c r="AF664" s="2"/>
      <c r="AG664" s="2"/>
      <c r="AH664" s="2"/>
      <c r="AI664" s="2"/>
      <c r="AJ664" s="2"/>
    </row>
    <row r="665" spans="1:36" ht="14.25" customHeight="1" x14ac:dyDescent="0.2">
      <c r="A665" s="2"/>
      <c r="B665" s="34"/>
      <c r="C665" s="34"/>
      <c r="D665" s="2"/>
      <c r="E665" s="2"/>
      <c r="F665" s="2"/>
      <c r="G665" s="2"/>
      <c r="H665" s="2"/>
      <c r="I665" s="2"/>
      <c r="J665" s="2"/>
      <c r="K665" s="2"/>
      <c r="L665" s="2"/>
      <c r="M665" s="2"/>
      <c r="N665" s="2"/>
      <c r="O665" s="2"/>
      <c r="P665" s="2"/>
      <c r="Q665" s="2"/>
      <c r="R665" s="2"/>
      <c r="S665" s="10"/>
      <c r="T665" s="2"/>
      <c r="U665" s="2"/>
      <c r="V665" s="2"/>
      <c r="W665" s="2"/>
      <c r="X665" s="2"/>
      <c r="Y665" s="2"/>
      <c r="Z665" s="2"/>
      <c r="AA665" s="2"/>
      <c r="AB665" s="2"/>
      <c r="AC665" s="2"/>
      <c r="AD665" s="2"/>
      <c r="AE665" s="2"/>
      <c r="AF665" s="2"/>
      <c r="AG665" s="2"/>
      <c r="AH665" s="2"/>
      <c r="AI665" s="2"/>
      <c r="AJ665" s="2"/>
    </row>
    <row r="666" spans="1:36" ht="14.25" customHeight="1" x14ac:dyDescent="0.2">
      <c r="A666" s="2"/>
      <c r="B666" s="34"/>
      <c r="C666" s="34"/>
      <c r="D666" s="2"/>
      <c r="E666" s="2"/>
      <c r="F666" s="2"/>
      <c r="G666" s="2"/>
      <c r="H666" s="2"/>
      <c r="I666" s="2"/>
      <c r="J666" s="2"/>
      <c r="K666" s="2"/>
      <c r="L666" s="2"/>
      <c r="M666" s="2"/>
      <c r="N666" s="2"/>
      <c r="O666" s="2"/>
      <c r="P666" s="2"/>
      <c r="Q666" s="2"/>
      <c r="R666" s="2"/>
      <c r="S666" s="10"/>
      <c r="T666" s="2"/>
      <c r="U666" s="2"/>
      <c r="V666" s="2"/>
      <c r="W666" s="2"/>
      <c r="X666" s="2"/>
      <c r="Y666" s="2"/>
      <c r="Z666" s="2"/>
      <c r="AA666" s="2"/>
      <c r="AB666" s="2"/>
      <c r="AC666" s="2"/>
      <c r="AD666" s="2"/>
      <c r="AE666" s="2"/>
      <c r="AF666" s="2"/>
      <c r="AG666" s="2"/>
      <c r="AH666" s="2"/>
      <c r="AI666" s="2"/>
      <c r="AJ666" s="2"/>
    </row>
    <row r="667" spans="1:36" ht="14.25" customHeight="1" x14ac:dyDescent="0.2">
      <c r="A667" s="2"/>
      <c r="B667" s="34"/>
      <c r="C667" s="34"/>
      <c r="D667" s="2"/>
      <c r="E667" s="2"/>
      <c r="F667" s="2"/>
      <c r="G667" s="2"/>
      <c r="H667" s="2"/>
      <c r="I667" s="2"/>
      <c r="J667" s="2"/>
      <c r="K667" s="2"/>
      <c r="L667" s="2"/>
      <c r="M667" s="2"/>
      <c r="N667" s="2"/>
      <c r="O667" s="2"/>
      <c r="P667" s="2"/>
      <c r="Q667" s="2"/>
      <c r="R667" s="2"/>
      <c r="S667" s="10"/>
      <c r="T667" s="2"/>
      <c r="U667" s="2"/>
      <c r="V667" s="2"/>
      <c r="W667" s="2"/>
      <c r="X667" s="2"/>
      <c r="Y667" s="2"/>
      <c r="Z667" s="2"/>
      <c r="AA667" s="2"/>
      <c r="AB667" s="2"/>
      <c r="AC667" s="2"/>
      <c r="AD667" s="2"/>
      <c r="AE667" s="2"/>
      <c r="AF667" s="2"/>
      <c r="AG667" s="2"/>
      <c r="AH667" s="2"/>
      <c r="AI667" s="2"/>
      <c r="AJ667" s="2"/>
    </row>
    <row r="668" spans="1:36" ht="14.25" customHeight="1" x14ac:dyDescent="0.2">
      <c r="A668" s="2"/>
      <c r="B668" s="34"/>
      <c r="C668" s="34"/>
      <c r="D668" s="2"/>
      <c r="E668" s="2"/>
      <c r="F668" s="2"/>
      <c r="G668" s="2"/>
      <c r="H668" s="2"/>
      <c r="I668" s="2"/>
      <c r="J668" s="2"/>
      <c r="K668" s="2"/>
      <c r="L668" s="2"/>
      <c r="M668" s="2"/>
      <c r="N668" s="2"/>
      <c r="O668" s="2"/>
      <c r="P668" s="2"/>
      <c r="Q668" s="2"/>
      <c r="R668" s="2"/>
      <c r="S668" s="10"/>
      <c r="T668" s="2"/>
      <c r="U668" s="2"/>
      <c r="V668" s="2"/>
      <c r="W668" s="2"/>
      <c r="X668" s="2"/>
      <c r="Y668" s="2"/>
      <c r="Z668" s="2"/>
      <c r="AA668" s="2"/>
      <c r="AB668" s="2"/>
      <c r="AC668" s="2"/>
      <c r="AD668" s="2"/>
      <c r="AE668" s="2"/>
      <c r="AF668" s="2"/>
      <c r="AG668" s="2"/>
      <c r="AH668" s="2"/>
      <c r="AI668" s="2"/>
      <c r="AJ668" s="2"/>
    </row>
    <row r="669" spans="1:36" ht="14.25" customHeight="1" x14ac:dyDescent="0.2">
      <c r="A669" s="2"/>
      <c r="B669" s="34"/>
      <c r="C669" s="34"/>
      <c r="D669" s="2"/>
      <c r="E669" s="2"/>
      <c r="F669" s="2"/>
      <c r="G669" s="2"/>
      <c r="H669" s="2"/>
      <c r="I669" s="2"/>
      <c r="J669" s="2"/>
      <c r="K669" s="2"/>
      <c r="L669" s="2"/>
      <c r="M669" s="2"/>
      <c r="N669" s="2"/>
      <c r="O669" s="2"/>
      <c r="P669" s="2"/>
      <c r="Q669" s="2"/>
      <c r="R669" s="2"/>
      <c r="S669" s="10"/>
      <c r="T669" s="2"/>
      <c r="U669" s="2"/>
      <c r="V669" s="2"/>
      <c r="W669" s="2"/>
      <c r="X669" s="2"/>
      <c r="Y669" s="2"/>
      <c r="Z669" s="2"/>
      <c r="AA669" s="2"/>
      <c r="AB669" s="2"/>
      <c r="AC669" s="2"/>
      <c r="AD669" s="2"/>
      <c r="AE669" s="2"/>
      <c r="AF669" s="2"/>
      <c r="AG669" s="2"/>
      <c r="AH669" s="2"/>
      <c r="AI669" s="2"/>
      <c r="AJ669" s="2"/>
    </row>
    <row r="670" spans="1:36" ht="14.25" customHeight="1" x14ac:dyDescent="0.2">
      <c r="A670" s="2"/>
      <c r="B670" s="34"/>
      <c r="C670" s="34"/>
      <c r="D670" s="2"/>
      <c r="E670" s="2"/>
      <c r="F670" s="2"/>
      <c r="G670" s="2"/>
      <c r="H670" s="2"/>
      <c r="I670" s="2"/>
      <c r="J670" s="2"/>
      <c r="K670" s="2"/>
      <c r="L670" s="2"/>
      <c r="M670" s="2"/>
      <c r="N670" s="2"/>
      <c r="O670" s="2"/>
      <c r="P670" s="2"/>
      <c r="Q670" s="2"/>
      <c r="R670" s="2"/>
      <c r="S670" s="10"/>
      <c r="T670" s="2"/>
      <c r="U670" s="2"/>
      <c r="V670" s="2"/>
      <c r="W670" s="2"/>
      <c r="X670" s="2"/>
      <c r="Y670" s="2"/>
      <c r="Z670" s="2"/>
      <c r="AA670" s="2"/>
      <c r="AB670" s="2"/>
      <c r="AC670" s="2"/>
      <c r="AD670" s="2"/>
      <c r="AE670" s="2"/>
      <c r="AF670" s="2"/>
      <c r="AG670" s="2"/>
      <c r="AH670" s="2"/>
      <c r="AI670" s="2"/>
      <c r="AJ670" s="2"/>
    </row>
    <row r="671" spans="1:36" ht="14.25" customHeight="1" x14ac:dyDescent="0.2">
      <c r="A671" s="2"/>
      <c r="B671" s="34"/>
      <c r="C671" s="34"/>
      <c r="D671" s="2"/>
      <c r="E671" s="2"/>
      <c r="F671" s="2"/>
      <c r="G671" s="2"/>
      <c r="H671" s="2"/>
      <c r="I671" s="2"/>
      <c r="J671" s="2"/>
      <c r="K671" s="2"/>
      <c r="L671" s="2"/>
      <c r="M671" s="2"/>
      <c r="N671" s="2"/>
      <c r="O671" s="2"/>
      <c r="P671" s="2"/>
      <c r="Q671" s="2"/>
      <c r="R671" s="2"/>
      <c r="S671" s="10"/>
      <c r="T671" s="2"/>
      <c r="U671" s="2"/>
      <c r="V671" s="2"/>
      <c r="W671" s="2"/>
      <c r="X671" s="2"/>
      <c r="Y671" s="2"/>
      <c r="Z671" s="2"/>
      <c r="AA671" s="2"/>
      <c r="AB671" s="2"/>
      <c r="AC671" s="2"/>
      <c r="AD671" s="2"/>
      <c r="AE671" s="2"/>
      <c r="AF671" s="2"/>
      <c r="AG671" s="2"/>
      <c r="AH671" s="2"/>
      <c r="AI671" s="2"/>
      <c r="AJ671" s="2"/>
    </row>
    <row r="672" spans="1:36" ht="14.25" customHeight="1" x14ac:dyDescent="0.2">
      <c r="A672" s="2"/>
      <c r="B672" s="34"/>
      <c r="C672" s="34"/>
      <c r="D672" s="2"/>
      <c r="E672" s="2"/>
      <c r="F672" s="2"/>
      <c r="G672" s="2"/>
      <c r="H672" s="2"/>
      <c r="I672" s="2"/>
      <c r="J672" s="2"/>
      <c r="K672" s="2"/>
      <c r="L672" s="2"/>
      <c r="M672" s="2"/>
      <c r="N672" s="2"/>
      <c r="O672" s="2"/>
      <c r="P672" s="2"/>
      <c r="Q672" s="2"/>
      <c r="R672" s="2"/>
      <c r="S672" s="10"/>
      <c r="T672" s="2"/>
      <c r="U672" s="2"/>
      <c r="V672" s="2"/>
      <c r="W672" s="2"/>
      <c r="X672" s="2"/>
      <c r="Y672" s="2"/>
      <c r="Z672" s="2"/>
      <c r="AA672" s="2"/>
      <c r="AB672" s="2"/>
      <c r="AC672" s="2"/>
      <c r="AD672" s="2"/>
      <c r="AE672" s="2"/>
      <c r="AF672" s="2"/>
      <c r="AG672" s="2"/>
      <c r="AH672" s="2"/>
      <c r="AI672" s="2"/>
      <c r="AJ672" s="2"/>
    </row>
    <row r="673" spans="1:36" ht="14.25" customHeight="1" x14ac:dyDescent="0.2">
      <c r="A673" s="2"/>
      <c r="B673" s="34"/>
      <c r="C673" s="34"/>
      <c r="D673" s="2"/>
      <c r="E673" s="2"/>
      <c r="F673" s="2"/>
      <c r="G673" s="2"/>
      <c r="H673" s="2"/>
      <c r="I673" s="2"/>
      <c r="J673" s="2"/>
      <c r="K673" s="2"/>
      <c r="L673" s="2"/>
      <c r="M673" s="2"/>
      <c r="N673" s="2"/>
      <c r="O673" s="2"/>
      <c r="P673" s="2"/>
      <c r="Q673" s="2"/>
      <c r="R673" s="2"/>
      <c r="S673" s="10"/>
      <c r="T673" s="2"/>
      <c r="U673" s="2"/>
      <c r="V673" s="2"/>
      <c r="W673" s="2"/>
      <c r="X673" s="2"/>
      <c r="Y673" s="2"/>
      <c r="Z673" s="2"/>
      <c r="AA673" s="2"/>
      <c r="AB673" s="2"/>
      <c r="AC673" s="2"/>
      <c r="AD673" s="2"/>
      <c r="AE673" s="2"/>
      <c r="AF673" s="2"/>
      <c r="AG673" s="2"/>
      <c r="AH673" s="2"/>
      <c r="AI673" s="2"/>
      <c r="AJ673" s="2"/>
    </row>
    <row r="674" spans="1:36" ht="14.25" customHeight="1" x14ac:dyDescent="0.2">
      <c r="A674" s="2"/>
      <c r="B674" s="34"/>
      <c r="C674" s="34"/>
      <c r="D674" s="2"/>
      <c r="E674" s="2"/>
      <c r="F674" s="2"/>
      <c r="G674" s="2"/>
      <c r="H674" s="2"/>
      <c r="I674" s="2"/>
      <c r="J674" s="2"/>
      <c r="K674" s="2"/>
      <c r="L674" s="2"/>
      <c r="M674" s="2"/>
      <c r="N674" s="2"/>
      <c r="O674" s="2"/>
      <c r="P674" s="2"/>
      <c r="Q674" s="2"/>
      <c r="R674" s="2"/>
      <c r="S674" s="10"/>
      <c r="T674" s="2"/>
      <c r="U674" s="2"/>
      <c r="V674" s="2"/>
      <c r="W674" s="2"/>
      <c r="X674" s="2"/>
      <c r="Y674" s="2"/>
      <c r="Z674" s="2"/>
      <c r="AA674" s="2"/>
      <c r="AB674" s="2"/>
      <c r="AC674" s="2"/>
      <c r="AD674" s="2"/>
      <c r="AE674" s="2"/>
      <c r="AF674" s="2"/>
      <c r="AG674" s="2"/>
      <c r="AH674" s="2"/>
      <c r="AI674" s="2"/>
      <c r="AJ674" s="2"/>
    </row>
    <row r="675" spans="1:36" ht="14.25" customHeight="1" x14ac:dyDescent="0.2">
      <c r="A675" s="2"/>
      <c r="B675" s="34"/>
      <c r="C675" s="34"/>
      <c r="D675" s="2"/>
      <c r="E675" s="2"/>
      <c r="F675" s="2"/>
      <c r="G675" s="2"/>
      <c r="H675" s="2"/>
      <c r="I675" s="2"/>
      <c r="J675" s="2"/>
      <c r="K675" s="2"/>
      <c r="L675" s="2"/>
      <c r="M675" s="2"/>
      <c r="N675" s="2"/>
      <c r="O675" s="2"/>
      <c r="P675" s="2"/>
      <c r="Q675" s="2"/>
      <c r="R675" s="2"/>
      <c r="S675" s="10"/>
      <c r="T675" s="2"/>
      <c r="U675" s="2"/>
      <c r="V675" s="2"/>
      <c r="W675" s="2"/>
      <c r="X675" s="2"/>
      <c r="Y675" s="2"/>
      <c r="Z675" s="2"/>
      <c r="AA675" s="2"/>
      <c r="AB675" s="2"/>
      <c r="AC675" s="2"/>
      <c r="AD675" s="2"/>
      <c r="AE675" s="2"/>
      <c r="AF675" s="2"/>
      <c r="AG675" s="2"/>
      <c r="AH675" s="2"/>
      <c r="AI675" s="2"/>
      <c r="AJ675" s="2"/>
    </row>
    <row r="676" spans="1:36" ht="14.25" customHeight="1" x14ac:dyDescent="0.2">
      <c r="A676" s="2"/>
      <c r="B676" s="34"/>
      <c r="C676" s="34"/>
      <c r="D676" s="2"/>
      <c r="E676" s="2"/>
      <c r="F676" s="2"/>
      <c r="G676" s="2"/>
      <c r="H676" s="2"/>
      <c r="I676" s="2"/>
      <c r="J676" s="2"/>
      <c r="K676" s="2"/>
      <c r="L676" s="2"/>
      <c r="M676" s="2"/>
      <c r="N676" s="2"/>
      <c r="O676" s="2"/>
      <c r="P676" s="2"/>
      <c r="Q676" s="2"/>
      <c r="R676" s="2"/>
      <c r="S676" s="10"/>
      <c r="T676" s="2"/>
      <c r="U676" s="2"/>
      <c r="V676" s="2"/>
      <c r="W676" s="2"/>
      <c r="X676" s="2"/>
      <c r="Y676" s="2"/>
      <c r="Z676" s="2"/>
      <c r="AA676" s="2"/>
      <c r="AB676" s="2"/>
      <c r="AC676" s="2"/>
      <c r="AD676" s="2"/>
      <c r="AE676" s="2"/>
      <c r="AF676" s="2"/>
      <c r="AG676" s="2"/>
      <c r="AH676" s="2"/>
      <c r="AI676" s="2"/>
      <c r="AJ676" s="2"/>
    </row>
    <row r="677" spans="1:36" ht="14.25" customHeight="1" x14ac:dyDescent="0.2">
      <c r="A677" s="2"/>
      <c r="B677" s="34"/>
      <c r="C677" s="34"/>
      <c r="D677" s="2"/>
      <c r="E677" s="2"/>
      <c r="F677" s="2"/>
      <c r="G677" s="2"/>
      <c r="H677" s="2"/>
      <c r="I677" s="2"/>
      <c r="J677" s="2"/>
      <c r="K677" s="2"/>
      <c r="L677" s="2"/>
      <c r="M677" s="2"/>
      <c r="N677" s="2"/>
      <c r="O677" s="2"/>
      <c r="P677" s="2"/>
      <c r="Q677" s="2"/>
      <c r="R677" s="2"/>
      <c r="S677" s="10"/>
      <c r="T677" s="2"/>
      <c r="U677" s="2"/>
      <c r="V677" s="2"/>
      <c r="W677" s="2"/>
      <c r="X677" s="2"/>
      <c r="Y677" s="2"/>
      <c r="Z677" s="2"/>
      <c r="AA677" s="2"/>
      <c r="AB677" s="2"/>
      <c r="AC677" s="2"/>
      <c r="AD677" s="2"/>
      <c r="AE677" s="2"/>
      <c r="AF677" s="2"/>
      <c r="AG677" s="2"/>
      <c r="AH677" s="2"/>
      <c r="AI677" s="2"/>
      <c r="AJ677" s="2"/>
    </row>
    <row r="678" spans="1:36" ht="14.25" customHeight="1" x14ac:dyDescent="0.2">
      <c r="A678" s="2"/>
      <c r="B678" s="34"/>
      <c r="C678" s="34"/>
      <c r="D678" s="2"/>
      <c r="E678" s="2"/>
      <c r="F678" s="2"/>
      <c r="G678" s="2"/>
      <c r="H678" s="2"/>
      <c r="I678" s="2"/>
      <c r="J678" s="2"/>
      <c r="K678" s="2"/>
      <c r="L678" s="2"/>
      <c r="M678" s="2"/>
      <c r="N678" s="2"/>
      <c r="O678" s="2"/>
      <c r="P678" s="2"/>
      <c r="Q678" s="2"/>
      <c r="R678" s="2"/>
      <c r="S678" s="10"/>
      <c r="T678" s="2"/>
      <c r="U678" s="2"/>
      <c r="V678" s="2"/>
      <c r="W678" s="2"/>
      <c r="X678" s="2"/>
      <c r="Y678" s="2"/>
      <c r="Z678" s="2"/>
      <c r="AA678" s="2"/>
      <c r="AB678" s="2"/>
      <c r="AC678" s="2"/>
      <c r="AD678" s="2"/>
      <c r="AE678" s="2"/>
      <c r="AF678" s="2"/>
      <c r="AG678" s="2"/>
      <c r="AH678" s="2"/>
      <c r="AI678" s="2"/>
      <c r="AJ678" s="2"/>
    </row>
    <row r="679" spans="1:36" ht="14.25" customHeight="1" x14ac:dyDescent="0.2">
      <c r="A679" s="2"/>
      <c r="B679" s="34"/>
      <c r="C679" s="34"/>
      <c r="D679" s="2"/>
      <c r="E679" s="2"/>
      <c r="F679" s="2"/>
      <c r="G679" s="2"/>
      <c r="H679" s="2"/>
      <c r="I679" s="2"/>
      <c r="J679" s="2"/>
      <c r="K679" s="2"/>
      <c r="L679" s="2"/>
      <c r="M679" s="2"/>
      <c r="N679" s="2"/>
      <c r="O679" s="2"/>
      <c r="P679" s="2"/>
      <c r="Q679" s="2"/>
      <c r="R679" s="2"/>
      <c r="S679" s="10"/>
      <c r="T679" s="2"/>
      <c r="U679" s="2"/>
      <c r="V679" s="2"/>
      <c r="W679" s="2"/>
      <c r="X679" s="2"/>
      <c r="Y679" s="2"/>
      <c r="Z679" s="2"/>
      <c r="AA679" s="2"/>
      <c r="AB679" s="2"/>
      <c r="AC679" s="2"/>
      <c r="AD679" s="2"/>
      <c r="AE679" s="2"/>
      <c r="AF679" s="2"/>
      <c r="AG679" s="2"/>
      <c r="AH679" s="2"/>
      <c r="AI679" s="2"/>
      <c r="AJ679" s="2"/>
    </row>
    <row r="680" spans="1:36" ht="14.25" customHeight="1" x14ac:dyDescent="0.2">
      <c r="A680" s="2"/>
      <c r="B680" s="34"/>
      <c r="C680" s="34"/>
      <c r="D680" s="2"/>
      <c r="E680" s="2"/>
      <c r="F680" s="2"/>
      <c r="G680" s="2"/>
      <c r="H680" s="2"/>
      <c r="I680" s="2"/>
      <c r="J680" s="2"/>
      <c r="K680" s="2"/>
      <c r="L680" s="2"/>
      <c r="M680" s="2"/>
      <c r="N680" s="2"/>
      <c r="O680" s="2"/>
      <c r="P680" s="2"/>
      <c r="Q680" s="2"/>
      <c r="R680" s="2"/>
      <c r="S680" s="10"/>
      <c r="T680" s="2"/>
      <c r="U680" s="2"/>
      <c r="V680" s="2"/>
      <c r="W680" s="2"/>
      <c r="X680" s="2"/>
      <c r="Y680" s="2"/>
      <c r="Z680" s="2"/>
      <c r="AA680" s="2"/>
      <c r="AB680" s="2"/>
      <c r="AC680" s="2"/>
      <c r="AD680" s="2"/>
      <c r="AE680" s="2"/>
      <c r="AF680" s="2"/>
      <c r="AG680" s="2"/>
      <c r="AH680" s="2"/>
      <c r="AI680" s="2"/>
      <c r="AJ680" s="2"/>
    </row>
    <row r="681" spans="1:36" ht="14.25" customHeight="1" x14ac:dyDescent="0.2">
      <c r="A681" s="2"/>
      <c r="B681" s="34"/>
      <c r="C681" s="34"/>
      <c r="D681" s="2"/>
      <c r="E681" s="2"/>
      <c r="F681" s="2"/>
      <c r="G681" s="2"/>
      <c r="H681" s="2"/>
      <c r="I681" s="2"/>
      <c r="J681" s="2"/>
      <c r="K681" s="2"/>
      <c r="L681" s="2"/>
      <c r="M681" s="2"/>
      <c r="N681" s="2"/>
      <c r="O681" s="2"/>
      <c r="P681" s="2"/>
      <c r="Q681" s="2"/>
      <c r="R681" s="2"/>
      <c r="S681" s="10"/>
      <c r="T681" s="2"/>
      <c r="U681" s="2"/>
      <c r="V681" s="2"/>
      <c r="W681" s="2"/>
      <c r="X681" s="2"/>
      <c r="Y681" s="2"/>
      <c r="Z681" s="2"/>
      <c r="AA681" s="2"/>
      <c r="AB681" s="2"/>
      <c r="AC681" s="2"/>
      <c r="AD681" s="2"/>
      <c r="AE681" s="2"/>
      <c r="AF681" s="2"/>
      <c r="AG681" s="2"/>
      <c r="AH681" s="2"/>
      <c r="AI681" s="2"/>
      <c r="AJ681" s="2"/>
    </row>
    <row r="682" spans="1:36" ht="14.25" customHeight="1" x14ac:dyDescent="0.2">
      <c r="A682" s="2"/>
      <c r="B682" s="34"/>
      <c r="C682" s="34"/>
      <c r="D682" s="2"/>
      <c r="E682" s="2"/>
      <c r="F682" s="2"/>
      <c r="G682" s="2"/>
      <c r="H682" s="2"/>
      <c r="I682" s="2"/>
      <c r="J682" s="2"/>
      <c r="K682" s="2"/>
      <c r="L682" s="2"/>
      <c r="M682" s="2"/>
      <c r="N682" s="2"/>
      <c r="O682" s="2"/>
      <c r="P682" s="2"/>
      <c r="Q682" s="2"/>
      <c r="R682" s="2"/>
      <c r="S682" s="10"/>
      <c r="T682" s="2"/>
      <c r="U682" s="2"/>
      <c r="V682" s="2"/>
      <c r="W682" s="2"/>
      <c r="X682" s="2"/>
      <c r="Y682" s="2"/>
      <c r="Z682" s="2"/>
      <c r="AA682" s="2"/>
      <c r="AB682" s="2"/>
      <c r="AC682" s="2"/>
      <c r="AD682" s="2"/>
      <c r="AE682" s="2"/>
      <c r="AF682" s="2"/>
      <c r="AG682" s="2"/>
      <c r="AH682" s="2"/>
      <c r="AI682" s="2"/>
      <c r="AJ682" s="2"/>
    </row>
    <row r="683" spans="1:36" ht="14.25" customHeight="1" x14ac:dyDescent="0.2">
      <c r="A683" s="2"/>
      <c r="B683" s="34"/>
      <c r="C683" s="34"/>
      <c r="D683" s="2"/>
      <c r="E683" s="2"/>
      <c r="F683" s="2"/>
      <c r="G683" s="2"/>
      <c r="H683" s="2"/>
      <c r="I683" s="2"/>
      <c r="J683" s="2"/>
      <c r="K683" s="2"/>
      <c r="L683" s="2"/>
      <c r="M683" s="2"/>
      <c r="N683" s="2"/>
      <c r="O683" s="2"/>
      <c r="P683" s="2"/>
      <c r="Q683" s="2"/>
      <c r="R683" s="2"/>
      <c r="S683" s="10"/>
      <c r="T683" s="2"/>
      <c r="U683" s="2"/>
      <c r="V683" s="2"/>
      <c r="W683" s="2"/>
      <c r="X683" s="2"/>
      <c r="Y683" s="2"/>
      <c r="Z683" s="2"/>
      <c r="AA683" s="2"/>
      <c r="AB683" s="2"/>
      <c r="AC683" s="2"/>
      <c r="AD683" s="2"/>
      <c r="AE683" s="2"/>
      <c r="AF683" s="2"/>
      <c r="AG683" s="2"/>
      <c r="AH683" s="2"/>
      <c r="AI683" s="2"/>
      <c r="AJ683" s="2"/>
    </row>
    <row r="684" spans="1:36" ht="14.25" customHeight="1" x14ac:dyDescent="0.2">
      <c r="A684" s="2"/>
      <c r="B684" s="34"/>
      <c r="C684" s="34"/>
      <c r="D684" s="2"/>
      <c r="E684" s="2"/>
      <c r="F684" s="2"/>
      <c r="G684" s="2"/>
      <c r="H684" s="2"/>
      <c r="I684" s="2"/>
      <c r="J684" s="2"/>
      <c r="K684" s="2"/>
      <c r="L684" s="2"/>
      <c r="M684" s="2"/>
      <c r="N684" s="2"/>
      <c r="O684" s="2"/>
      <c r="P684" s="2"/>
      <c r="Q684" s="2"/>
      <c r="R684" s="2"/>
      <c r="S684" s="10"/>
      <c r="T684" s="2"/>
      <c r="U684" s="2"/>
      <c r="V684" s="2"/>
      <c r="W684" s="2"/>
      <c r="X684" s="2"/>
      <c r="Y684" s="2"/>
      <c r="Z684" s="2"/>
      <c r="AA684" s="2"/>
      <c r="AB684" s="2"/>
      <c r="AC684" s="2"/>
      <c r="AD684" s="2"/>
      <c r="AE684" s="2"/>
      <c r="AF684" s="2"/>
      <c r="AG684" s="2"/>
      <c r="AH684" s="2"/>
      <c r="AI684" s="2"/>
      <c r="AJ684" s="2"/>
    </row>
    <row r="685" spans="1:36" ht="14.25" customHeight="1" x14ac:dyDescent="0.2">
      <c r="A685" s="2"/>
      <c r="B685" s="34"/>
      <c r="C685" s="34"/>
      <c r="D685" s="2"/>
      <c r="E685" s="2"/>
      <c r="F685" s="2"/>
      <c r="G685" s="2"/>
      <c r="H685" s="2"/>
      <c r="I685" s="2"/>
      <c r="J685" s="2"/>
      <c r="K685" s="2"/>
      <c r="L685" s="2"/>
      <c r="M685" s="2"/>
      <c r="N685" s="2"/>
      <c r="O685" s="2"/>
      <c r="P685" s="2"/>
      <c r="Q685" s="2"/>
      <c r="R685" s="2"/>
      <c r="S685" s="10"/>
      <c r="T685" s="2"/>
      <c r="U685" s="2"/>
      <c r="V685" s="2"/>
      <c r="W685" s="2"/>
      <c r="X685" s="2"/>
      <c r="Y685" s="2"/>
      <c r="Z685" s="2"/>
      <c r="AA685" s="2"/>
      <c r="AB685" s="2"/>
      <c r="AC685" s="2"/>
      <c r="AD685" s="2"/>
      <c r="AE685" s="2"/>
      <c r="AF685" s="2"/>
      <c r="AG685" s="2"/>
      <c r="AH685" s="2"/>
      <c r="AI685" s="2"/>
      <c r="AJ685" s="2"/>
    </row>
    <row r="686" spans="1:36" ht="14.25" customHeight="1" x14ac:dyDescent="0.2">
      <c r="A686" s="2"/>
      <c r="B686" s="34"/>
      <c r="C686" s="34"/>
      <c r="D686" s="2"/>
      <c r="E686" s="2"/>
      <c r="F686" s="2"/>
      <c r="G686" s="2"/>
      <c r="H686" s="2"/>
      <c r="I686" s="2"/>
      <c r="J686" s="2"/>
      <c r="K686" s="2"/>
      <c r="L686" s="2"/>
      <c r="M686" s="2"/>
      <c r="N686" s="2"/>
      <c r="O686" s="2"/>
      <c r="P686" s="2"/>
      <c r="Q686" s="2"/>
      <c r="R686" s="2"/>
      <c r="S686" s="10"/>
      <c r="T686" s="2"/>
      <c r="U686" s="2"/>
      <c r="V686" s="2"/>
      <c r="W686" s="2"/>
      <c r="X686" s="2"/>
      <c r="Y686" s="2"/>
      <c r="Z686" s="2"/>
      <c r="AA686" s="2"/>
      <c r="AB686" s="2"/>
      <c r="AC686" s="2"/>
      <c r="AD686" s="2"/>
      <c r="AE686" s="2"/>
      <c r="AF686" s="2"/>
      <c r="AG686" s="2"/>
      <c r="AH686" s="2"/>
      <c r="AI686" s="2"/>
      <c r="AJ686" s="2"/>
    </row>
    <row r="687" spans="1:36" ht="14.25" customHeight="1" x14ac:dyDescent="0.2">
      <c r="A687" s="2"/>
      <c r="B687" s="34"/>
      <c r="C687" s="34"/>
      <c r="D687" s="2"/>
      <c r="E687" s="2"/>
      <c r="F687" s="2"/>
      <c r="G687" s="2"/>
      <c r="H687" s="2"/>
      <c r="I687" s="2"/>
      <c r="J687" s="2"/>
      <c r="K687" s="2"/>
      <c r="L687" s="2"/>
      <c r="M687" s="2"/>
      <c r="N687" s="2"/>
      <c r="O687" s="2"/>
      <c r="P687" s="2"/>
      <c r="Q687" s="2"/>
      <c r="R687" s="2"/>
      <c r="S687" s="10"/>
      <c r="T687" s="2"/>
      <c r="U687" s="2"/>
      <c r="V687" s="2"/>
      <c r="W687" s="2"/>
      <c r="X687" s="2"/>
      <c r="Y687" s="2"/>
      <c r="Z687" s="2"/>
      <c r="AA687" s="2"/>
      <c r="AB687" s="2"/>
      <c r="AC687" s="2"/>
      <c r="AD687" s="2"/>
      <c r="AE687" s="2"/>
      <c r="AF687" s="2"/>
      <c r="AG687" s="2"/>
      <c r="AH687" s="2"/>
      <c r="AI687" s="2"/>
      <c r="AJ687" s="2"/>
    </row>
    <row r="688" spans="1:36" ht="14.25" customHeight="1" x14ac:dyDescent="0.2">
      <c r="A688" s="2"/>
      <c r="B688" s="34"/>
      <c r="C688" s="34"/>
      <c r="D688" s="2"/>
      <c r="E688" s="2"/>
      <c r="F688" s="2"/>
      <c r="G688" s="2"/>
      <c r="H688" s="2"/>
      <c r="I688" s="2"/>
      <c r="J688" s="2"/>
      <c r="K688" s="2"/>
      <c r="L688" s="2"/>
      <c r="M688" s="2"/>
      <c r="N688" s="2"/>
      <c r="O688" s="2"/>
      <c r="P688" s="2"/>
      <c r="Q688" s="2"/>
      <c r="R688" s="2"/>
      <c r="S688" s="10"/>
      <c r="T688" s="2"/>
      <c r="U688" s="2"/>
      <c r="V688" s="2"/>
      <c r="W688" s="2"/>
      <c r="X688" s="2"/>
      <c r="Y688" s="2"/>
      <c r="Z688" s="2"/>
      <c r="AA688" s="2"/>
      <c r="AB688" s="2"/>
      <c r="AC688" s="2"/>
      <c r="AD688" s="2"/>
      <c r="AE688" s="2"/>
      <c r="AF688" s="2"/>
      <c r="AG688" s="2"/>
      <c r="AH688" s="2"/>
      <c r="AI688" s="2"/>
      <c r="AJ688" s="2"/>
    </row>
    <row r="689" spans="1:36" ht="14.25" customHeight="1" x14ac:dyDescent="0.2">
      <c r="A689" s="2"/>
      <c r="B689" s="34"/>
      <c r="C689" s="34"/>
      <c r="D689" s="2"/>
      <c r="E689" s="2"/>
      <c r="F689" s="2"/>
      <c r="G689" s="2"/>
      <c r="H689" s="2"/>
      <c r="I689" s="2"/>
      <c r="J689" s="2"/>
      <c r="K689" s="2"/>
      <c r="L689" s="2"/>
      <c r="M689" s="2"/>
      <c r="N689" s="2"/>
      <c r="O689" s="2"/>
      <c r="P689" s="2"/>
      <c r="Q689" s="2"/>
      <c r="R689" s="2"/>
      <c r="S689" s="10"/>
      <c r="T689" s="2"/>
      <c r="U689" s="2"/>
      <c r="V689" s="2"/>
      <c r="W689" s="2"/>
      <c r="X689" s="2"/>
      <c r="Y689" s="2"/>
      <c r="Z689" s="2"/>
      <c r="AA689" s="2"/>
      <c r="AB689" s="2"/>
      <c r="AC689" s="2"/>
      <c r="AD689" s="2"/>
      <c r="AE689" s="2"/>
      <c r="AF689" s="2"/>
      <c r="AG689" s="2"/>
      <c r="AH689" s="2"/>
      <c r="AI689" s="2"/>
      <c r="AJ689" s="2"/>
    </row>
    <row r="690" spans="1:36" ht="14.25" customHeight="1" x14ac:dyDescent="0.2">
      <c r="A690" s="2"/>
      <c r="B690" s="34"/>
      <c r="C690" s="34"/>
      <c r="D690" s="2"/>
      <c r="E690" s="2"/>
      <c r="F690" s="2"/>
      <c r="G690" s="2"/>
      <c r="H690" s="2"/>
      <c r="I690" s="2"/>
      <c r="J690" s="2"/>
      <c r="K690" s="2"/>
      <c r="L690" s="2"/>
      <c r="M690" s="2"/>
      <c r="N690" s="2"/>
      <c r="O690" s="2"/>
      <c r="P690" s="2"/>
      <c r="Q690" s="2"/>
      <c r="R690" s="2"/>
      <c r="S690" s="10"/>
      <c r="T690" s="2"/>
      <c r="U690" s="2"/>
      <c r="V690" s="2"/>
      <c r="W690" s="2"/>
      <c r="X690" s="2"/>
      <c r="Y690" s="2"/>
      <c r="Z690" s="2"/>
      <c r="AA690" s="2"/>
      <c r="AB690" s="2"/>
      <c r="AC690" s="2"/>
      <c r="AD690" s="2"/>
      <c r="AE690" s="2"/>
      <c r="AF690" s="2"/>
      <c r="AG690" s="2"/>
      <c r="AH690" s="2"/>
      <c r="AI690" s="2"/>
      <c r="AJ690" s="2"/>
    </row>
    <row r="691" spans="1:36" ht="14.25" customHeight="1" x14ac:dyDescent="0.2">
      <c r="A691" s="2"/>
      <c r="B691" s="34"/>
      <c r="C691" s="34"/>
      <c r="D691" s="2"/>
      <c r="E691" s="2"/>
      <c r="F691" s="2"/>
      <c r="G691" s="2"/>
      <c r="H691" s="2"/>
      <c r="I691" s="2"/>
      <c r="J691" s="2"/>
      <c r="K691" s="2"/>
      <c r="L691" s="2"/>
      <c r="M691" s="2"/>
      <c r="N691" s="2"/>
      <c r="O691" s="2"/>
      <c r="P691" s="2"/>
      <c r="Q691" s="2"/>
      <c r="R691" s="2"/>
      <c r="S691" s="10"/>
      <c r="T691" s="2"/>
      <c r="U691" s="2"/>
      <c r="V691" s="2"/>
      <c r="W691" s="2"/>
      <c r="X691" s="2"/>
      <c r="Y691" s="2"/>
      <c r="Z691" s="2"/>
      <c r="AA691" s="2"/>
      <c r="AB691" s="2"/>
      <c r="AC691" s="2"/>
      <c r="AD691" s="2"/>
      <c r="AE691" s="2"/>
      <c r="AF691" s="2"/>
      <c r="AG691" s="2"/>
      <c r="AH691" s="2"/>
      <c r="AI691" s="2"/>
      <c r="AJ691" s="2"/>
    </row>
    <row r="692" spans="1:36" ht="14.25" customHeight="1" x14ac:dyDescent="0.2">
      <c r="A692" s="2"/>
      <c r="B692" s="34"/>
      <c r="C692" s="34"/>
      <c r="D692" s="2"/>
      <c r="E692" s="2"/>
      <c r="F692" s="2"/>
      <c r="G692" s="2"/>
      <c r="H692" s="2"/>
      <c r="I692" s="2"/>
      <c r="J692" s="2"/>
      <c r="K692" s="2"/>
      <c r="L692" s="2"/>
      <c r="M692" s="2"/>
      <c r="N692" s="2"/>
      <c r="O692" s="2"/>
      <c r="P692" s="2"/>
      <c r="Q692" s="2"/>
      <c r="R692" s="2"/>
      <c r="S692" s="10"/>
      <c r="T692" s="2"/>
      <c r="U692" s="2"/>
      <c r="V692" s="2"/>
      <c r="W692" s="2"/>
      <c r="X692" s="2"/>
      <c r="Y692" s="2"/>
      <c r="Z692" s="2"/>
      <c r="AA692" s="2"/>
      <c r="AB692" s="2"/>
      <c r="AC692" s="2"/>
      <c r="AD692" s="2"/>
      <c r="AE692" s="2"/>
      <c r="AF692" s="2"/>
      <c r="AG692" s="2"/>
      <c r="AH692" s="2"/>
      <c r="AI692" s="2"/>
      <c r="AJ692" s="2"/>
    </row>
    <row r="693" spans="1:36" ht="14.25" customHeight="1" x14ac:dyDescent="0.2">
      <c r="A693" s="2"/>
      <c r="B693" s="34"/>
      <c r="C693" s="34"/>
      <c r="D693" s="2"/>
      <c r="E693" s="2"/>
      <c r="F693" s="2"/>
      <c r="G693" s="2"/>
      <c r="H693" s="2"/>
      <c r="I693" s="2"/>
      <c r="J693" s="2"/>
      <c r="K693" s="2"/>
      <c r="L693" s="2"/>
      <c r="M693" s="2"/>
      <c r="N693" s="2"/>
      <c r="O693" s="2"/>
      <c r="P693" s="2"/>
      <c r="Q693" s="2"/>
      <c r="R693" s="2"/>
      <c r="S693" s="10"/>
      <c r="T693" s="2"/>
      <c r="U693" s="2"/>
      <c r="V693" s="2"/>
      <c r="W693" s="2"/>
      <c r="X693" s="2"/>
      <c r="Y693" s="2"/>
      <c r="Z693" s="2"/>
      <c r="AA693" s="2"/>
      <c r="AB693" s="2"/>
      <c r="AC693" s="2"/>
      <c r="AD693" s="2"/>
      <c r="AE693" s="2"/>
      <c r="AF693" s="2"/>
      <c r="AG693" s="2"/>
      <c r="AH693" s="2"/>
      <c r="AI693" s="2"/>
      <c r="AJ693" s="2"/>
    </row>
    <row r="694" spans="1:36" ht="14.25" customHeight="1" x14ac:dyDescent="0.2">
      <c r="A694" s="2"/>
      <c r="B694" s="34"/>
      <c r="C694" s="34"/>
      <c r="D694" s="2"/>
      <c r="E694" s="2"/>
      <c r="F694" s="2"/>
      <c r="G694" s="2"/>
      <c r="H694" s="2"/>
      <c r="I694" s="2"/>
      <c r="J694" s="2"/>
      <c r="K694" s="2"/>
      <c r="L694" s="2"/>
      <c r="M694" s="2"/>
      <c r="N694" s="2"/>
      <c r="O694" s="2"/>
      <c r="P694" s="2"/>
      <c r="Q694" s="2"/>
      <c r="R694" s="2"/>
      <c r="S694" s="10"/>
      <c r="T694" s="2"/>
      <c r="U694" s="2"/>
      <c r="V694" s="2"/>
      <c r="W694" s="2"/>
      <c r="X694" s="2"/>
      <c r="Y694" s="2"/>
      <c r="Z694" s="2"/>
      <c r="AA694" s="2"/>
      <c r="AB694" s="2"/>
      <c r="AC694" s="2"/>
      <c r="AD694" s="2"/>
      <c r="AE694" s="2"/>
      <c r="AF694" s="2"/>
      <c r="AG694" s="2"/>
      <c r="AH694" s="2"/>
      <c r="AI694" s="2"/>
      <c r="AJ694" s="2"/>
    </row>
    <row r="695" spans="1:36" ht="14.25" customHeight="1" x14ac:dyDescent="0.2">
      <c r="A695" s="2"/>
      <c r="B695" s="34"/>
      <c r="C695" s="34"/>
      <c r="D695" s="2"/>
      <c r="E695" s="2"/>
      <c r="F695" s="2"/>
      <c r="G695" s="2"/>
      <c r="H695" s="2"/>
      <c r="I695" s="2"/>
      <c r="J695" s="2"/>
      <c r="K695" s="2"/>
      <c r="L695" s="2"/>
      <c r="M695" s="2"/>
      <c r="N695" s="2"/>
      <c r="O695" s="2"/>
      <c r="P695" s="2"/>
      <c r="Q695" s="2"/>
      <c r="R695" s="2"/>
      <c r="S695" s="10"/>
      <c r="T695" s="2"/>
      <c r="U695" s="2"/>
      <c r="V695" s="2"/>
      <c r="W695" s="2"/>
      <c r="X695" s="2"/>
      <c r="Y695" s="2"/>
      <c r="Z695" s="2"/>
      <c r="AA695" s="2"/>
      <c r="AB695" s="2"/>
      <c r="AC695" s="2"/>
      <c r="AD695" s="2"/>
      <c r="AE695" s="2"/>
      <c r="AF695" s="2"/>
      <c r="AG695" s="2"/>
      <c r="AH695" s="2"/>
      <c r="AI695" s="2"/>
      <c r="AJ695" s="2"/>
    </row>
    <row r="696" spans="1:36" ht="14.25" customHeight="1" x14ac:dyDescent="0.2">
      <c r="A696" s="2"/>
      <c r="B696" s="34"/>
      <c r="C696" s="34"/>
      <c r="D696" s="2"/>
      <c r="E696" s="2"/>
      <c r="F696" s="2"/>
      <c r="G696" s="2"/>
      <c r="H696" s="2"/>
      <c r="I696" s="2"/>
      <c r="J696" s="2"/>
      <c r="K696" s="2"/>
      <c r="L696" s="2"/>
      <c r="M696" s="2"/>
      <c r="N696" s="2"/>
      <c r="O696" s="2"/>
      <c r="P696" s="2"/>
      <c r="Q696" s="2"/>
      <c r="R696" s="2"/>
      <c r="S696" s="10"/>
      <c r="T696" s="2"/>
      <c r="U696" s="2"/>
      <c r="V696" s="2"/>
      <c r="W696" s="2"/>
      <c r="X696" s="2"/>
      <c r="Y696" s="2"/>
      <c r="Z696" s="2"/>
      <c r="AA696" s="2"/>
      <c r="AB696" s="2"/>
      <c r="AC696" s="2"/>
      <c r="AD696" s="2"/>
      <c r="AE696" s="2"/>
      <c r="AF696" s="2"/>
      <c r="AG696" s="2"/>
      <c r="AH696" s="2"/>
      <c r="AI696" s="2"/>
      <c r="AJ696" s="2"/>
    </row>
    <row r="697" spans="1:36" ht="14.25" customHeight="1" x14ac:dyDescent="0.2">
      <c r="A697" s="2"/>
      <c r="B697" s="34"/>
      <c r="C697" s="34"/>
      <c r="D697" s="2"/>
      <c r="E697" s="2"/>
      <c r="F697" s="2"/>
      <c r="G697" s="2"/>
      <c r="H697" s="2"/>
      <c r="I697" s="2"/>
      <c r="J697" s="2"/>
      <c r="K697" s="2"/>
      <c r="L697" s="2"/>
      <c r="M697" s="2"/>
      <c r="N697" s="2"/>
      <c r="O697" s="2"/>
      <c r="P697" s="2"/>
      <c r="Q697" s="2"/>
      <c r="R697" s="2"/>
      <c r="S697" s="10"/>
      <c r="T697" s="2"/>
      <c r="U697" s="2"/>
      <c r="V697" s="2"/>
      <c r="W697" s="2"/>
      <c r="X697" s="2"/>
      <c r="Y697" s="2"/>
      <c r="Z697" s="2"/>
      <c r="AA697" s="2"/>
      <c r="AB697" s="2"/>
      <c r="AC697" s="2"/>
      <c r="AD697" s="2"/>
      <c r="AE697" s="2"/>
      <c r="AF697" s="2"/>
      <c r="AG697" s="2"/>
      <c r="AH697" s="2"/>
      <c r="AI697" s="2"/>
      <c r="AJ697" s="2"/>
    </row>
    <row r="698" spans="1:36" ht="14.25" customHeight="1" x14ac:dyDescent="0.2">
      <c r="A698" s="2"/>
      <c r="B698" s="34"/>
      <c r="C698" s="34"/>
      <c r="D698" s="2"/>
      <c r="E698" s="2"/>
      <c r="F698" s="2"/>
      <c r="G698" s="2"/>
      <c r="H698" s="2"/>
      <c r="I698" s="2"/>
      <c r="J698" s="2"/>
      <c r="K698" s="2"/>
      <c r="L698" s="2"/>
      <c r="M698" s="2"/>
      <c r="N698" s="2"/>
      <c r="O698" s="2"/>
      <c r="P698" s="2"/>
      <c r="Q698" s="2"/>
      <c r="R698" s="2"/>
      <c r="S698" s="10"/>
      <c r="T698" s="2"/>
      <c r="U698" s="2"/>
      <c r="V698" s="2"/>
      <c r="W698" s="2"/>
      <c r="X698" s="2"/>
      <c r="Y698" s="2"/>
      <c r="Z698" s="2"/>
      <c r="AA698" s="2"/>
      <c r="AB698" s="2"/>
      <c r="AC698" s="2"/>
      <c r="AD698" s="2"/>
      <c r="AE698" s="2"/>
      <c r="AF698" s="2"/>
      <c r="AG698" s="2"/>
      <c r="AH698" s="2"/>
      <c r="AI698" s="2"/>
      <c r="AJ698" s="2"/>
    </row>
    <row r="699" spans="1:36" ht="14.25" customHeight="1" x14ac:dyDescent="0.2">
      <c r="A699" s="2"/>
      <c r="B699" s="34"/>
      <c r="C699" s="34"/>
      <c r="D699" s="2"/>
      <c r="E699" s="2"/>
      <c r="F699" s="2"/>
      <c r="G699" s="2"/>
      <c r="H699" s="2"/>
      <c r="I699" s="2"/>
      <c r="J699" s="2"/>
      <c r="K699" s="2"/>
      <c r="L699" s="2"/>
      <c r="M699" s="2"/>
      <c r="N699" s="2"/>
      <c r="O699" s="2"/>
      <c r="P699" s="2"/>
      <c r="Q699" s="2"/>
      <c r="R699" s="2"/>
      <c r="S699" s="10"/>
      <c r="T699" s="2"/>
      <c r="U699" s="2"/>
      <c r="V699" s="2"/>
      <c r="W699" s="2"/>
      <c r="X699" s="2"/>
      <c r="Y699" s="2"/>
      <c r="Z699" s="2"/>
      <c r="AA699" s="2"/>
      <c r="AB699" s="2"/>
      <c r="AC699" s="2"/>
      <c r="AD699" s="2"/>
      <c r="AE699" s="2"/>
      <c r="AF699" s="2"/>
      <c r="AG699" s="2"/>
      <c r="AH699" s="2"/>
      <c r="AI699" s="2"/>
      <c r="AJ699" s="2"/>
    </row>
    <row r="700" spans="1:36" ht="14.25" customHeight="1" x14ac:dyDescent="0.2">
      <c r="A700" s="2"/>
      <c r="B700" s="34"/>
      <c r="C700" s="34"/>
      <c r="D700" s="2"/>
      <c r="E700" s="2"/>
      <c r="F700" s="2"/>
      <c r="G700" s="2"/>
      <c r="H700" s="2"/>
      <c r="I700" s="2"/>
      <c r="J700" s="2"/>
      <c r="K700" s="2"/>
      <c r="L700" s="2"/>
      <c r="M700" s="2"/>
      <c r="N700" s="2"/>
      <c r="O700" s="2"/>
      <c r="P700" s="2"/>
      <c r="Q700" s="2"/>
      <c r="R700" s="2"/>
      <c r="S700" s="10"/>
      <c r="T700" s="2"/>
      <c r="U700" s="2"/>
      <c r="V700" s="2"/>
      <c r="W700" s="2"/>
      <c r="X700" s="2"/>
      <c r="Y700" s="2"/>
      <c r="Z700" s="2"/>
      <c r="AA700" s="2"/>
      <c r="AB700" s="2"/>
      <c r="AC700" s="2"/>
      <c r="AD700" s="2"/>
      <c r="AE700" s="2"/>
      <c r="AF700" s="2"/>
      <c r="AG700" s="2"/>
      <c r="AH700" s="2"/>
      <c r="AI700" s="2"/>
      <c r="AJ700" s="2"/>
    </row>
    <row r="701" spans="1:36" ht="14.25" customHeight="1" x14ac:dyDescent="0.2">
      <c r="A701" s="2"/>
      <c r="B701" s="34"/>
      <c r="C701" s="34"/>
      <c r="D701" s="2"/>
      <c r="E701" s="2"/>
      <c r="F701" s="2"/>
      <c r="G701" s="2"/>
      <c r="H701" s="2"/>
      <c r="I701" s="2"/>
      <c r="J701" s="2"/>
      <c r="K701" s="2"/>
      <c r="L701" s="2"/>
      <c r="M701" s="2"/>
      <c r="N701" s="2"/>
      <c r="O701" s="2"/>
      <c r="P701" s="2"/>
      <c r="Q701" s="2"/>
      <c r="R701" s="2"/>
      <c r="S701" s="10"/>
      <c r="T701" s="2"/>
      <c r="U701" s="2"/>
      <c r="V701" s="2"/>
      <c r="W701" s="2"/>
      <c r="X701" s="2"/>
      <c r="Y701" s="2"/>
      <c r="Z701" s="2"/>
      <c r="AA701" s="2"/>
      <c r="AB701" s="2"/>
      <c r="AC701" s="2"/>
      <c r="AD701" s="2"/>
      <c r="AE701" s="2"/>
      <c r="AF701" s="2"/>
      <c r="AG701" s="2"/>
      <c r="AH701" s="2"/>
      <c r="AI701" s="2"/>
      <c r="AJ701" s="2"/>
    </row>
    <row r="702" spans="1:36" ht="14.25" customHeight="1" x14ac:dyDescent="0.2">
      <c r="A702" s="2"/>
      <c r="B702" s="34"/>
      <c r="C702" s="34"/>
      <c r="D702" s="2"/>
      <c r="E702" s="2"/>
      <c r="F702" s="2"/>
      <c r="G702" s="2"/>
      <c r="H702" s="2"/>
      <c r="I702" s="2"/>
      <c r="J702" s="2"/>
      <c r="K702" s="2"/>
      <c r="L702" s="2"/>
      <c r="M702" s="2"/>
      <c r="N702" s="2"/>
      <c r="O702" s="2"/>
      <c r="P702" s="2"/>
      <c r="Q702" s="2"/>
      <c r="R702" s="2"/>
      <c r="S702" s="10"/>
      <c r="T702" s="2"/>
      <c r="U702" s="2"/>
      <c r="V702" s="2"/>
      <c r="W702" s="2"/>
      <c r="X702" s="2"/>
      <c r="Y702" s="2"/>
      <c r="Z702" s="2"/>
      <c r="AA702" s="2"/>
      <c r="AB702" s="2"/>
      <c r="AC702" s="2"/>
      <c r="AD702" s="2"/>
      <c r="AE702" s="2"/>
      <c r="AF702" s="2"/>
      <c r="AG702" s="2"/>
      <c r="AH702" s="2"/>
      <c r="AI702" s="2"/>
      <c r="AJ702" s="2"/>
    </row>
    <row r="703" spans="1:36" ht="14.25" customHeight="1" x14ac:dyDescent="0.2">
      <c r="A703" s="2"/>
      <c r="B703" s="34"/>
      <c r="C703" s="34"/>
      <c r="D703" s="2"/>
      <c r="E703" s="2"/>
      <c r="F703" s="2"/>
      <c r="G703" s="2"/>
      <c r="H703" s="2"/>
      <c r="I703" s="2"/>
      <c r="J703" s="2"/>
      <c r="K703" s="2"/>
      <c r="L703" s="2"/>
      <c r="M703" s="2"/>
      <c r="N703" s="2"/>
      <c r="O703" s="2"/>
      <c r="P703" s="2"/>
      <c r="Q703" s="2"/>
      <c r="R703" s="2"/>
      <c r="S703" s="10"/>
      <c r="T703" s="2"/>
      <c r="U703" s="2"/>
      <c r="V703" s="2"/>
      <c r="W703" s="2"/>
      <c r="X703" s="2"/>
      <c r="Y703" s="2"/>
      <c r="Z703" s="2"/>
      <c r="AA703" s="2"/>
      <c r="AB703" s="2"/>
      <c r="AC703" s="2"/>
      <c r="AD703" s="2"/>
      <c r="AE703" s="2"/>
      <c r="AF703" s="2"/>
      <c r="AG703" s="2"/>
      <c r="AH703" s="2"/>
      <c r="AI703" s="2"/>
      <c r="AJ703" s="2"/>
    </row>
    <row r="704" spans="1:36" ht="14.25" customHeight="1" x14ac:dyDescent="0.2">
      <c r="A704" s="2"/>
      <c r="B704" s="34"/>
      <c r="C704" s="34"/>
      <c r="D704" s="2"/>
      <c r="E704" s="2"/>
      <c r="F704" s="2"/>
      <c r="G704" s="2"/>
      <c r="H704" s="2"/>
      <c r="I704" s="2"/>
      <c r="J704" s="2"/>
      <c r="K704" s="2"/>
      <c r="L704" s="2"/>
      <c r="M704" s="2"/>
      <c r="N704" s="2"/>
      <c r="O704" s="2"/>
      <c r="P704" s="2"/>
      <c r="Q704" s="2"/>
      <c r="R704" s="2"/>
      <c r="S704" s="10"/>
      <c r="T704" s="2"/>
      <c r="U704" s="2"/>
      <c r="V704" s="2"/>
      <c r="W704" s="2"/>
      <c r="X704" s="2"/>
      <c r="Y704" s="2"/>
      <c r="Z704" s="2"/>
      <c r="AA704" s="2"/>
      <c r="AB704" s="2"/>
      <c r="AC704" s="2"/>
      <c r="AD704" s="2"/>
      <c r="AE704" s="2"/>
      <c r="AF704" s="2"/>
      <c r="AG704" s="2"/>
      <c r="AH704" s="2"/>
      <c r="AI704" s="2"/>
      <c r="AJ704" s="2"/>
    </row>
    <row r="705" spans="1:36" ht="14.25" customHeight="1" x14ac:dyDescent="0.2">
      <c r="A705" s="2"/>
      <c r="B705" s="34"/>
      <c r="C705" s="34"/>
      <c r="D705" s="2"/>
      <c r="E705" s="2"/>
      <c r="F705" s="2"/>
      <c r="G705" s="2"/>
      <c r="H705" s="2"/>
      <c r="I705" s="2"/>
      <c r="J705" s="2"/>
      <c r="K705" s="2"/>
      <c r="L705" s="2"/>
      <c r="M705" s="2"/>
      <c r="N705" s="2"/>
      <c r="O705" s="2"/>
      <c r="P705" s="2"/>
      <c r="Q705" s="2"/>
      <c r="R705" s="2"/>
      <c r="S705" s="10"/>
      <c r="T705" s="2"/>
      <c r="U705" s="2"/>
      <c r="V705" s="2"/>
      <c r="W705" s="2"/>
      <c r="X705" s="2"/>
      <c r="Y705" s="2"/>
      <c r="Z705" s="2"/>
      <c r="AA705" s="2"/>
      <c r="AB705" s="2"/>
      <c r="AC705" s="2"/>
      <c r="AD705" s="2"/>
      <c r="AE705" s="2"/>
      <c r="AF705" s="2"/>
      <c r="AG705" s="2"/>
      <c r="AH705" s="2"/>
      <c r="AI705" s="2"/>
      <c r="AJ705" s="2"/>
    </row>
    <row r="706" spans="1:36" ht="14.25" customHeight="1" x14ac:dyDescent="0.2">
      <c r="A706" s="2"/>
      <c r="B706" s="34"/>
      <c r="C706" s="34"/>
      <c r="D706" s="2"/>
      <c r="E706" s="2"/>
      <c r="F706" s="2"/>
      <c r="G706" s="2"/>
      <c r="H706" s="2"/>
      <c r="I706" s="2"/>
      <c r="J706" s="2"/>
      <c r="K706" s="2"/>
      <c r="L706" s="2"/>
      <c r="M706" s="2"/>
      <c r="N706" s="2"/>
      <c r="O706" s="2"/>
      <c r="P706" s="2"/>
      <c r="Q706" s="2"/>
      <c r="R706" s="2"/>
      <c r="S706" s="10"/>
      <c r="T706" s="2"/>
      <c r="U706" s="2"/>
      <c r="V706" s="2"/>
      <c r="W706" s="2"/>
      <c r="X706" s="2"/>
      <c r="Y706" s="2"/>
      <c r="Z706" s="2"/>
      <c r="AA706" s="2"/>
      <c r="AB706" s="2"/>
      <c r="AC706" s="2"/>
      <c r="AD706" s="2"/>
      <c r="AE706" s="2"/>
      <c r="AF706" s="2"/>
      <c r="AG706" s="2"/>
      <c r="AH706" s="2"/>
      <c r="AI706" s="2"/>
      <c r="AJ706" s="2"/>
    </row>
    <row r="707" spans="1:36" ht="14.25" customHeight="1" x14ac:dyDescent="0.2">
      <c r="A707" s="2"/>
      <c r="B707" s="34"/>
      <c r="C707" s="34"/>
      <c r="D707" s="2"/>
      <c r="E707" s="2"/>
      <c r="F707" s="2"/>
      <c r="G707" s="2"/>
      <c r="H707" s="2"/>
      <c r="I707" s="2"/>
      <c r="J707" s="2"/>
      <c r="K707" s="2"/>
      <c r="L707" s="2"/>
      <c r="M707" s="2"/>
      <c r="N707" s="2"/>
      <c r="O707" s="2"/>
      <c r="P707" s="2"/>
      <c r="Q707" s="2"/>
      <c r="R707" s="2"/>
      <c r="S707" s="10"/>
      <c r="T707" s="2"/>
      <c r="U707" s="2"/>
      <c r="V707" s="2"/>
      <c r="W707" s="2"/>
      <c r="X707" s="2"/>
      <c r="Y707" s="2"/>
      <c r="Z707" s="2"/>
      <c r="AA707" s="2"/>
      <c r="AB707" s="2"/>
      <c r="AC707" s="2"/>
      <c r="AD707" s="2"/>
      <c r="AE707" s="2"/>
      <c r="AF707" s="2"/>
      <c r="AG707" s="2"/>
      <c r="AH707" s="2"/>
      <c r="AI707" s="2"/>
      <c r="AJ707" s="2"/>
    </row>
    <row r="708" spans="1:36" ht="14.25" customHeight="1" x14ac:dyDescent="0.2">
      <c r="A708" s="2"/>
      <c r="B708" s="34"/>
      <c r="C708" s="34"/>
      <c r="D708" s="2"/>
      <c r="E708" s="2"/>
      <c r="F708" s="2"/>
      <c r="G708" s="2"/>
      <c r="H708" s="2"/>
      <c r="I708" s="2"/>
      <c r="J708" s="2"/>
      <c r="K708" s="2"/>
      <c r="L708" s="2"/>
      <c r="M708" s="2"/>
      <c r="N708" s="2"/>
      <c r="O708" s="2"/>
      <c r="P708" s="2"/>
      <c r="Q708" s="2"/>
      <c r="R708" s="2"/>
      <c r="S708" s="10"/>
      <c r="T708" s="2"/>
      <c r="U708" s="2"/>
      <c r="V708" s="2"/>
      <c r="W708" s="2"/>
      <c r="X708" s="2"/>
      <c r="Y708" s="2"/>
      <c r="Z708" s="2"/>
      <c r="AA708" s="2"/>
      <c r="AB708" s="2"/>
      <c r="AC708" s="2"/>
      <c r="AD708" s="2"/>
      <c r="AE708" s="2"/>
      <c r="AF708" s="2"/>
      <c r="AG708" s="2"/>
      <c r="AH708" s="2"/>
      <c r="AI708" s="2"/>
      <c r="AJ708" s="2"/>
    </row>
    <row r="709" spans="1:36" ht="14.25" customHeight="1" x14ac:dyDescent="0.2">
      <c r="A709" s="2"/>
      <c r="B709" s="34"/>
      <c r="C709" s="34"/>
      <c r="D709" s="2"/>
      <c r="E709" s="2"/>
      <c r="F709" s="2"/>
      <c r="G709" s="2"/>
      <c r="H709" s="2"/>
      <c r="I709" s="2"/>
      <c r="J709" s="2"/>
      <c r="K709" s="2"/>
      <c r="L709" s="2"/>
      <c r="M709" s="2"/>
      <c r="N709" s="2"/>
      <c r="O709" s="2"/>
      <c r="P709" s="2"/>
      <c r="Q709" s="2"/>
      <c r="R709" s="2"/>
      <c r="S709" s="10"/>
      <c r="T709" s="2"/>
      <c r="U709" s="2"/>
      <c r="V709" s="2"/>
      <c r="W709" s="2"/>
      <c r="X709" s="2"/>
      <c r="Y709" s="2"/>
      <c r="Z709" s="2"/>
      <c r="AA709" s="2"/>
      <c r="AB709" s="2"/>
      <c r="AC709" s="2"/>
      <c r="AD709" s="2"/>
      <c r="AE709" s="2"/>
      <c r="AF709" s="2"/>
      <c r="AG709" s="2"/>
      <c r="AH709" s="2"/>
      <c r="AI709" s="2"/>
      <c r="AJ709" s="2"/>
    </row>
    <row r="710" spans="1:36" ht="14.25" customHeight="1" x14ac:dyDescent="0.2">
      <c r="A710" s="2"/>
      <c r="B710" s="34"/>
      <c r="C710" s="34"/>
      <c r="D710" s="2"/>
      <c r="E710" s="2"/>
      <c r="F710" s="2"/>
      <c r="G710" s="2"/>
      <c r="H710" s="2"/>
      <c r="I710" s="2"/>
      <c r="J710" s="2"/>
      <c r="K710" s="2"/>
      <c r="L710" s="2"/>
      <c r="M710" s="2"/>
      <c r="N710" s="2"/>
      <c r="O710" s="2"/>
      <c r="P710" s="2"/>
      <c r="Q710" s="2"/>
      <c r="R710" s="2"/>
      <c r="S710" s="10"/>
      <c r="T710" s="2"/>
      <c r="U710" s="2"/>
      <c r="V710" s="2"/>
      <c r="W710" s="2"/>
      <c r="X710" s="2"/>
      <c r="Y710" s="2"/>
      <c r="Z710" s="2"/>
      <c r="AA710" s="2"/>
      <c r="AB710" s="2"/>
      <c r="AC710" s="2"/>
      <c r="AD710" s="2"/>
      <c r="AE710" s="2"/>
      <c r="AF710" s="2"/>
      <c r="AG710" s="2"/>
      <c r="AH710" s="2"/>
      <c r="AI710" s="2"/>
      <c r="AJ710" s="2"/>
    </row>
    <row r="711" spans="1:36" ht="14.25" customHeight="1" x14ac:dyDescent="0.2">
      <c r="A711" s="2"/>
      <c r="B711" s="34"/>
      <c r="C711" s="34"/>
      <c r="D711" s="2"/>
      <c r="E711" s="2"/>
      <c r="F711" s="2"/>
      <c r="G711" s="2"/>
      <c r="H711" s="2"/>
      <c r="I711" s="2"/>
      <c r="J711" s="2"/>
      <c r="K711" s="2"/>
      <c r="L711" s="2"/>
      <c r="M711" s="2"/>
      <c r="N711" s="2"/>
      <c r="O711" s="2"/>
      <c r="P711" s="2"/>
      <c r="Q711" s="2"/>
      <c r="R711" s="2"/>
      <c r="S711" s="10"/>
      <c r="T711" s="2"/>
      <c r="U711" s="2"/>
      <c r="V711" s="2"/>
      <c r="W711" s="2"/>
      <c r="X711" s="2"/>
      <c r="Y711" s="2"/>
      <c r="Z711" s="2"/>
      <c r="AA711" s="2"/>
      <c r="AB711" s="2"/>
      <c r="AC711" s="2"/>
      <c r="AD711" s="2"/>
      <c r="AE711" s="2"/>
      <c r="AF711" s="2"/>
      <c r="AG711" s="2"/>
      <c r="AH711" s="2"/>
      <c r="AI711" s="2"/>
      <c r="AJ711" s="2"/>
    </row>
    <row r="712" spans="1:36" ht="14.25" customHeight="1" x14ac:dyDescent="0.2">
      <c r="A712" s="2"/>
      <c r="B712" s="34"/>
      <c r="C712" s="34"/>
      <c r="D712" s="2"/>
      <c r="E712" s="2"/>
      <c r="F712" s="2"/>
      <c r="G712" s="2"/>
      <c r="H712" s="2"/>
      <c r="I712" s="2"/>
      <c r="J712" s="2"/>
      <c r="K712" s="2"/>
      <c r="L712" s="2"/>
      <c r="M712" s="2"/>
      <c r="N712" s="2"/>
      <c r="O712" s="2"/>
      <c r="P712" s="2"/>
      <c r="Q712" s="2"/>
      <c r="R712" s="2"/>
      <c r="S712" s="10"/>
      <c r="T712" s="2"/>
      <c r="U712" s="2"/>
      <c r="V712" s="2"/>
      <c r="W712" s="2"/>
      <c r="X712" s="2"/>
      <c r="Y712" s="2"/>
      <c r="Z712" s="2"/>
      <c r="AA712" s="2"/>
      <c r="AB712" s="2"/>
      <c r="AC712" s="2"/>
      <c r="AD712" s="2"/>
      <c r="AE712" s="2"/>
      <c r="AF712" s="2"/>
      <c r="AG712" s="2"/>
      <c r="AH712" s="2"/>
      <c r="AI712" s="2"/>
      <c r="AJ712" s="2"/>
    </row>
    <row r="713" spans="1:36" ht="14.25" customHeight="1" x14ac:dyDescent="0.2">
      <c r="A713" s="2"/>
      <c r="B713" s="34"/>
      <c r="C713" s="34"/>
      <c r="D713" s="2"/>
      <c r="E713" s="2"/>
      <c r="F713" s="2"/>
      <c r="G713" s="2"/>
      <c r="H713" s="2"/>
      <c r="I713" s="2"/>
      <c r="J713" s="2"/>
      <c r="K713" s="2"/>
      <c r="L713" s="2"/>
      <c r="M713" s="2"/>
      <c r="N713" s="2"/>
      <c r="O713" s="2"/>
      <c r="P713" s="2"/>
      <c r="Q713" s="2"/>
      <c r="R713" s="2"/>
      <c r="S713" s="10"/>
      <c r="T713" s="2"/>
      <c r="U713" s="2"/>
      <c r="V713" s="2"/>
      <c r="W713" s="2"/>
      <c r="X713" s="2"/>
      <c r="Y713" s="2"/>
      <c r="Z713" s="2"/>
      <c r="AA713" s="2"/>
      <c r="AB713" s="2"/>
      <c r="AC713" s="2"/>
      <c r="AD713" s="2"/>
      <c r="AE713" s="2"/>
      <c r="AF713" s="2"/>
      <c r="AG713" s="2"/>
      <c r="AH713" s="2"/>
      <c r="AI713" s="2"/>
      <c r="AJ713" s="2"/>
    </row>
    <row r="714" spans="1:36" ht="14.25" customHeight="1" x14ac:dyDescent="0.2">
      <c r="A714" s="2"/>
      <c r="B714" s="34"/>
      <c r="C714" s="34"/>
      <c r="D714" s="2"/>
      <c r="E714" s="2"/>
      <c r="F714" s="2"/>
      <c r="G714" s="2"/>
      <c r="H714" s="2"/>
      <c r="I714" s="2"/>
      <c r="J714" s="2"/>
      <c r="K714" s="2"/>
      <c r="L714" s="2"/>
      <c r="M714" s="2"/>
      <c r="N714" s="2"/>
      <c r="O714" s="2"/>
      <c r="P714" s="2"/>
      <c r="Q714" s="2"/>
      <c r="R714" s="2"/>
      <c r="S714" s="10"/>
      <c r="T714" s="2"/>
      <c r="U714" s="2"/>
      <c r="V714" s="2"/>
      <c r="W714" s="2"/>
      <c r="X714" s="2"/>
      <c r="Y714" s="2"/>
      <c r="Z714" s="2"/>
      <c r="AA714" s="2"/>
      <c r="AB714" s="2"/>
      <c r="AC714" s="2"/>
      <c r="AD714" s="2"/>
      <c r="AE714" s="2"/>
      <c r="AF714" s="2"/>
      <c r="AG714" s="2"/>
      <c r="AH714" s="2"/>
      <c r="AI714" s="2"/>
      <c r="AJ714" s="2"/>
    </row>
    <row r="715" spans="1:36" ht="14.25" customHeight="1" x14ac:dyDescent="0.2">
      <c r="A715" s="2"/>
      <c r="B715" s="34"/>
      <c r="C715" s="34"/>
      <c r="D715" s="2"/>
      <c r="E715" s="2"/>
      <c r="F715" s="2"/>
      <c r="G715" s="2"/>
      <c r="H715" s="2"/>
      <c r="I715" s="2"/>
      <c r="J715" s="2"/>
      <c r="K715" s="2"/>
      <c r="L715" s="2"/>
      <c r="M715" s="2"/>
      <c r="N715" s="2"/>
      <c r="O715" s="2"/>
      <c r="P715" s="2"/>
      <c r="Q715" s="2"/>
      <c r="R715" s="2"/>
      <c r="S715" s="10"/>
      <c r="T715" s="2"/>
      <c r="U715" s="2"/>
      <c r="V715" s="2"/>
      <c r="W715" s="2"/>
      <c r="X715" s="2"/>
      <c r="Y715" s="2"/>
      <c r="Z715" s="2"/>
      <c r="AA715" s="2"/>
      <c r="AB715" s="2"/>
      <c r="AC715" s="2"/>
      <c r="AD715" s="2"/>
      <c r="AE715" s="2"/>
      <c r="AF715" s="2"/>
      <c r="AG715" s="2"/>
      <c r="AH715" s="2"/>
      <c r="AI715" s="2"/>
      <c r="AJ715" s="2"/>
    </row>
    <row r="716" spans="1:36" ht="14.25" customHeight="1" x14ac:dyDescent="0.2">
      <c r="A716" s="2"/>
      <c r="B716" s="34"/>
      <c r="C716" s="34"/>
      <c r="D716" s="2"/>
      <c r="E716" s="2"/>
      <c r="F716" s="2"/>
      <c r="G716" s="2"/>
      <c r="H716" s="2"/>
      <c r="I716" s="2"/>
      <c r="J716" s="2"/>
      <c r="K716" s="2"/>
      <c r="L716" s="2"/>
      <c r="M716" s="2"/>
      <c r="N716" s="2"/>
      <c r="O716" s="2"/>
      <c r="P716" s="2"/>
      <c r="Q716" s="2"/>
      <c r="R716" s="2"/>
      <c r="S716" s="10"/>
      <c r="T716" s="2"/>
      <c r="U716" s="2"/>
      <c r="V716" s="2"/>
      <c r="W716" s="2"/>
      <c r="X716" s="2"/>
      <c r="Y716" s="2"/>
      <c r="Z716" s="2"/>
      <c r="AA716" s="2"/>
      <c r="AB716" s="2"/>
      <c r="AC716" s="2"/>
      <c r="AD716" s="2"/>
      <c r="AE716" s="2"/>
      <c r="AF716" s="2"/>
      <c r="AG716" s="2"/>
      <c r="AH716" s="2"/>
      <c r="AI716" s="2"/>
      <c r="AJ716" s="2"/>
    </row>
    <row r="717" spans="1:36" ht="14.25" customHeight="1" x14ac:dyDescent="0.2">
      <c r="A717" s="2"/>
      <c r="B717" s="34"/>
      <c r="C717" s="34"/>
      <c r="D717" s="2"/>
      <c r="E717" s="2"/>
      <c r="F717" s="2"/>
      <c r="G717" s="2"/>
      <c r="H717" s="2"/>
      <c r="I717" s="2"/>
      <c r="J717" s="2"/>
      <c r="K717" s="2"/>
      <c r="L717" s="2"/>
      <c r="M717" s="2"/>
      <c r="N717" s="2"/>
      <c r="O717" s="2"/>
      <c r="P717" s="2"/>
      <c r="Q717" s="2"/>
      <c r="R717" s="2"/>
      <c r="S717" s="10"/>
      <c r="T717" s="2"/>
      <c r="U717" s="2"/>
      <c r="V717" s="2"/>
      <c r="W717" s="2"/>
      <c r="X717" s="2"/>
      <c r="Y717" s="2"/>
      <c r="Z717" s="2"/>
      <c r="AA717" s="2"/>
      <c r="AB717" s="2"/>
      <c r="AC717" s="2"/>
      <c r="AD717" s="2"/>
      <c r="AE717" s="2"/>
      <c r="AF717" s="2"/>
      <c r="AG717" s="2"/>
      <c r="AH717" s="2"/>
      <c r="AI717" s="2"/>
      <c r="AJ717" s="2"/>
    </row>
    <row r="718" spans="1:36" ht="14.25" customHeight="1" x14ac:dyDescent="0.2">
      <c r="A718" s="2"/>
      <c r="B718" s="34"/>
      <c r="C718" s="34"/>
      <c r="D718" s="2"/>
      <c r="E718" s="2"/>
      <c r="F718" s="2"/>
      <c r="G718" s="2"/>
      <c r="H718" s="2"/>
      <c r="I718" s="2"/>
      <c r="J718" s="2"/>
      <c r="K718" s="2"/>
      <c r="L718" s="2"/>
      <c r="M718" s="2"/>
      <c r="N718" s="2"/>
      <c r="O718" s="2"/>
      <c r="P718" s="2"/>
      <c r="Q718" s="2"/>
      <c r="R718" s="2"/>
      <c r="S718" s="10"/>
      <c r="T718" s="2"/>
      <c r="U718" s="2"/>
      <c r="V718" s="2"/>
      <c r="W718" s="2"/>
      <c r="X718" s="2"/>
      <c r="Y718" s="2"/>
      <c r="Z718" s="2"/>
      <c r="AA718" s="2"/>
      <c r="AB718" s="2"/>
      <c r="AC718" s="2"/>
      <c r="AD718" s="2"/>
      <c r="AE718" s="2"/>
      <c r="AF718" s="2"/>
      <c r="AG718" s="2"/>
      <c r="AH718" s="2"/>
      <c r="AI718" s="2"/>
      <c r="AJ718" s="2"/>
    </row>
    <row r="719" spans="1:36" ht="14.25" customHeight="1" x14ac:dyDescent="0.2">
      <c r="A719" s="2"/>
      <c r="B719" s="34"/>
      <c r="C719" s="34"/>
      <c r="D719" s="2"/>
      <c r="E719" s="2"/>
      <c r="F719" s="2"/>
      <c r="G719" s="2"/>
      <c r="H719" s="2"/>
      <c r="I719" s="2"/>
      <c r="J719" s="2"/>
      <c r="K719" s="2"/>
      <c r="L719" s="2"/>
      <c r="M719" s="2"/>
      <c r="N719" s="2"/>
      <c r="O719" s="2"/>
      <c r="P719" s="2"/>
      <c r="Q719" s="2"/>
      <c r="R719" s="2"/>
      <c r="S719" s="10"/>
      <c r="T719" s="2"/>
      <c r="U719" s="2"/>
      <c r="V719" s="2"/>
      <c r="W719" s="2"/>
      <c r="X719" s="2"/>
      <c r="Y719" s="2"/>
      <c r="Z719" s="2"/>
      <c r="AA719" s="2"/>
      <c r="AB719" s="2"/>
      <c r="AC719" s="2"/>
      <c r="AD719" s="2"/>
      <c r="AE719" s="2"/>
      <c r="AF719" s="2"/>
      <c r="AG719" s="2"/>
      <c r="AH719" s="2"/>
      <c r="AI719" s="2"/>
      <c r="AJ719" s="2"/>
    </row>
    <row r="720" spans="1:36" ht="14.25" customHeight="1" x14ac:dyDescent="0.2">
      <c r="A720" s="2"/>
      <c r="B720" s="34"/>
      <c r="C720" s="34"/>
      <c r="D720" s="2"/>
      <c r="E720" s="2"/>
      <c r="F720" s="2"/>
      <c r="G720" s="2"/>
      <c r="H720" s="2"/>
      <c r="I720" s="2"/>
      <c r="J720" s="2"/>
      <c r="K720" s="2"/>
      <c r="L720" s="2"/>
      <c r="M720" s="2"/>
      <c r="N720" s="2"/>
      <c r="O720" s="2"/>
      <c r="P720" s="2"/>
      <c r="Q720" s="2"/>
      <c r="R720" s="2"/>
      <c r="S720" s="10"/>
      <c r="T720" s="2"/>
      <c r="U720" s="2"/>
      <c r="V720" s="2"/>
      <c r="W720" s="2"/>
      <c r="X720" s="2"/>
      <c r="Y720" s="2"/>
      <c r="Z720" s="2"/>
      <c r="AA720" s="2"/>
      <c r="AB720" s="2"/>
      <c r="AC720" s="2"/>
      <c r="AD720" s="2"/>
      <c r="AE720" s="2"/>
      <c r="AF720" s="2"/>
      <c r="AG720" s="2"/>
      <c r="AH720" s="2"/>
      <c r="AI720" s="2"/>
      <c r="AJ720" s="2"/>
    </row>
    <row r="721" spans="1:36" ht="14.25" customHeight="1" x14ac:dyDescent="0.2">
      <c r="A721" s="2"/>
      <c r="B721" s="34"/>
      <c r="C721" s="34"/>
      <c r="D721" s="2"/>
      <c r="E721" s="2"/>
      <c r="F721" s="2"/>
      <c r="G721" s="2"/>
      <c r="H721" s="2"/>
      <c r="I721" s="2"/>
      <c r="J721" s="2"/>
      <c r="K721" s="2"/>
      <c r="L721" s="2"/>
      <c r="M721" s="2"/>
      <c r="N721" s="2"/>
      <c r="O721" s="2"/>
      <c r="P721" s="2"/>
      <c r="Q721" s="2"/>
      <c r="R721" s="2"/>
      <c r="S721" s="10"/>
      <c r="T721" s="2"/>
      <c r="U721" s="2"/>
      <c r="V721" s="2"/>
      <c r="W721" s="2"/>
      <c r="X721" s="2"/>
      <c r="Y721" s="2"/>
      <c r="Z721" s="2"/>
      <c r="AA721" s="2"/>
      <c r="AB721" s="2"/>
      <c r="AC721" s="2"/>
      <c r="AD721" s="2"/>
      <c r="AE721" s="2"/>
      <c r="AF721" s="2"/>
      <c r="AG721" s="2"/>
      <c r="AH721" s="2"/>
      <c r="AI721" s="2"/>
      <c r="AJ721" s="2"/>
    </row>
    <row r="722" spans="1:36" ht="14.25" customHeight="1" x14ac:dyDescent="0.2">
      <c r="A722" s="2"/>
      <c r="B722" s="34"/>
      <c r="C722" s="34"/>
      <c r="D722" s="2"/>
      <c r="E722" s="2"/>
      <c r="F722" s="2"/>
      <c r="G722" s="2"/>
      <c r="H722" s="2"/>
      <c r="I722" s="2"/>
      <c r="J722" s="2"/>
      <c r="K722" s="2"/>
      <c r="L722" s="2"/>
      <c r="M722" s="2"/>
      <c r="N722" s="2"/>
      <c r="O722" s="2"/>
      <c r="P722" s="2"/>
      <c r="Q722" s="2"/>
      <c r="R722" s="2"/>
      <c r="S722" s="10"/>
      <c r="T722" s="2"/>
      <c r="U722" s="2"/>
      <c r="V722" s="2"/>
      <c r="W722" s="2"/>
      <c r="X722" s="2"/>
      <c r="Y722" s="2"/>
      <c r="Z722" s="2"/>
      <c r="AA722" s="2"/>
      <c r="AB722" s="2"/>
      <c r="AC722" s="2"/>
      <c r="AD722" s="2"/>
      <c r="AE722" s="2"/>
      <c r="AF722" s="2"/>
      <c r="AG722" s="2"/>
      <c r="AH722" s="2"/>
      <c r="AI722" s="2"/>
      <c r="AJ722" s="2"/>
    </row>
    <row r="723" spans="1:36" ht="14.25" customHeight="1" x14ac:dyDescent="0.2">
      <c r="A723" s="2"/>
      <c r="B723" s="34"/>
      <c r="C723" s="34"/>
      <c r="D723" s="2"/>
      <c r="E723" s="2"/>
      <c r="F723" s="2"/>
      <c r="G723" s="2"/>
      <c r="H723" s="2"/>
      <c r="I723" s="2"/>
      <c r="J723" s="2"/>
      <c r="K723" s="2"/>
      <c r="L723" s="2"/>
      <c r="M723" s="2"/>
      <c r="N723" s="2"/>
      <c r="O723" s="2"/>
      <c r="P723" s="2"/>
      <c r="Q723" s="2"/>
      <c r="R723" s="2"/>
      <c r="S723" s="10"/>
      <c r="T723" s="2"/>
      <c r="U723" s="2"/>
      <c r="V723" s="2"/>
      <c r="W723" s="2"/>
      <c r="X723" s="2"/>
      <c r="Y723" s="2"/>
      <c r="Z723" s="2"/>
      <c r="AA723" s="2"/>
      <c r="AB723" s="2"/>
      <c r="AC723" s="2"/>
      <c r="AD723" s="2"/>
      <c r="AE723" s="2"/>
      <c r="AF723" s="2"/>
      <c r="AG723" s="2"/>
      <c r="AH723" s="2"/>
      <c r="AI723" s="2"/>
      <c r="AJ723" s="2"/>
    </row>
    <row r="724" spans="1:36" ht="14.25" customHeight="1" x14ac:dyDescent="0.2">
      <c r="A724" s="2"/>
      <c r="B724" s="34"/>
      <c r="C724" s="34"/>
      <c r="D724" s="2"/>
      <c r="E724" s="2"/>
      <c r="F724" s="2"/>
      <c r="G724" s="2"/>
      <c r="H724" s="2"/>
      <c r="I724" s="2"/>
      <c r="J724" s="2"/>
      <c r="K724" s="2"/>
      <c r="L724" s="2"/>
      <c r="M724" s="2"/>
      <c r="N724" s="2"/>
      <c r="O724" s="2"/>
      <c r="P724" s="2"/>
      <c r="Q724" s="2"/>
      <c r="R724" s="2"/>
      <c r="S724" s="10"/>
      <c r="T724" s="2"/>
      <c r="U724" s="2"/>
      <c r="V724" s="2"/>
      <c r="W724" s="2"/>
      <c r="X724" s="2"/>
      <c r="Y724" s="2"/>
      <c r="Z724" s="2"/>
      <c r="AA724" s="2"/>
      <c r="AB724" s="2"/>
      <c r="AC724" s="2"/>
      <c r="AD724" s="2"/>
      <c r="AE724" s="2"/>
      <c r="AF724" s="2"/>
      <c r="AG724" s="2"/>
      <c r="AH724" s="2"/>
      <c r="AI724" s="2"/>
      <c r="AJ724" s="2"/>
    </row>
    <row r="725" spans="1:36" ht="14.25" customHeight="1" x14ac:dyDescent="0.2">
      <c r="A725" s="2"/>
      <c r="B725" s="34"/>
      <c r="C725" s="34"/>
      <c r="D725" s="2"/>
      <c r="E725" s="2"/>
      <c r="F725" s="2"/>
      <c r="G725" s="2"/>
      <c r="H725" s="2"/>
      <c r="I725" s="2"/>
      <c r="J725" s="2"/>
      <c r="K725" s="2"/>
      <c r="L725" s="2"/>
      <c r="M725" s="2"/>
      <c r="N725" s="2"/>
      <c r="O725" s="2"/>
      <c r="P725" s="2"/>
      <c r="Q725" s="2"/>
      <c r="R725" s="2"/>
      <c r="S725" s="10"/>
      <c r="T725" s="2"/>
      <c r="U725" s="2"/>
      <c r="V725" s="2"/>
      <c r="W725" s="2"/>
      <c r="X725" s="2"/>
      <c r="Y725" s="2"/>
      <c r="Z725" s="2"/>
      <c r="AA725" s="2"/>
      <c r="AB725" s="2"/>
      <c r="AC725" s="2"/>
      <c r="AD725" s="2"/>
      <c r="AE725" s="2"/>
      <c r="AF725" s="2"/>
      <c r="AG725" s="2"/>
      <c r="AH725" s="2"/>
      <c r="AI725" s="2"/>
      <c r="AJ725" s="2"/>
    </row>
    <row r="726" spans="1:36" ht="14.25" customHeight="1" x14ac:dyDescent="0.2">
      <c r="A726" s="2"/>
      <c r="B726" s="34"/>
      <c r="C726" s="34"/>
      <c r="D726" s="2"/>
      <c r="E726" s="2"/>
      <c r="F726" s="2"/>
      <c r="G726" s="2"/>
      <c r="H726" s="2"/>
      <c r="I726" s="2"/>
      <c r="J726" s="2"/>
      <c r="K726" s="2"/>
      <c r="L726" s="2"/>
      <c r="M726" s="2"/>
      <c r="N726" s="2"/>
      <c r="O726" s="2"/>
      <c r="P726" s="2"/>
      <c r="Q726" s="2"/>
      <c r="R726" s="2"/>
      <c r="S726" s="10"/>
      <c r="T726" s="2"/>
      <c r="U726" s="2"/>
      <c r="V726" s="2"/>
      <c r="W726" s="2"/>
      <c r="X726" s="2"/>
      <c r="Y726" s="2"/>
      <c r="Z726" s="2"/>
      <c r="AA726" s="2"/>
      <c r="AB726" s="2"/>
      <c r="AC726" s="2"/>
      <c r="AD726" s="2"/>
      <c r="AE726" s="2"/>
      <c r="AF726" s="2"/>
      <c r="AG726" s="2"/>
      <c r="AH726" s="2"/>
      <c r="AI726" s="2"/>
      <c r="AJ726" s="2"/>
    </row>
    <row r="727" spans="1:36" ht="14.25" customHeight="1" x14ac:dyDescent="0.2">
      <c r="A727" s="2"/>
      <c r="B727" s="34"/>
      <c r="C727" s="34"/>
      <c r="D727" s="2"/>
      <c r="E727" s="2"/>
      <c r="F727" s="2"/>
      <c r="G727" s="2"/>
      <c r="H727" s="2"/>
      <c r="I727" s="2"/>
      <c r="J727" s="2"/>
      <c r="K727" s="2"/>
      <c r="L727" s="2"/>
      <c r="M727" s="2"/>
      <c r="N727" s="2"/>
      <c r="O727" s="2"/>
      <c r="P727" s="2"/>
      <c r="Q727" s="2"/>
      <c r="R727" s="2"/>
      <c r="S727" s="10"/>
      <c r="T727" s="2"/>
      <c r="U727" s="2"/>
      <c r="V727" s="2"/>
      <c r="W727" s="2"/>
      <c r="X727" s="2"/>
      <c r="Y727" s="2"/>
      <c r="Z727" s="2"/>
      <c r="AA727" s="2"/>
      <c r="AB727" s="2"/>
      <c r="AC727" s="2"/>
      <c r="AD727" s="2"/>
      <c r="AE727" s="2"/>
      <c r="AF727" s="2"/>
      <c r="AG727" s="2"/>
      <c r="AH727" s="2"/>
      <c r="AI727" s="2"/>
      <c r="AJ727" s="2"/>
    </row>
    <row r="728" spans="1:36" ht="14.25" customHeight="1" x14ac:dyDescent="0.2">
      <c r="A728" s="2"/>
      <c r="B728" s="34"/>
      <c r="C728" s="34"/>
      <c r="D728" s="2"/>
      <c r="E728" s="2"/>
      <c r="F728" s="2"/>
      <c r="G728" s="2"/>
      <c r="H728" s="2"/>
      <c r="I728" s="2"/>
      <c r="J728" s="2"/>
      <c r="K728" s="2"/>
      <c r="L728" s="2"/>
      <c r="M728" s="2"/>
      <c r="N728" s="2"/>
      <c r="O728" s="2"/>
      <c r="P728" s="2"/>
      <c r="Q728" s="2"/>
      <c r="R728" s="2"/>
      <c r="S728" s="10"/>
      <c r="T728" s="2"/>
      <c r="U728" s="2"/>
      <c r="V728" s="2"/>
      <c r="W728" s="2"/>
      <c r="X728" s="2"/>
      <c r="Y728" s="2"/>
      <c r="Z728" s="2"/>
      <c r="AA728" s="2"/>
      <c r="AB728" s="2"/>
      <c r="AC728" s="2"/>
      <c r="AD728" s="2"/>
      <c r="AE728" s="2"/>
      <c r="AF728" s="2"/>
      <c r="AG728" s="2"/>
      <c r="AH728" s="2"/>
      <c r="AI728" s="2"/>
      <c r="AJ728" s="2"/>
    </row>
    <row r="729" spans="1:36" ht="14.25" customHeight="1" x14ac:dyDescent="0.2">
      <c r="A729" s="2"/>
      <c r="B729" s="34"/>
      <c r="C729" s="34"/>
      <c r="D729" s="2"/>
      <c r="E729" s="2"/>
      <c r="F729" s="2"/>
      <c r="G729" s="2"/>
      <c r="H729" s="2"/>
      <c r="I729" s="2"/>
      <c r="J729" s="2"/>
      <c r="K729" s="2"/>
      <c r="L729" s="2"/>
      <c r="M729" s="2"/>
      <c r="N729" s="2"/>
      <c r="O729" s="2"/>
      <c r="P729" s="2"/>
      <c r="Q729" s="2"/>
      <c r="R729" s="2"/>
      <c r="S729" s="10"/>
      <c r="T729" s="2"/>
      <c r="U729" s="2"/>
      <c r="V729" s="2"/>
      <c r="W729" s="2"/>
      <c r="X729" s="2"/>
      <c r="Y729" s="2"/>
      <c r="Z729" s="2"/>
      <c r="AA729" s="2"/>
      <c r="AB729" s="2"/>
      <c r="AC729" s="2"/>
      <c r="AD729" s="2"/>
      <c r="AE729" s="2"/>
      <c r="AF729" s="2"/>
      <c r="AG729" s="2"/>
      <c r="AH729" s="2"/>
      <c r="AI729" s="2"/>
      <c r="AJ729" s="2"/>
    </row>
    <row r="730" spans="1:36" ht="14.25" customHeight="1" x14ac:dyDescent="0.2">
      <c r="A730" s="2"/>
      <c r="B730" s="34"/>
      <c r="C730" s="34"/>
      <c r="D730" s="2"/>
      <c r="E730" s="2"/>
      <c r="F730" s="2"/>
      <c r="G730" s="2"/>
      <c r="H730" s="2"/>
      <c r="I730" s="2"/>
      <c r="J730" s="2"/>
      <c r="K730" s="2"/>
      <c r="L730" s="2"/>
      <c r="M730" s="2"/>
      <c r="N730" s="2"/>
      <c r="O730" s="2"/>
      <c r="P730" s="2"/>
      <c r="Q730" s="2"/>
      <c r="R730" s="2"/>
      <c r="S730" s="10"/>
      <c r="T730" s="2"/>
      <c r="U730" s="2"/>
      <c r="V730" s="2"/>
      <c r="W730" s="2"/>
      <c r="X730" s="2"/>
      <c r="Y730" s="2"/>
      <c r="Z730" s="2"/>
      <c r="AA730" s="2"/>
      <c r="AB730" s="2"/>
      <c r="AC730" s="2"/>
      <c r="AD730" s="2"/>
      <c r="AE730" s="2"/>
      <c r="AF730" s="2"/>
      <c r="AG730" s="2"/>
      <c r="AH730" s="2"/>
      <c r="AI730" s="2"/>
      <c r="AJ730" s="2"/>
    </row>
    <row r="731" spans="1:36" ht="14.25" customHeight="1" x14ac:dyDescent="0.2">
      <c r="A731" s="2"/>
      <c r="B731" s="34"/>
      <c r="C731" s="34"/>
      <c r="D731" s="2"/>
      <c r="E731" s="2"/>
      <c r="F731" s="2"/>
      <c r="G731" s="2"/>
      <c r="H731" s="2"/>
      <c r="I731" s="2"/>
      <c r="J731" s="2"/>
      <c r="K731" s="2"/>
      <c r="L731" s="2"/>
      <c r="M731" s="2"/>
      <c r="N731" s="2"/>
      <c r="O731" s="2"/>
      <c r="P731" s="2"/>
      <c r="Q731" s="2"/>
      <c r="R731" s="2"/>
      <c r="S731" s="10"/>
      <c r="T731" s="2"/>
      <c r="U731" s="2"/>
      <c r="V731" s="2"/>
      <c r="W731" s="2"/>
      <c r="X731" s="2"/>
      <c r="Y731" s="2"/>
      <c r="Z731" s="2"/>
      <c r="AA731" s="2"/>
      <c r="AB731" s="2"/>
      <c r="AC731" s="2"/>
      <c r="AD731" s="2"/>
      <c r="AE731" s="2"/>
      <c r="AF731" s="2"/>
      <c r="AG731" s="2"/>
      <c r="AH731" s="2"/>
      <c r="AI731" s="2"/>
      <c r="AJ731" s="2"/>
    </row>
    <row r="732" spans="1:36" ht="14.25" customHeight="1" x14ac:dyDescent="0.2">
      <c r="A732" s="2"/>
      <c r="B732" s="34"/>
      <c r="C732" s="34"/>
      <c r="D732" s="2"/>
      <c r="E732" s="2"/>
      <c r="F732" s="2"/>
      <c r="G732" s="2"/>
      <c r="H732" s="2"/>
      <c r="I732" s="2"/>
      <c r="J732" s="2"/>
      <c r="K732" s="2"/>
      <c r="L732" s="2"/>
      <c r="M732" s="2"/>
      <c r="N732" s="2"/>
      <c r="O732" s="2"/>
      <c r="P732" s="2"/>
      <c r="Q732" s="2"/>
      <c r="R732" s="2"/>
      <c r="S732" s="10"/>
      <c r="T732" s="2"/>
      <c r="U732" s="2"/>
      <c r="V732" s="2"/>
      <c r="W732" s="2"/>
      <c r="X732" s="2"/>
      <c r="Y732" s="2"/>
      <c r="Z732" s="2"/>
      <c r="AA732" s="2"/>
      <c r="AB732" s="2"/>
      <c r="AC732" s="2"/>
      <c r="AD732" s="2"/>
      <c r="AE732" s="2"/>
      <c r="AF732" s="2"/>
      <c r="AG732" s="2"/>
      <c r="AH732" s="2"/>
      <c r="AI732" s="2"/>
      <c r="AJ732" s="2"/>
    </row>
    <row r="733" spans="1:36" ht="14.25" customHeight="1" x14ac:dyDescent="0.2">
      <c r="A733" s="2"/>
      <c r="B733" s="34"/>
      <c r="C733" s="34"/>
      <c r="D733" s="2"/>
      <c r="E733" s="2"/>
      <c r="F733" s="2"/>
      <c r="G733" s="2"/>
      <c r="H733" s="2"/>
      <c r="I733" s="2"/>
      <c r="J733" s="2"/>
      <c r="K733" s="2"/>
      <c r="L733" s="2"/>
      <c r="M733" s="2"/>
      <c r="N733" s="2"/>
      <c r="O733" s="2"/>
      <c r="P733" s="2"/>
      <c r="Q733" s="2"/>
      <c r="R733" s="2"/>
      <c r="S733" s="10"/>
      <c r="T733" s="2"/>
      <c r="U733" s="2"/>
      <c r="V733" s="2"/>
      <c r="W733" s="2"/>
      <c r="X733" s="2"/>
      <c r="Y733" s="2"/>
      <c r="Z733" s="2"/>
      <c r="AA733" s="2"/>
      <c r="AB733" s="2"/>
      <c r="AC733" s="2"/>
      <c r="AD733" s="2"/>
      <c r="AE733" s="2"/>
      <c r="AF733" s="2"/>
      <c r="AG733" s="2"/>
      <c r="AH733" s="2"/>
      <c r="AI733" s="2"/>
      <c r="AJ733" s="2"/>
    </row>
    <row r="734" spans="1:36" ht="14.25" customHeight="1" x14ac:dyDescent="0.2">
      <c r="A734" s="2"/>
      <c r="B734" s="34"/>
      <c r="C734" s="34"/>
      <c r="D734" s="2"/>
      <c r="E734" s="2"/>
      <c r="F734" s="2"/>
      <c r="G734" s="2"/>
      <c r="H734" s="2"/>
      <c r="I734" s="2"/>
      <c r="J734" s="2"/>
      <c r="K734" s="2"/>
      <c r="L734" s="2"/>
      <c r="M734" s="2"/>
      <c r="N734" s="2"/>
      <c r="O734" s="2"/>
      <c r="P734" s="2"/>
      <c r="Q734" s="2"/>
      <c r="R734" s="2"/>
      <c r="S734" s="10"/>
      <c r="T734" s="2"/>
      <c r="U734" s="2"/>
      <c r="V734" s="2"/>
      <c r="W734" s="2"/>
      <c r="X734" s="2"/>
      <c r="Y734" s="2"/>
      <c r="Z734" s="2"/>
      <c r="AA734" s="2"/>
      <c r="AB734" s="2"/>
      <c r="AC734" s="2"/>
      <c r="AD734" s="2"/>
      <c r="AE734" s="2"/>
      <c r="AF734" s="2"/>
      <c r="AG734" s="2"/>
      <c r="AH734" s="2"/>
      <c r="AI734" s="2"/>
      <c r="AJ734" s="2"/>
    </row>
    <row r="735" spans="1:36" ht="14.25" customHeight="1" x14ac:dyDescent="0.2">
      <c r="A735" s="2"/>
      <c r="B735" s="34"/>
      <c r="C735" s="34"/>
      <c r="D735" s="2"/>
      <c r="E735" s="2"/>
      <c r="F735" s="2"/>
      <c r="G735" s="2"/>
      <c r="H735" s="2"/>
      <c r="I735" s="2"/>
      <c r="J735" s="2"/>
      <c r="K735" s="2"/>
      <c r="L735" s="2"/>
      <c r="M735" s="2"/>
      <c r="N735" s="2"/>
      <c r="O735" s="2"/>
      <c r="P735" s="2"/>
      <c r="Q735" s="2"/>
      <c r="R735" s="2"/>
      <c r="S735" s="10"/>
      <c r="T735" s="2"/>
      <c r="U735" s="2"/>
      <c r="V735" s="2"/>
      <c r="W735" s="2"/>
      <c r="X735" s="2"/>
      <c r="Y735" s="2"/>
      <c r="Z735" s="2"/>
      <c r="AA735" s="2"/>
      <c r="AB735" s="2"/>
      <c r="AC735" s="2"/>
      <c r="AD735" s="2"/>
      <c r="AE735" s="2"/>
      <c r="AF735" s="2"/>
      <c r="AG735" s="2"/>
      <c r="AH735" s="2"/>
      <c r="AI735" s="2"/>
      <c r="AJ735" s="2"/>
    </row>
    <row r="736" spans="1:36" ht="14.25" customHeight="1" x14ac:dyDescent="0.2">
      <c r="A736" s="2"/>
      <c r="B736" s="34"/>
      <c r="C736" s="34"/>
      <c r="D736" s="2"/>
      <c r="E736" s="2"/>
      <c r="F736" s="2"/>
      <c r="G736" s="2"/>
      <c r="H736" s="2"/>
      <c r="I736" s="2"/>
      <c r="J736" s="2"/>
      <c r="K736" s="2"/>
      <c r="L736" s="2"/>
      <c r="M736" s="2"/>
      <c r="N736" s="2"/>
      <c r="O736" s="2"/>
      <c r="P736" s="2"/>
      <c r="Q736" s="2"/>
      <c r="R736" s="2"/>
      <c r="S736" s="10"/>
      <c r="T736" s="2"/>
      <c r="U736" s="2"/>
      <c r="V736" s="2"/>
      <c r="W736" s="2"/>
      <c r="X736" s="2"/>
      <c r="Y736" s="2"/>
      <c r="Z736" s="2"/>
      <c r="AA736" s="2"/>
      <c r="AB736" s="2"/>
      <c r="AC736" s="2"/>
      <c r="AD736" s="2"/>
      <c r="AE736" s="2"/>
      <c r="AF736" s="2"/>
      <c r="AG736" s="2"/>
      <c r="AH736" s="2"/>
      <c r="AI736" s="2"/>
      <c r="AJ736" s="2"/>
    </row>
    <row r="737" spans="1:36" ht="14.25" customHeight="1" x14ac:dyDescent="0.2">
      <c r="A737" s="2"/>
      <c r="B737" s="34"/>
      <c r="C737" s="34"/>
      <c r="D737" s="2"/>
      <c r="E737" s="2"/>
      <c r="F737" s="2"/>
      <c r="G737" s="2"/>
      <c r="H737" s="2"/>
      <c r="I737" s="2"/>
      <c r="J737" s="2"/>
      <c r="K737" s="2"/>
      <c r="L737" s="2"/>
      <c r="M737" s="2"/>
      <c r="N737" s="2"/>
      <c r="O737" s="2"/>
      <c r="P737" s="2"/>
      <c r="Q737" s="2"/>
      <c r="R737" s="2"/>
      <c r="S737" s="10"/>
      <c r="T737" s="2"/>
      <c r="U737" s="2"/>
      <c r="V737" s="2"/>
      <c r="W737" s="2"/>
      <c r="X737" s="2"/>
      <c r="Y737" s="2"/>
      <c r="Z737" s="2"/>
      <c r="AA737" s="2"/>
      <c r="AB737" s="2"/>
      <c r="AC737" s="2"/>
      <c r="AD737" s="2"/>
      <c r="AE737" s="2"/>
      <c r="AF737" s="2"/>
      <c r="AG737" s="2"/>
      <c r="AH737" s="2"/>
      <c r="AI737" s="2"/>
      <c r="AJ737" s="2"/>
    </row>
    <row r="738" spans="1:36" ht="14.25" customHeight="1" x14ac:dyDescent="0.2">
      <c r="A738" s="2"/>
      <c r="B738" s="34"/>
      <c r="C738" s="34"/>
      <c r="D738" s="2"/>
      <c r="E738" s="2"/>
      <c r="F738" s="2"/>
      <c r="G738" s="2"/>
      <c r="H738" s="2"/>
      <c r="I738" s="2"/>
      <c r="J738" s="2"/>
      <c r="K738" s="2"/>
      <c r="L738" s="2"/>
      <c r="M738" s="2"/>
      <c r="N738" s="2"/>
      <c r="O738" s="2"/>
      <c r="P738" s="2"/>
      <c r="Q738" s="2"/>
      <c r="R738" s="2"/>
      <c r="S738" s="10"/>
      <c r="T738" s="2"/>
      <c r="U738" s="2"/>
      <c r="V738" s="2"/>
      <c r="W738" s="2"/>
      <c r="X738" s="2"/>
      <c r="Y738" s="2"/>
      <c r="Z738" s="2"/>
      <c r="AA738" s="2"/>
      <c r="AB738" s="2"/>
      <c r="AC738" s="2"/>
      <c r="AD738" s="2"/>
      <c r="AE738" s="2"/>
      <c r="AF738" s="2"/>
      <c r="AG738" s="2"/>
      <c r="AH738" s="2"/>
      <c r="AI738" s="2"/>
      <c r="AJ738" s="2"/>
    </row>
    <row r="739" spans="1:36" ht="14.25" customHeight="1" x14ac:dyDescent="0.2">
      <c r="A739" s="2"/>
      <c r="B739" s="34"/>
      <c r="C739" s="34"/>
      <c r="D739" s="2"/>
      <c r="E739" s="2"/>
      <c r="F739" s="2"/>
      <c r="G739" s="2"/>
      <c r="H739" s="2"/>
      <c r="I739" s="2"/>
      <c r="J739" s="2"/>
      <c r="K739" s="2"/>
      <c r="L739" s="2"/>
      <c r="M739" s="2"/>
      <c r="N739" s="2"/>
      <c r="O739" s="2"/>
      <c r="P739" s="2"/>
      <c r="Q739" s="2"/>
      <c r="R739" s="2"/>
      <c r="S739" s="10"/>
      <c r="T739" s="2"/>
      <c r="U739" s="2"/>
      <c r="V739" s="2"/>
      <c r="W739" s="2"/>
      <c r="X739" s="2"/>
      <c r="Y739" s="2"/>
      <c r="Z739" s="2"/>
      <c r="AA739" s="2"/>
      <c r="AB739" s="2"/>
      <c r="AC739" s="2"/>
      <c r="AD739" s="2"/>
      <c r="AE739" s="2"/>
      <c r="AF739" s="2"/>
      <c r="AG739" s="2"/>
      <c r="AH739" s="2"/>
      <c r="AI739" s="2"/>
      <c r="AJ739" s="2"/>
    </row>
    <row r="740" spans="1:36" ht="14.25" customHeight="1" x14ac:dyDescent="0.2">
      <c r="A740" s="2"/>
      <c r="B740" s="34"/>
      <c r="C740" s="34"/>
      <c r="D740" s="2"/>
      <c r="E740" s="2"/>
      <c r="F740" s="2"/>
      <c r="G740" s="2"/>
      <c r="H740" s="2"/>
      <c r="I740" s="2"/>
      <c r="J740" s="2"/>
      <c r="K740" s="2"/>
      <c r="L740" s="2"/>
      <c r="M740" s="2"/>
      <c r="N740" s="2"/>
      <c r="O740" s="2"/>
      <c r="P740" s="2"/>
      <c r="Q740" s="2"/>
      <c r="R740" s="2"/>
      <c r="S740" s="10"/>
      <c r="T740" s="2"/>
      <c r="U740" s="2"/>
      <c r="V740" s="2"/>
      <c r="W740" s="2"/>
      <c r="X740" s="2"/>
      <c r="Y740" s="2"/>
      <c r="Z740" s="2"/>
      <c r="AA740" s="2"/>
      <c r="AB740" s="2"/>
      <c r="AC740" s="2"/>
      <c r="AD740" s="2"/>
      <c r="AE740" s="2"/>
      <c r="AF740" s="2"/>
      <c r="AG740" s="2"/>
      <c r="AH740" s="2"/>
      <c r="AI740" s="2"/>
      <c r="AJ740" s="2"/>
    </row>
    <row r="741" spans="1:36" ht="14.25" customHeight="1" x14ac:dyDescent="0.2">
      <c r="A741" s="2"/>
      <c r="B741" s="34"/>
      <c r="C741" s="34"/>
      <c r="D741" s="2"/>
      <c r="E741" s="2"/>
      <c r="F741" s="2"/>
      <c r="G741" s="2"/>
      <c r="H741" s="2"/>
      <c r="I741" s="2"/>
      <c r="J741" s="2"/>
      <c r="K741" s="2"/>
      <c r="L741" s="2"/>
      <c r="M741" s="2"/>
      <c r="N741" s="2"/>
      <c r="O741" s="2"/>
      <c r="P741" s="2"/>
      <c r="Q741" s="2"/>
      <c r="R741" s="2"/>
      <c r="S741" s="10"/>
      <c r="T741" s="2"/>
      <c r="U741" s="2"/>
      <c r="V741" s="2"/>
      <c r="W741" s="2"/>
      <c r="X741" s="2"/>
      <c r="Y741" s="2"/>
      <c r="Z741" s="2"/>
      <c r="AA741" s="2"/>
      <c r="AB741" s="2"/>
      <c r="AC741" s="2"/>
      <c r="AD741" s="2"/>
      <c r="AE741" s="2"/>
      <c r="AF741" s="2"/>
      <c r="AG741" s="2"/>
      <c r="AH741" s="2"/>
      <c r="AI741" s="2"/>
      <c r="AJ741" s="2"/>
    </row>
    <row r="742" spans="1:36" ht="14.25" customHeight="1" x14ac:dyDescent="0.2">
      <c r="A742" s="2"/>
      <c r="B742" s="34"/>
      <c r="C742" s="34"/>
      <c r="D742" s="2"/>
      <c r="E742" s="2"/>
      <c r="F742" s="2"/>
      <c r="G742" s="2"/>
      <c r="H742" s="2"/>
      <c r="I742" s="2"/>
      <c r="J742" s="2"/>
      <c r="K742" s="2"/>
      <c r="L742" s="2"/>
      <c r="M742" s="2"/>
      <c r="N742" s="2"/>
      <c r="O742" s="2"/>
      <c r="P742" s="2"/>
      <c r="Q742" s="2"/>
      <c r="R742" s="2"/>
      <c r="S742" s="10"/>
      <c r="T742" s="2"/>
      <c r="U742" s="2"/>
      <c r="V742" s="2"/>
      <c r="W742" s="2"/>
      <c r="X742" s="2"/>
      <c r="Y742" s="2"/>
      <c r="Z742" s="2"/>
      <c r="AA742" s="2"/>
      <c r="AB742" s="2"/>
      <c r="AC742" s="2"/>
      <c r="AD742" s="2"/>
      <c r="AE742" s="2"/>
      <c r="AF742" s="2"/>
      <c r="AG742" s="2"/>
      <c r="AH742" s="2"/>
      <c r="AI742" s="2"/>
      <c r="AJ742" s="2"/>
    </row>
    <row r="743" spans="1:36" ht="14.25" customHeight="1" x14ac:dyDescent="0.2">
      <c r="A743" s="2"/>
      <c r="B743" s="34"/>
      <c r="C743" s="34"/>
      <c r="D743" s="2"/>
      <c r="E743" s="2"/>
      <c r="F743" s="2"/>
      <c r="G743" s="2"/>
      <c r="H743" s="2"/>
      <c r="I743" s="2"/>
      <c r="J743" s="2"/>
      <c r="K743" s="2"/>
      <c r="L743" s="2"/>
      <c r="M743" s="2"/>
      <c r="N743" s="2"/>
      <c r="O743" s="2"/>
      <c r="P743" s="2"/>
      <c r="Q743" s="2"/>
      <c r="R743" s="2"/>
      <c r="S743" s="10"/>
      <c r="T743" s="2"/>
      <c r="U743" s="2"/>
      <c r="V743" s="2"/>
      <c r="W743" s="2"/>
      <c r="X743" s="2"/>
      <c r="Y743" s="2"/>
      <c r="Z743" s="2"/>
      <c r="AA743" s="2"/>
      <c r="AB743" s="2"/>
      <c r="AC743" s="2"/>
      <c r="AD743" s="2"/>
      <c r="AE743" s="2"/>
      <c r="AF743" s="2"/>
      <c r="AG743" s="2"/>
      <c r="AH743" s="2"/>
      <c r="AI743" s="2"/>
      <c r="AJ743" s="2"/>
    </row>
    <row r="744" spans="1:36" ht="14.25" customHeight="1" x14ac:dyDescent="0.2">
      <c r="A744" s="2"/>
      <c r="B744" s="34"/>
      <c r="C744" s="34"/>
      <c r="D744" s="2"/>
      <c r="E744" s="2"/>
      <c r="F744" s="2"/>
      <c r="G744" s="2"/>
      <c r="H744" s="2"/>
      <c r="I744" s="2"/>
      <c r="J744" s="2"/>
      <c r="K744" s="2"/>
      <c r="L744" s="2"/>
      <c r="M744" s="2"/>
      <c r="N744" s="2"/>
      <c r="O744" s="2"/>
      <c r="P744" s="2"/>
      <c r="Q744" s="2"/>
      <c r="R744" s="2"/>
      <c r="S744" s="10"/>
      <c r="T744" s="2"/>
      <c r="U744" s="2"/>
      <c r="V744" s="2"/>
      <c r="W744" s="2"/>
      <c r="X744" s="2"/>
      <c r="Y744" s="2"/>
      <c r="Z744" s="2"/>
      <c r="AA744" s="2"/>
      <c r="AB744" s="2"/>
      <c r="AC744" s="2"/>
      <c r="AD744" s="2"/>
      <c r="AE744" s="2"/>
      <c r="AF744" s="2"/>
      <c r="AG744" s="2"/>
      <c r="AH744" s="2"/>
      <c r="AI744" s="2"/>
      <c r="AJ744" s="2"/>
    </row>
    <row r="745" spans="1:36" ht="14.25" customHeight="1" x14ac:dyDescent="0.2">
      <c r="A745" s="2"/>
      <c r="B745" s="34"/>
      <c r="C745" s="34"/>
      <c r="D745" s="2"/>
      <c r="E745" s="2"/>
      <c r="F745" s="2"/>
      <c r="G745" s="2"/>
      <c r="H745" s="2"/>
      <c r="I745" s="2"/>
      <c r="J745" s="2"/>
      <c r="K745" s="2"/>
      <c r="L745" s="2"/>
      <c r="M745" s="2"/>
      <c r="N745" s="2"/>
      <c r="O745" s="2"/>
      <c r="P745" s="2"/>
      <c r="Q745" s="2"/>
      <c r="R745" s="2"/>
      <c r="S745" s="10"/>
      <c r="T745" s="2"/>
      <c r="U745" s="2"/>
      <c r="V745" s="2"/>
      <c r="W745" s="2"/>
      <c r="X745" s="2"/>
      <c r="Y745" s="2"/>
      <c r="Z745" s="2"/>
      <c r="AA745" s="2"/>
      <c r="AB745" s="2"/>
      <c r="AC745" s="2"/>
      <c r="AD745" s="2"/>
      <c r="AE745" s="2"/>
      <c r="AF745" s="2"/>
      <c r="AG745" s="2"/>
      <c r="AH745" s="2"/>
      <c r="AI745" s="2"/>
      <c r="AJ745" s="2"/>
    </row>
    <row r="746" spans="1:36" ht="14.25" customHeight="1" x14ac:dyDescent="0.2">
      <c r="A746" s="2"/>
      <c r="B746" s="34"/>
      <c r="C746" s="34"/>
      <c r="D746" s="2"/>
      <c r="E746" s="2"/>
      <c r="F746" s="2"/>
      <c r="G746" s="2"/>
      <c r="H746" s="2"/>
      <c r="I746" s="2"/>
      <c r="J746" s="2"/>
      <c r="K746" s="2"/>
      <c r="L746" s="2"/>
      <c r="M746" s="2"/>
      <c r="N746" s="2"/>
      <c r="O746" s="2"/>
      <c r="P746" s="2"/>
      <c r="Q746" s="2"/>
      <c r="R746" s="2"/>
      <c r="S746" s="10"/>
      <c r="T746" s="2"/>
      <c r="U746" s="2"/>
      <c r="V746" s="2"/>
      <c r="W746" s="2"/>
      <c r="X746" s="2"/>
      <c r="Y746" s="2"/>
      <c r="Z746" s="2"/>
      <c r="AA746" s="2"/>
      <c r="AB746" s="2"/>
      <c r="AC746" s="2"/>
      <c r="AD746" s="2"/>
      <c r="AE746" s="2"/>
      <c r="AF746" s="2"/>
      <c r="AG746" s="2"/>
      <c r="AH746" s="2"/>
      <c r="AI746" s="2"/>
      <c r="AJ746" s="2"/>
    </row>
    <row r="747" spans="1:36" ht="14.25" customHeight="1" x14ac:dyDescent="0.2">
      <c r="A747" s="2"/>
      <c r="B747" s="34"/>
      <c r="C747" s="34"/>
      <c r="D747" s="2"/>
      <c r="E747" s="2"/>
      <c r="F747" s="2"/>
      <c r="G747" s="2"/>
      <c r="H747" s="2"/>
      <c r="I747" s="2"/>
      <c r="J747" s="2"/>
      <c r="K747" s="2"/>
      <c r="L747" s="2"/>
      <c r="M747" s="2"/>
      <c r="N747" s="2"/>
      <c r="O747" s="2"/>
      <c r="P747" s="2"/>
      <c r="Q747" s="2"/>
      <c r="R747" s="2"/>
      <c r="S747" s="10"/>
      <c r="T747" s="2"/>
      <c r="U747" s="2"/>
      <c r="V747" s="2"/>
      <c r="W747" s="2"/>
      <c r="X747" s="2"/>
      <c r="Y747" s="2"/>
      <c r="Z747" s="2"/>
      <c r="AA747" s="2"/>
      <c r="AB747" s="2"/>
      <c r="AC747" s="2"/>
      <c r="AD747" s="2"/>
      <c r="AE747" s="2"/>
      <c r="AF747" s="2"/>
      <c r="AG747" s="2"/>
      <c r="AH747" s="2"/>
      <c r="AI747" s="2"/>
      <c r="AJ747" s="2"/>
    </row>
    <row r="748" spans="1:36" ht="14.25" customHeight="1" x14ac:dyDescent="0.2">
      <c r="A748" s="2"/>
      <c r="B748" s="34"/>
      <c r="C748" s="34"/>
      <c r="D748" s="2"/>
      <c r="E748" s="2"/>
      <c r="F748" s="2"/>
      <c r="G748" s="2"/>
      <c r="H748" s="2"/>
      <c r="I748" s="2"/>
      <c r="J748" s="2"/>
      <c r="K748" s="2"/>
      <c r="L748" s="2"/>
      <c r="M748" s="2"/>
      <c r="N748" s="2"/>
      <c r="O748" s="2"/>
      <c r="P748" s="2"/>
      <c r="Q748" s="2"/>
      <c r="R748" s="2"/>
      <c r="S748" s="10"/>
      <c r="T748" s="2"/>
      <c r="U748" s="2"/>
      <c r="V748" s="2"/>
      <c r="W748" s="2"/>
      <c r="X748" s="2"/>
      <c r="Y748" s="2"/>
      <c r="Z748" s="2"/>
      <c r="AA748" s="2"/>
      <c r="AB748" s="2"/>
      <c r="AC748" s="2"/>
      <c r="AD748" s="2"/>
      <c r="AE748" s="2"/>
      <c r="AF748" s="2"/>
      <c r="AG748" s="2"/>
      <c r="AH748" s="2"/>
      <c r="AI748" s="2"/>
      <c r="AJ748" s="2"/>
    </row>
    <row r="749" spans="1:36" ht="14.25" customHeight="1" x14ac:dyDescent="0.2">
      <c r="A749" s="2"/>
      <c r="B749" s="34"/>
      <c r="C749" s="34"/>
      <c r="D749" s="2"/>
      <c r="E749" s="2"/>
      <c r="F749" s="2"/>
      <c r="G749" s="2"/>
      <c r="H749" s="2"/>
      <c r="I749" s="2"/>
      <c r="J749" s="2"/>
      <c r="K749" s="2"/>
      <c r="L749" s="2"/>
      <c r="M749" s="2"/>
      <c r="N749" s="2"/>
      <c r="O749" s="2"/>
      <c r="P749" s="2"/>
      <c r="Q749" s="2"/>
      <c r="R749" s="2"/>
      <c r="S749" s="10"/>
      <c r="T749" s="2"/>
      <c r="U749" s="2"/>
      <c r="V749" s="2"/>
      <c r="W749" s="2"/>
      <c r="X749" s="2"/>
      <c r="Y749" s="2"/>
      <c r="Z749" s="2"/>
      <c r="AA749" s="2"/>
      <c r="AB749" s="2"/>
      <c r="AC749" s="2"/>
      <c r="AD749" s="2"/>
      <c r="AE749" s="2"/>
      <c r="AF749" s="2"/>
      <c r="AG749" s="2"/>
      <c r="AH749" s="2"/>
      <c r="AI749" s="2"/>
      <c r="AJ749" s="2"/>
    </row>
    <row r="750" spans="1:36" ht="14.25" customHeight="1" x14ac:dyDescent="0.2">
      <c r="A750" s="2"/>
      <c r="B750" s="34"/>
      <c r="C750" s="34"/>
      <c r="D750" s="2"/>
      <c r="E750" s="2"/>
      <c r="F750" s="2"/>
      <c r="G750" s="2"/>
      <c r="H750" s="2"/>
      <c r="I750" s="2"/>
      <c r="J750" s="2"/>
      <c r="K750" s="2"/>
      <c r="L750" s="2"/>
      <c r="M750" s="2"/>
      <c r="N750" s="2"/>
      <c r="O750" s="2"/>
      <c r="P750" s="2"/>
      <c r="Q750" s="2"/>
      <c r="R750" s="2"/>
      <c r="S750" s="10"/>
      <c r="T750" s="2"/>
      <c r="U750" s="2"/>
      <c r="V750" s="2"/>
      <c r="W750" s="2"/>
      <c r="X750" s="2"/>
      <c r="Y750" s="2"/>
      <c r="Z750" s="2"/>
      <c r="AA750" s="2"/>
      <c r="AB750" s="2"/>
      <c r="AC750" s="2"/>
      <c r="AD750" s="2"/>
      <c r="AE750" s="2"/>
      <c r="AF750" s="2"/>
      <c r="AG750" s="2"/>
      <c r="AH750" s="2"/>
      <c r="AI750" s="2"/>
      <c r="AJ750" s="2"/>
    </row>
    <row r="751" spans="1:36" ht="14.25" customHeight="1" x14ac:dyDescent="0.2">
      <c r="A751" s="2"/>
      <c r="B751" s="34"/>
      <c r="C751" s="34"/>
      <c r="D751" s="2"/>
      <c r="E751" s="2"/>
      <c r="F751" s="2"/>
      <c r="G751" s="2"/>
      <c r="H751" s="2"/>
      <c r="I751" s="2"/>
      <c r="J751" s="2"/>
      <c r="K751" s="2"/>
      <c r="L751" s="2"/>
      <c r="M751" s="2"/>
      <c r="N751" s="2"/>
      <c r="O751" s="2"/>
      <c r="P751" s="2"/>
      <c r="Q751" s="2"/>
      <c r="R751" s="2"/>
      <c r="S751" s="10"/>
      <c r="T751" s="2"/>
      <c r="U751" s="2"/>
      <c r="V751" s="2"/>
      <c r="W751" s="2"/>
      <c r="X751" s="2"/>
      <c r="Y751" s="2"/>
      <c r="Z751" s="2"/>
      <c r="AA751" s="2"/>
      <c r="AB751" s="2"/>
      <c r="AC751" s="2"/>
      <c r="AD751" s="2"/>
      <c r="AE751" s="2"/>
      <c r="AF751" s="2"/>
      <c r="AG751" s="2"/>
      <c r="AH751" s="2"/>
      <c r="AI751" s="2"/>
      <c r="AJ751" s="2"/>
    </row>
    <row r="752" spans="1:36" ht="14.25" customHeight="1" x14ac:dyDescent="0.2">
      <c r="A752" s="2"/>
      <c r="B752" s="34"/>
      <c r="C752" s="34"/>
      <c r="D752" s="2"/>
      <c r="E752" s="2"/>
      <c r="F752" s="2"/>
      <c r="G752" s="2"/>
      <c r="H752" s="2"/>
      <c r="I752" s="2"/>
      <c r="J752" s="2"/>
      <c r="K752" s="2"/>
      <c r="L752" s="2"/>
      <c r="M752" s="2"/>
      <c r="N752" s="2"/>
      <c r="O752" s="2"/>
      <c r="P752" s="2"/>
      <c r="Q752" s="2"/>
      <c r="R752" s="2"/>
      <c r="S752" s="10"/>
      <c r="T752" s="2"/>
      <c r="U752" s="2"/>
      <c r="V752" s="2"/>
      <c r="W752" s="2"/>
      <c r="X752" s="2"/>
      <c r="Y752" s="2"/>
      <c r="Z752" s="2"/>
      <c r="AA752" s="2"/>
      <c r="AB752" s="2"/>
      <c r="AC752" s="2"/>
      <c r="AD752" s="2"/>
      <c r="AE752" s="2"/>
      <c r="AF752" s="2"/>
      <c r="AG752" s="2"/>
      <c r="AH752" s="2"/>
      <c r="AI752" s="2"/>
      <c r="AJ752" s="2"/>
    </row>
    <row r="753" spans="1:36" ht="14.25" customHeight="1" x14ac:dyDescent="0.2">
      <c r="A753" s="2"/>
      <c r="B753" s="34"/>
      <c r="C753" s="34"/>
      <c r="D753" s="2"/>
      <c r="E753" s="2"/>
      <c r="F753" s="2"/>
      <c r="G753" s="2"/>
      <c r="H753" s="2"/>
      <c r="I753" s="2"/>
      <c r="J753" s="2"/>
      <c r="K753" s="2"/>
      <c r="L753" s="2"/>
      <c r="M753" s="2"/>
      <c r="N753" s="2"/>
      <c r="O753" s="2"/>
      <c r="P753" s="2"/>
      <c r="Q753" s="2"/>
      <c r="R753" s="2"/>
      <c r="S753" s="10"/>
      <c r="T753" s="2"/>
      <c r="U753" s="2"/>
      <c r="V753" s="2"/>
      <c r="W753" s="2"/>
      <c r="X753" s="2"/>
      <c r="Y753" s="2"/>
      <c r="Z753" s="2"/>
      <c r="AA753" s="2"/>
      <c r="AB753" s="2"/>
      <c r="AC753" s="2"/>
      <c r="AD753" s="2"/>
      <c r="AE753" s="2"/>
      <c r="AF753" s="2"/>
      <c r="AG753" s="2"/>
      <c r="AH753" s="2"/>
      <c r="AI753" s="2"/>
      <c r="AJ753" s="2"/>
    </row>
    <row r="754" spans="1:36" ht="14.25" customHeight="1" x14ac:dyDescent="0.2">
      <c r="A754" s="2"/>
      <c r="B754" s="34"/>
      <c r="C754" s="34"/>
      <c r="D754" s="2"/>
      <c r="E754" s="2"/>
      <c r="F754" s="2"/>
      <c r="G754" s="2"/>
      <c r="H754" s="2"/>
      <c r="I754" s="2"/>
      <c r="J754" s="2"/>
      <c r="K754" s="2"/>
      <c r="L754" s="2"/>
      <c r="M754" s="2"/>
      <c r="N754" s="2"/>
      <c r="O754" s="2"/>
      <c r="P754" s="2"/>
      <c r="Q754" s="2"/>
      <c r="R754" s="2"/>
      <c r="S754" s="10"/>
      <c r="T754" s="2"/>
      <c r="U754" s="2"/>
      <c r="V754" s="2"/>
      <c r="W754" s="2"/>
      <c r="X754" s="2"/>
      <c r="Y754" s="2"/>
      <c r="Z754" s="2"/>
      <c r="AA754" s="2"/>
      <c r="AB754" s="2"/>
      <c r="AC754" s="2"/>
      <c r="AD754" s="2"/>
      <c r="AE754" s="2"/>
      <c r="AF754" s="2"/>
      <c r="AG754" s="2"/>
      <c r="AH754" s="2"/>
      <c r="AI754" s="2"/>
      <c r="AJ754" s="2"/>
    </row>
    <row r="755" spans="1:36" ht="14.25" customHeight="1" x14ac:dyDescent="0.2">
      <c r="A755" s="2"/>
      <c r="B755" s="34"/>
      <c r="C755" s="34"/>
      <c r="D755" s="2"/>
      <c r="E755" s="2"/>
      <c r="F755" s="2"/>
      <c r="G755" s="2"/>
      <c r="H755" s="2"/>
      <c r="I755" s="2"/>
      <c r="J755" s="2"/>
      <c r="K755" s="2"/>
      <c r="L755" s="2"/>
      <c r="M755" s="2"/>
      <c r="N755" s="2"/>
      <c r="O755" s="2"/>
      <c r="P755" s="2"/>
      <c r="Q755" s="2"/>
      <c r="R755" s="2"/>
      <c r="S755" s="10"/>
      <c r="T755" s="2"/>
      <c r="U755" s="2"/>
      <c r="V755" s="2"/>
      <c r="W755" s="2"/>
      <c r="X755" s="2"/>
      <c r="Y755" s="2"/>
      <c r="Z755" s="2"/>
      <c r="AA755" s="2"/>
      <c r="AB755" s="2"/>
      <c r="AC755" s="2"/>
      <c r="AD755" s="2"/>
      <c r="AE755" s="2"/>
      <c r="AF755" s="2"/>
      <c r="AG755" s="2"/>
      <c r="AH755" s="2"/>
      <c r="AI755" s="2"/>
      <c r="AJ755" s="2"/>
    </row>
    <row r="756" spans="1:36" ht="14.25" customHeight="1" x14ac:dyDescent="0.2">
      <c r="A756" s="2"/>
      <c r="B756" s="34"/>
      <c r="C756" s="34"/>
      <c r="D756" s="2"/>
      <c r="E756" s="2"/>
      <c r="F756" s="2"/>
      <c r="G756" s="2"/>
      <c r="H756" s="2"/>
      <c r="I756" s="2"/>
      <c r="J756" s="2"/>
      <c r="K756" s="2"/>
      <c r="L756" s="2"/>
      <c r="M756" s="2"/>
      <c r="N756" s="2"/>
      <c r="O756" s="2"/>
      <c r="P756" s="2"/>
      <c r="Q756" s="2"/>
      <c r="R756" s="2"/>
      <c r="S756" s="10"/>
      <c r="T756" s="2"/>
      <c r="U756" s="2"/>
      <c r="V756" s="2"/>
      <c r="W756" s="2"/>
      <c r="X756" s="2"/>
      <c r="Y756" s="2"/>
      <c r="Z756" s="2"/>
      <c r="AA756" s="2"/>
      <c r="AB756" s="2"/>
      <c r="AC756" s="2"/>
      <c r="AD756" s="2"/>
      <c r="AE756" s="2"/>
      <c r="AF756" s="2"/>
      <c r="AG756" s="2"/>
      <c r="AH756" s="2"/>
      <c r="AI756" s="2"/>
      <c r="AJ756" s="2"/>
    </row>
    <row r="757" spans="1:36" ht="14.25" customHeight="1" x14ac:dyDescent="0.2">
      <c r="A757" s="2"/>
      <c r="B757" s="34"/>
      <c r="C757" s="34"/>
      <c r="D757" s="2"/>
      <c r="E757" s="2"/>
      <c r="F757" s="2"/>
      <c r="G757" s="2"/>
      <c r="H757" s="2"/>
      <c r="I757" s="2"/>
      <c r="J757" s="2"/>
      <c r="K757" s="2"/>
      <c r="L757" s="2"/>
      <c r="M757" s="2"/>
      <c r="N757" s="2"/>
      <c r="O757" s="2"/>
      <c r="P757" s="2"/>
      <c r="Q757" s="2"/>
      <c r="R757" s="2"/>
      <c r="S757" s="10"/>
      <c r="T757" s="2"/>
      <c r="U757" s="2"/>
      <c r="V757" s="2"/>
      <c r="W757" s="2"/>
      <c r="X757" s="2"/>
      <c r="Y757" s="2"/>
      <c r="Z757" s="2"/>
      <c r="AA757" s="2"/>
      <c r="AB757" s="2"/>
      <c r="AC757" s="2"/>
      <c r="AD757" s="2"/>
      <c r="AE757" s="2"/>
      <c r="AF757" s="2"/>
      <c r="AG757" s="2"/>
      <c r="AH757" s="2"/>
      <c r="AI757" s="2"/>
      <c r="AJ757" s="2"/>
    </row>
    <row r="758" spans="1:36" ht="14.25" customHeight="1" x14ac:dyDescent="0.2">
      <c r="A758" s="2"/>
      <c r="B758" s="34"/>
      <c r="C758" s="34"/>
      <c r="D758" s="2"/>
      <c r="E758" s="2"/>
      <c r="F758" s="2"/>
      <c r="G758" s="2"/>
      <c r="H758" s="2"/>
      <c r="I758" s="2"/>
      <c r="J758" s="2"/>
      <c r="K758" s="2"/>
      <c r="L758" s="2"/>
      <c r="M758" s="2"/>
      <c r="N758" s="2"/>
      <c r="O758" s="2"/>
      <c r="P758" s="2"/>
      <c r="Q758" s="2"/>
      <c r="R758" s="2"/>
      <c r="S758" s="10"/>
      <c r="T758" s="2"/>
      <c r="U758" s="2"/>
      <c r="V758" s="2"/>
      <c r="W758" s="2"/>
      <c r="X758" s="2"/>
      <c r="Y758" s="2"/>
      <c r="Z758" s="2"/>
      <c r="AA758" s="2"/>
      <c r="AB758" s="2"/>
      <c r="AC758" s="2"/>
      <c r="AD758" s="2"/>
      <c r="AE758" s="2"/>
      <c r="AF758" s="2"/>
      <c r="AG758" s="2"/>
      <c r="AH758" s="2"/>
      <c r="AI758" s="2"/>
      <c r="AJ758" s="2"/>
    </row>
    <row r="759" spans="1:36" ht="14.25" customHeight="1" x14ac:dyDescent="0.2">
      <c r="A759" s="2"/>
      <c r="B759" s="34"/>
      <c r="C759" s="34"/>
      <c r="D759" s="2"/>
      <c r="E759" s="2"/>
      <c r="F759" s="2"/>
      <c r="G759" s="2"/>
      <c r="H759" s="2"/>
      <c r="I759" s="2"/>
      <c r="J759" s="2"/>
      <c r="K759" s="2"/>
      <c r="L759" s="2"/>
      <c r="M759" s="2"/>
      <c r="N759" s="2"/>
      <c r="O759" s="2"/>
      <c r="P759" s="2"/>
      <c r="Q759" s="2"/>
      <c r="R759" s="2"/>
      <c r="S759" s="10"/>
      <c r="T759" s="2"/>
      <c r="U759" s="2"/>
      <c r="V759" s="2"/>
      <c r="W759" s="2"/>
      <c r="X759" s="2"/>
      <c r="Y759" s="2"/>
      <c r="Z759" s="2"/>
      <c r="AA759" s="2"/>
      <c r="AB759" s="2"/>
      <c r="AC759" s="2"/>
      <c r="AD759" s="2"/>
      <c r="AE759" s="2"/>
      <c r="AF759" s="2"/>
      <c r="AG759" s="2"/>
      <c r="AH759" s="2"/>
      <c r="AI759" s="2"/>
      <c r="AJ759" s="2"/>
    </row>
    <row r="760" spans="1:36" ht="14.25" customHeight="1" x14ac:dyDescent="0.2">
      <c r="A760" s="2"/>
      <c r="B760" s="34"/>
      <c r="C760" s="34"/>
      <c r="D760" s="2"/>
      <c r="E760" s="2"/>
      <c r="F760" s="2"/>
      <c r="G760" s="2"/>
      <c r="H760" s="2"/>
      <c r="I760" s="2"/>
      <c r="J760" s="2"/>
      <c r="K760" s="2"/>
      <c r="L760" s="2"/>
      <c r="M760" s="2"/>
      <c r="N760" s="2"/>
      <c r="O760" s="2"/>
      <c r="P760" s="2"/>
      <c r="Q760" s="2"/>
      <c r="R760" s="2"/>
      <c r="S760" s="10"/>
      <c r="T760" s="2"/>
      <c r="U760" s="2"/>
      <c r="V760" s="2"/>
      <c r="W760" s="2"/>
      <c r="X760" s="2"/>
      <c r="Y760" s="2"/>
      <c r="Z760" s="2"/>
      <c r="AA760" s="2"/>
      <c r="AB760" s="2"/>
      <c r="AC760" s="2"/>
      <c r="AD760" s="2"/>
      <c r="AE760" s="2"/>
      <c r="AF760" s="2"/>
      <c r="AG760" s="2"/>
      <c r="AH760" s="2"/>
      <c r="AI760" s="2"/>
      <c r="AJ760" s="2"/>
    </row>
    <row r="761" spans="1:36" ht="14.25" customHeight="1" x14ac:dyDescent="0.2">
      <c r="A761" s="2"/>
      <c r="B761" s="34"/>
      <c r="C761" s="34"/>
      <c r="D761" s="2"/>
      <c r="E761" s="2"/>
      <c r="F761" s="2"/>
      <c r="G761" s="2"/>
      <c r="H761" s="2"/>
      <c r="I761" s="2"/>
      <c r="J761" s="2"/>
      <c r="K761" s="2"/>
      <c r="L761" s="2"/>
      <c r="M761" s="2"/>
      <c r="N761" s="2"/>
      <c r="O761" s="2"/>
      <c r="P761" s="2"/>
      <c r="Q761" s="2"/>
      <c r="R761" s="2"/>
      <c r="S761" s="10"/>
      <c r="T761" s="2"/>
      <c r="U761" s="2"/>
      <c r="V761" s="2"/>
      <c r="W761" s="2"/>
      <c r="X761" s="2"/>
      <c r="Y761" s="2"/>
      <c r="Z761" s="2"/>
      <c r="AA761" s="2"/>
      <c r="AB761" s="2"/>
      <c r="AC761" s="2"/>
      <c r="AD761" s="2"/>
      <c r="AE761" s="2"/>
      <c r="AF761" s="2"/>
      <c r="AG761" s="2"/>
      <c r="AH761" s="2"/>
      <c r="AI761" s="2"/>
      <c r="AJ761" s="2"/>
    </row>
    <row r="762" spans="1:36" ht="14.25" customHeight="1" x14ac:dyDescent="0.2">
      <c r="A762" s="2"/>
      <c r="B762" s="34"/>
      <c r="C762" s="34"/>
      <c r="D762" s="2"/>
      <c r="E762" s="2"/>
      <c r="F762" s="2"/>
      <c r="G762" s="2"/>
      <c r="H762" s="2"/>
      <c r="I762" s="2"/>
      <c r="J762" s="2"/>
      <c r="K762" s="2"/>
      <c r="L762" s="2"/>
      <c r="M762" s="2"/>
      <c r="N762" s="2"/>
      <c r="O762" s="2"/>
      <c r="P762" s="2"/>
      <c r="Q762" s="2"/>
      <c r="R762" s="2"/>
      <c r="S762" s="10"/>
      <c r="T762" s="2"/>
      <c r="U762" s="2"/>
      <c r="V762" s="2"/>
      <c r="W762" s="2"/>
      <c r="X762" s="2"/>
      <c r="Y762" s="2"/>
      <c r="Z762" s="2"/>
      <c r="AA762" s="2"/>
      <c r="AB762" s="2"/>
      <c r="AC762" s="2"/>
      <c r="AD762" s="2"/>
      <c r="AE762" s="2"/>
      <c r="AF762" s="2"/>
      <c r="AG762" s="2"/>
      <c r="AH762" s="2"/>
      <c r="AI762" s="2"/>
      <c r="AJ762" s="2"/>
    </row>
    <row r="763" spans="1:36" ht="14.25" customHeight="1" x14ac:dyDescent="0.2">
      <c r="A763" s="2"/>
      <c r="B763" s="34"/>
      <c r="C763" s="34"/>
      <c r="D763" s="2"/>
      <c r="E763" s="2"/>
      <c r="F763" s="2"/>
      <c r="G763" s="2"/>
      <c r="H763" s="2"/>
      <c r="I763" s="2"/>
      <c r="J763" s="2"/>
      <c r="K763" s="2"/>
      <c r="L763" s="2"/>
      <c r="M763" s="2"/>
      <c r="N763" s="2"/>
      <c r="O763" s="2"/>
      <c r="P763" s="2"/>
      <c r="Q763" s="2"/>
      <c r="R763" s="2"/>
      <c r="S763" s="10"/>
      <c r="T763" s="2"/>
      <c r="U763" s="2"/>
      <c r="V763" s="2"/>
      <c r="W763" s="2"/>
      <c r="X763" s="2"/>
      <c r="Y763" s="2"/>
      <c r="Z763" s="2"/>
      <c r="AA763" s="2"/>
      <c r="AB763" s="2"/>
      <c r="AC763" s="2"/>
      <c r="AD763" s="2"/>
      <c r="AE763" s="2"/>
      <c r="AF763" s="2"/>
      <c r="AG763" s="2"/>
      <c r="AH763" s="2"/>
      <c r="AI763" s="2"/>
      <c r="AJ763" s="2"/>
    </row>
    <row r="764" spans="1:36" ht="14.25" customHeight="1" x14ac:dyDescent="0.2">
      <c r="A764" s="2"/>
      <c r="B764" s="34"/>
      <c r="C764" s="34"/>
      <c r="D764" s="2"/>
      <c r="E764" s="2"/>
      <c r="F764" s="2"/>
      <c r="G764" s="2"/>
      <c r="H764" s="2"/>
      <c r="I764" s="2"/>
      <c r="J764" s="2"/>
      <c r="K764" s="2"/>
      <c r="L764" s="2"/>
      <c r="M764" s="2"/>
      <c r="N764" s="2"/>
      <c r="O764" s="2"/>
      <c r="P764" s="2"/>
      <c r="Q764" s="2"/>
      <c r="R764" s="2"/>
      <c r="S764" s="10"/>
      <c r="T764" s="2"/>
      <c r="U764" s="2"/>
      <c r="V764" s="2"/>
      <c r="W764" s="2"/>
      <c r="X764" s="2"/>
      <c r="Y764" s="2"/>
      <c r="Z764" s="2"/>
      <c r="AA764" s="2"/>
      <c r="AB764" s="2"/>
      <c r="AC764" s="2"/>
      <c r="AD764" s="2"/>
      <c r="AE764" s="2"/>
      <c r="AF764" s="2"/>
      <c r="AG764" s="2"/>
      <c r="AH764" s="2"/>
      <c r="AI764" s="2"/>
      <c r="AJ764" s="2"/>
    </row>
    <row r="765" spans="1:36" ht="14.25" customHeight="1" x14ac:dyDescent="0.2">
      <c r="A765" s="2"/>
      <c r="B765" s="34"/>
      <c r="C765" s="34"/>
      <c r="D765" s="2"/>
      <c r="E765" s="2"/>
      <c r="F765" s="2"/>
      <c r="G765" s="2"/>
      <c r="H765" s="2"/>
      <c r="I765" s="2"/>
      <c r="J765" s="2"/>
      <c r="K765" s="2"/>
      <c r="L765" s="2"/>
      <c r="M765" s="2"/>
      <c r="N765" s="2"/>
      <c r="O765" s="2"/>
      <c r="P765" s="2"/>
      <c r="Q765" s="2"/>
      <c r="R765" s="2"/>
      <c r="S765" s="10"/>
      <c r="T765" s="2"/>
      <c r="U765" s="2"/>
      <c r="V765" s="2"/>
      <c r="W765" s="2"/>
      <c r="X765" s="2"/>
      <c r="Y765" s="2"/>
      <c r="Z765" s="2"/>
      <c r="AA765" s="2"/>
      <c r="AB765" s="2"/>
      <c r="AC765" s="2"/>
      <c r="AD765" s="2"/>
      <c r="AE765" s="2"/>
      <c r="AF765" s="2"/>
      <c r="AG765" s="2"/>
      <c r="AH765" s="2"/>
      <c r="AI765" s="2"/>
      <c r="AJ765" s="2"/>
    </row>
    <row r="766" spans="1:36" ht="14.25" customHeight="1" x14ac:dyDescent="0.2">
      <c r="A766" s="2"/>
      <c r="B766" s="34"/>
      <c r="C766" s="34"/>
      <c r="D766" s="2"/>
      <c r="E766" s="2"/>
      <c r="F766" s="2"/>
      <c r="G766" s="2"/>
      <c r="H766" s="2"/>
      <c r="I766" s="2"/>
      <c r="J766" s="2"/>
      <c r="K766" s="2"/>
      <c r="L766" s="2"/>
      <c r="M766" s="2"/>
      <c r="N766" s="2"/>
      <c r="O766" s="2"/>
      <c r="P766" s="2"/>
      <c r="Q766" s="2"/>
      <c r="R766" s="2"/>
      <c r="S766" s="10"/>
      <c r="T766" s="2"/>
      <c r="U766" s="2"/>
      <c r="V766" s="2"/>
      <c r="W766" s="2"/>
      <c r="X766" s="2"/>
      <c r="Y766" s="2"/>
      <c r="Z766" s="2"/>
      <c r="AA766" s="2"/>
      <c r="AB766" s="2"/>
      <c r="AC766" s="2"/>
      <c r="AD766" s="2"/>
      <c r="AE766" s="2"/>
      <c r="AF766" s="2"/>
      <c r="AG766" s="2"/>
      <c r="AH766" s="2"/>
      <c r="AI766" s="2"/>
      <c r="AJ766" s="2"/>
    </row>
    <row r="767" spans="1:36" ht="14.25" customHeight="1" x14ac:dyDescent="0.2">
      <c r="A767" s="2"/>
      <c r="B767" s="34"/>
      <c r="C767" s="34"/>
      <c r="D767" s="2"/>
      <c r="E767" s="2"/>
      <c r="F767" s="2"/>
      <c r="G767" s="2"/>
      <c r="H767" s="2"/>
      <c r="I767" s="2"/>
      <c r="J767" s="2"/>
      <c r="K767" s="2"/>
      <c r="L767" s="2"/>
      <c r="M767" s="2"/>
      <c r="N767" s="2"/>
      <c r="O767" s="2"/>
      <c r="P767" s="2"/>
      <c r="Q767" s="2"/>
      <c r="R767" s="2"/>
      <c r="S767" s="10"/>
      <c r="T767" s="2"/>
      <c r="U767" s="2"/>
      <c r="V767" s="2"/>
      <c r="W767" s="2"/>
      <c r="X767" s="2"/>
      <c r="Y767" s="2"/>
      <c r="Z767" s="2"/>
      <c r="AA767" s="2"/>
      <c r="AB767" s="2"/>
      <c r="AC767" s="2"/>
      <c r="AD767" s="2"/>
      <c r="AE767" s="2"/>
      <c r="AF767" s="2"/>
      <c r="AG767" s="2"/>
      <c r="AH767" s="2"/>
      <c r="AI767" s="2"/>
      <c r="AJ767" s="2"/>
    </row>
    <row r="768" spans="1:36" ht="14.25" customHeight="1" x14ac:dyDescent="0.2">
      <c r="A768" s="2"/>
      <c r="B768" s="34"/>
      <c r="C768" s="34"/>
      <c r="D768" s="2"/>
      <c r="E768" s="2"/>
      <c r="F768" s="2"/>
      <c r="G768" s="2"/>
      <c r="H768" s="2"/>
      <c r="I768" s="2"/>
      <c r="J768" s="2"/>
      <c r="K768" s="2"/>
      <c r="L768" s="2"/>
      <c r="M768" s="2"/>
      <c r="N768" s="2"/>
      <c r="O768" s="2"/>
      <c r="P768" s="2"/>
      <c r="Q768" s="2"/>
      <c r="R768" s="2"/>
      <c r="S768" s="10"/>
      <c r="T768" s="2"/>
      <c r="U768" s="2"/>
      <c r="V768" s="2"/>
      <c r="W768" s="2"/>
      <c r="X768" s="2"/>
      <c r="Y768" s="2"/>
      <c r="Z768" s="2"/>
      <c r="AA768" s="2"/>
      <c r="AB768" s="2"/>
      <c r="AC768" s="2"/>
      <c r="AD768" s="2"/>
      <c r="AE768" s="2"/>
      <c r="AF768" s="2"/>
      <c r="AG768" s="2"/>
      <c r="AH768" s="2"/>
      <c r="AI768" s="2"/>
      <c r="AJ768" s="2"/>
    </row>
    <row r="769" spans="1:36" ht="14.25" customHeight="1" x14ac:dyDescent="0.2">
      <c r="A769" s="2"/>
      <c r="B769" s="34"/>
      <c r="C769" s="34"/>
      <c r="D769" s="2"/>
      <c r="E769" s="2"/>
      <c r="F769" s="2"/>
      <c r="G769" s="2"/>
      <c r="H769" s="2"/>
      <c r="I769" s="2"/>
      <c r="J769" s="2"/>
      <c r="K769" s="2"/>
      <c r="L769" s="2"/>
      <c r="M769" s="2"/>
      <c r="N769" s="2"/>
      <c r="O769" s="2"/>
      <c r="P769" s="2"/>
      <c r="Q769" s="2"/>
      <c r="R769" s="2"/>
      <c r="S769" s="10"/>
      <c r="T769" s="2"/>
      <c r="U769" s="2"/>
      <c r="V769" s="2"/>
      <c r="W769" s="2"/>
      <c r="X769" s="2"/>
      <c r="Y769" s="2"/>
      <c r="Z769" s="2"/>
      <c r="AA769" s="2"/>
      <c r="AB769" s="2"/>
      <c r="AC769" s="2"/>
      <c r="AD769" s="2"/>
      <c r="AE769" s="2"/>
      <c r="AF769" s="2"/>
      <c r="AG769" s="2"/>
      <c r="AH769" s="2"/>
      <c r="AI769" s="2"/>
      <c r="AJ769" s="2"/>
    </row>
    <row r="770" spans="1:36" ht="14.25" customHeight="1" x14ac:dyDescent="0.2">
      <c r="A770" s="2"/>
      <c r="B770" s="34"/>
      <c r="C770" s="34"/>
      <c r="D770" s="2"/>
      <c r="E770" s="2"/>
      <c r="F770" s="2"/>
      <c r="G770" s="2"/>
      <c r="H770" s="2"/>
      <c r="I770" s="2"/>
      <c r="J770" s="2"/>
      <c r="K770" s="2"/>
      <c r="L770" s="2"/>
      <c r="M770" s="2"/>
      <c r="N770" s="2"/>
      <c r="O770" s="2"/>
      <c r="P770" s="2"/>
      <c r="Q770" s="2"/>
      <c r="R770" s="2"/>
      <c r="S770" s="10"/>
      <c r="T770" s="2"/>
      <c r="U770" s="2"/>
      <c r="V770" s="2"/>
      <c r="W770" s="2"/>
      <c r="X770" s="2"/>
      <c r="Y770" s="2"/>
      <c r="Z770" s="2"/>
      <c r="AA770" s="2"/>
      <c r="AB770" s="2"/>
      <c r="AC770" s="2"/>
      <c r="AD770" s="2"/>
      <c r="AE770" s="2"/>
      <c r="AF770" s="2"/>
      <c r="AG770" s="2"/>
      <c r="AH770" s="2"/>
      <c r="AI770" s="2"/>
      <c r="AJ770" s="2"/>
    </row>
    <row r="771" spans="1:36" ht="14.25" customHeight="1" x14ac:dyDescent="0.2">
      <c r="A771" s="2"/>
      <c r="B771" s="34"/>
      <c r="C771" s="34"/>
      <c r="D771" s="2"/>
      <c r="E771" s="2"/>
      <c r="F771" s="2"/>
      <c r="G771" s="2"/>
      <c r="H771" s="2"/>
      <c r="I771" s="2"/>
      <c r="J771" s="2"/>
      <c r="K771" s="2"/>
      <c r="L771" s="2"/>
      <c r="M771" s="2"/>
      <c r="N771" s="2"/>
      <c r="O771" s="2"/>
      <c r="P771" s="2"/>
      <c r="Q771" s="2"/>
      <c r="R771" s="2"/>
      <c r="S771" s="10"/>
      <c r="T771" s="2"/>
      <c r="U771" s="2"/>
      <c r="V771" s="2"/>
      <c r="W771" s="2"/>
      <c r="X771" s="2"/>
      <c r="Y771" s="2"/>
      <c r="Z771" s="2"/>
      <c r="AA771" s="2"/>
      <c r="AB771" s="2"/>
      <c r="AC771" s="2"/>
      <c r="AD771" s="2"/>
      <c r="AE771" s="2"/>
      <c r="AF771" s="2"/>
      <c r="AG771" s="2"/>
      <c r="AH771" s="2"/>
      <c r="AI771" s="2"/>
      <c r="AJ771" s="2"/>
    </row>
    <row r="772" spans="1:36" ht="14.25" customHeight="1" x14ac:dyDescent="0.2">
      <c r="A772" s="2"/>
      <c r="B772" s="34"/>
      <c r="C772" s="34"/>
      <c r="D772" s="2"/>
      <c r="E772" s="2"/>
      <c r="F772" s="2"/>
      <c r="G772" s="2"/>
      <c r="H772" s="2"/>
      <c r="I772" s="2"/>
      <c r="J772" s="2"/>
      <c r="K772" s="2"/>
      <c r="L772" s="2"/>
      <c r="M772" s="2"/>
      <c r="N772" s="2"/>
      <c r="O772" s="2"/>
      <c r="P772" s="2"/>
      <c r="Q772" s="2"/>
      <c r="R772" s="2"/>
      <c r="S772" s="10"/>
      <c r="T772" s="2"/>
      <c r="U772" s="2"/>
      <c r="V772" s="2"/>
      <c r="W772" s="2"/>
      <c r="X772" s="2"/>
      <c r="Y772" s="2"/>
      <c r="Z772" s="2"/>
      <c r="AA772" s="2"/>
      <c r="AB772" s="2"/>
      <c r="AC772" s="2"/>
      <c r="AD772" s="2"/>
      <c r="AE772" s="2"/>
      <c r="AF772" s="2"/>
      <c r="AG772" s="2"/>
      <c r="AH772" s="2"/>
      <c r="AI772" s="2"/>
      <c r="AJ772" s="2"/>
    </row>
    <row r="773" spans="1:36" ht="14.25" customHeight="1" x14ac:dyDescent="0.2">
      <c r="A773" s="2"/>
      <c r="B773" s="34"/>
      <c r="C773" s="34"/>
      <c r="D773" s="2"/>
      <c r="E773" s="2"/>
      <c r="F773" s="2"/>
      <c r="G773" s="2"/>
      <c r="H773" s="2"/>
      <c r="I773" s="2"/>
      <c r="J773" s="2"/>
      <c r="K773" s="2"/>
      <c r="L773" s="2"/>
      <c r="M773" s="2"/>
      <c r="N773" s="2"/>
      <c r="O773" s="2"/>
      <c r="P773" s="2"/>
      <c r="Q773" s="2"/>
      <c r="R773" s="2"/>
      <c r="S773" s="10"/>
      <c r="T773" s="2"/>
      <c r="U773" s="2"/>
      <c r="V773" s="2"/>
      <c r="W773" s="2"/>
      <c r="X773" s="2"/>
      <c r="Y773" s="2"/>
      <c r="Z773" s="2"/>
      <c r="AA773" s="2"/>
      <c r="AB773" s="2"/>
      <c r="AC773" s="2"/>
      <c r="AD773" s="2"/>
      <c r="AE773" s="2"/>
      <c r="AF773" s="2"/>
      <c r="AG773" s="2"/>
      <c r="AH773" s="2"/>
      <c r="AI773" s="2"/>
      <c r="AJ773" s="2"/>
    </row>
    <row r="774" spans="1:36" ht="14.25" customHeight="1" x14ac:dyDescent="0.2">
      <c r="A774" s="2"/>
      <c r="B774" s="34"/>
      <c r="C774" s="34"/>
      <c r="D774" s="2"/>
      <c r="E774" s="2"/>
      <c r="F774" s="2"/>
      <c r="G774" s="2"/>
      <c r="H774" s="2"/>
      <c r="I774" s="2"/>
      <c r="J774" s="2"/>
      <c r="K774" s="2"/>
      <c r="L774" s="2"/>
      <c r="M774" s="2"/>
      <c r="N774" s="2"/>
      <c r="O774" s="2"/>
      <c r="P774" s="2"/>
      <c r="Q774" s="2"/>
      <c r="R774" s="2"/>
      <c r="S774" s="10"/>
      <c r="T774" s="2"/>
      <c r="U774" s="2"/>
      <c r="V774" s="2"/>
      <c r="W774" s="2"/>
      <c r="X774" s="2"/>
      <c r="Y774" s="2"/>
      <c r="Z774" s="2"/>
      <c r="AA774" s="2"/>
      <c r="AB774" s="2"/>
      <c r="AC774" s="2"/>
      <c r="AD774" s="2"/>
      <c r="AE774" s="2"/>
      <c r="AF774" s="2"/>
      <c r="AG774" s="2"/>
      <c r="AH774" s="2"/>
      <c r="AI774" s="2"/>
      <c r="AJ774" s="2"/>
    </row>
    <row r="775" spans="1:36" ht="14.25" customHeight="1" x14ac:dyDescent="0.2">
      <c r="A775" s="2"/>
      <c r="B775" s="34"/>
      <c r="C775" s="34"/>
      <c r="D775" s="2"/>
      <c r="E775" s="2"/>
      <c r="F775" s="2"/>
      <c r="G775" s="2"/>
      <c r="H775" s="2"/>
      <c r="I775" s="2"/>
      <c r="J775" s="2"/>
      <c r="K775" s="2"/>
      <c r="L775" s="2"/>
      <c r="M775" s="2"/>
      <c r="N775" s="2"/>
      <c r="O775" s="2"/>
      <c r="P775" s="2"/>
      <c r="Q775" s="2"/>
      <c r="R775" s="2"/>
      <c r="S775" s="10"/>
      <c r="T775" s="2"/>
      <c r="U775" s="2"/>
      <c r="V775" s="2"/>
      <c r="W775" s="2"/>
      <c r="X775" s="2"/>
      <c r="Y775" s="2"/>
      <c r="Z775" s="2"/>
      <c r="AA775" s="2"/>
      <c r="AB775" s="2"/>
      <c r="AC775" s="2"/>
      <c r="AD775" s="2"/>
      <c r="AE775" s="2"/>
      <c r="AF775" s="2"/>
      <c r="AG775" s="2"/>
      <c r="AH775" s="2"/>
      <c r="AI775" s="2"/>
      <c r="AJ775" s="2"/>
    </row>
    <row r="776" spans="1:36" ht="14.25" customHeight="1" x14ac:dyDescent="0.2">
      <c r="A776" s="2"/>
      <c r="B776" s="34"/>
      <c r="C776" s="34"/>
      <c r="D776" s="2"/>
      <c r="E776" s="2"/>
      <c r="F776" s="2"/>
      <c r="G776" s="2"/>
      <c r="H776" s="2"/>
      <c r="I776" s="2"/>
      <c r="J776" s="2"/>
      <c r="K776" s="2"/>
      <c r="L776" s="2"/>
      <c r="M776" s="2"/>
      <c r="N776" s="2"/>
      <c r="O776" s="2"/>
      <c r="P776" s="2"/>
      <c r="Q776" s="2"/>
      <c r="R776" s="2"/>
      <c r="S776" s="10"/>
      <c r="T776" s="2"/>
      <c r="U776" s="2"/>
      <c r="V776" s="2"/>
      <c r="W776" s="2"/>
      <c r="X776" s="2"/>
      <c r="Y776" s="2"/>
      <c r="Z776" s="2"/>
      <c r="AA776" s="2"/>
      <c r="AB776" s="2"/>
      <c r="AC776" s="2"/>
      <c r="AD776" s="2"/>
      <c r="AE776" s="2"/>
      <c r="AF776" s="2"/>
      <c r="AG776" s="2"/>
      <c r="AH776" s="2"/>
      <c r="AI776" s="2"/>
      <c r="AJ776" s="2"/>
    </row>
    <row r="777" spans="1:36" ht="14.25" customHeight="1" x14ac:dyDescent="0.2">
      <c r="A777" s="2"/>
      <c r="B777" s="34"/>
      <c r="C777" s="34"/>
      <c r="D777" s="2"/>
      <c r="E777" s="2"/>
      <c r="F777" s="2"/>
      <c r="G777" s="2"/>
      <c r="H777" s="2"/>
      <c r="I777" s="2"/>
      <c r="J777" s="2"/>
      <c r="K777" s="2"/>
      <c r="L777" s="2"/>
      <c r="M777" s="2"/>
      <c r="N777" s="2"/>
      <c r="O777" s="2"/>
      <c r="P777" s="2"/>
      <c r="Q777" s="2"/>
      <c r="R777" s="2"/>
      <c r="S777" s="10"/>
      <c r="T777" s="2"/>
      <c r="U777" s="2"/>
      <c r="V777" s="2"/>
      <c r="W777" s="2"/>
      <c r="X777" s="2"/>
      <c r="Y777" s="2"/>
      <c r="Z777" s="2"/>
      <c r="AA777" s="2"/>
      <c r="AB777" s="2"/>
      <c r="AC777" s="2"/>
      <c r="AD777" s="2"/>
      <c r="AE777" s="2"/>
      <c r="AF777" s="2"/>
      <c r="AG777" s="2"/>
      <c r="AH777" s="2"/>
      <c r="AI777" s="2"/>
      <c r="AJ777" s="2"/>
    </row>
    <row r="778" spans="1:36" ht="14.25" customHeight="1" x14ac:dyDescent="0.2">
      <c r="A778" s="2"/>
      <c r="B778" s="34"/>
      <c r="C778" s="34"/>
      <c r="D778" s="2"/>
      <c r="E778" s="2"/>
      <c r="F778" s="2"/>
      <c r="G778" s="2"/>
      <c r="H778" s="2"/>
      <c r="I778" s="2"/>
      <c r="J778" s="2"/>
      <c r="K778" s="2"/>
      <c r="L778" s="2"/>
      <c r="M778" s="2"/>
      <c r="N778" s="2"/>
      <c r="O778" s="2"/>
      <c r="P778" s="2"/>
      <c r="Q778" s="2"/>
      <c r="R778" s="2"/>
      <c r="S778" s="10"/>
      <c r="T778" s="2"/>
      <c r="U778" s="2"/>
      <c r="V778" s="2"/>
      <c r="W778" s="2"/>
      <c r="X778" s="2"/>
      <c r="Y778" s="2"/>
      <c r="Z778" s="2"/>
      <c r="AA778" s="2"/>
      <c r="AB778" s="2"/>
      <c r="AC778" s="2"/>
      <c r="AD778" s="2"/>
      <c r="AE778" s="2"/>
      <c r="AF778" s="2"/>
      <c r="AG778" s="2"/>
      <c r="AH778" s="2"/>
      <c r="AI778" s="2"/>
      <c r="AJ778" s="2"/>
    </row>
    <row r="779" spans="1:36" ht="14.25" customHeight="1" x14ac:dyDescent="0.2">
      <c r="A779" s="2"/>
      <c r="B779" s="34"/>
      <c r="C779" s="34"/>
      <c r="D779" s="2"/>
      <c r="E779" s="2"/>
      <c r="F779" s="2"/>
      <c r="G779" s="2"/>
      <c r="H779" s="2"/>
      <c r="I779" s="2"/>
      <c r="J779" s="2"/>
      <c r="K779" s="2"/>
      <c r="L779" s="2"/>
      <c r="M779" s="2"/>
      <c r="N779" s="2"/>
      <c r="O779" s="2"/>
      <c r="P779" s="2"/>
      <c r="Q779" s="2"/>
      <c r="R779" s="2"/>
      <c r="S779" s="10"/>
      <c r="T779" s="2"/>
      <c r="U779" s="2"/>
      <c r="V779" s="2"/>
      <c r="W779" s="2"/>
      <c r="X779" s="2"/>
      <c r="Y779" s="2"/>
      <c r="Z779" s="2"/>
      <c r="AA779" s="2"/>
      <c r="AB779" s="2"/>
      <c r="AC779" s="2"/>
      <c r="AD779" s="2"/>
      <c r="AE779" s="2"/>
      <c r="AF779" s="2"/>
      <c r="AG779" s="2"/>
      <c r="AH779" s="2"/>
      <c r="AI779" s="2"/>
      <c r="AJ779" s="2"/>
    </row>
    <row r="780" spans="1:36" ht="14.25" customHeight="1" x14ac:dyDescent="0.2">
      <c r="A780" s="2"/>
      <c r="B780" s="34"/>
      <c r="C780" s="34"/>
      <c r="D780" s="2"/>
      <c r="E780" s="2"/>
      <c r="F780" s="2"/>
      <c r="G780" s="2"/>
      <c r="H780" s="2"/>
      <c r="I780" s="2"/>
      <c r="J780" s="2"/>
      <c r="K780" s="2"/>
      <c r="L780" s="2"/>
      <c r="M780" s="2"/>
      <c r="N780" s="2"/>
      <c r="O780" s="2"/>
      <c r="P780" s="2"/>
      <c r="Q780" s="2"/>
      <c r="R780" s="2"/>
      <c r="S780" s="10"/>
      <c r="T780" s="2"/>
      <c r="U780" s="2"/>
      <c r="V780" s="2"/>
      <c r="W780" s="2"/>
      <c r="X780" s="2"/>
      <c r="Y780" s="2"/>
      <c r="Z780" s="2"/>
      <c r="AA780" s="2"/>
      <c r="AB780" s="2"/>
      <c r="AC780" s="2"/>
      <c r="AD780" s="2"/>
      <c r="AE780" s="2"/>
      <c r="AF780" s="2"/>
      <c r="AG780" s="2"/>
      <c r="AH780" s="2"/>
      <c r="AI780" s="2"/>
      <c r="AJ780" s="2"/>
    </row>
    <row r="781" spans="1:36" ht="14.25" customHeight="1" x14ac:dyDescent="0.2">
      <c r="A781" s="2"/>
      <c r="B781" s="34"/>
      <c r="C781" s="34"/>
      <c r="D781" s="2"/>
      <c r="E781" s="2"/>
      <c r="F781" s="2"/>
      <c r="G781" s="2"/>
      <c r="H781" s="2"/>
      <c r="I781" s="2"/>
      <c r="J781" s="2"/>
      <c r="K781" s="2"/>
      <c r="L781" s="2"/>
      <c r="M781" s="2"/>
      <c r="N781" s="2"/>
      <c r="O781" s="2"/>
      <c r="P781" s="2"/>
      <c r="Q781" s="2"/>
      <c r="R781" s="2"/>
      <c r="S781" s="10"/>
      <c r="T781" s="2"/>
      <c r="U781" s="2"/>
      <c r="V781" s="2"/>
      <c r="W781" s="2"/>
      <c r="X781" s="2"/>
      <c r="Y781" s="2"/>
      <c r="Z781" s="2"/>
      <c r="AA781" s="2"/>
      <c r="AB781" s="2"/>
      <c r="AC781" s="2"/>
      <c r="AD781" s="2"/>
      <c r="AE781" s="2"/>
      <c r="AF781" s="2"/>
      <c r="AG781" s="2"/>
      <c r="AH781" s="2"/>
      <c r="AI781" s="2"/>
      <c r="AJ781" s="2"/>
    </row>
    <row r="782" spans="1:36" ht="14.25" customHeight="1" x14ac:dyDescent="0.2">
      <c r="A782" s="2"/>
      <c r="B782" s="34"/>
      <c r="C782" s="34"/>
      <c r="D782" s="2"/>
      <c r="E782" s="2"/>
      <c r="F782" s="2"/>
      <c r="G782" s="2"/>
      <c r="H782" s="2"/>
      <c r="I782" s="2"/>
      <c r="J782" s="2"/>
      <c r="K782" s="2"/>
      <c r="L782" s="2"/>
      <c r="M782" s="2"/>
      <c r="N782" s="2"/>
      <c r="O782" s="2"/>
      <c r="P782" s="2"/>
      <c r="Q782" s="2"/>
      <c r="R782" s="2"/>
      <c r="S782" s="10"/>
      <c r="T782" s="2"/>
      <c r="U782" s="2"/>
      <c r="V782" s="2"/>
      <c r="W782" s="2"/>
      <c r="X782" s="2"/>
      <c r="Y782" s="2"/>
      <c r="Z782" s="2"/>
      <c r="AA782" s="2"/>
      <c r="AB782" s="2"/>
      <c r="AC782" s="2"/>
      <c r="AD782" s="2"/>
      <c r="AE782" s="2"/>
      <c r="AF782" s="2"/>
      <c r="AG782" s="2"/>
      <c r="AH782" s="2"/>
      <c r="AI782" s="2"/>
      <c r="AJ782" s="2"/>
    </row>
    <row r="783" spans="1:36" ht="14.25" customHeight="1" x14ac:dyDescent="0.2">
      <c r="A783" s="2"/>
      <c r="B783" s="34"/>
      <c r="C783" s="34"/>
      <c r="D783" s="2"/>
      <c r="E783" s="2"/>
      <c r="F783" s="2"/>
      <c r="G783" s="2"/>
      <c r="H783" s="2"/>
      <c r="I783" s="2"/>
      <c r="J783" s="2"/>
      <c r="K783" s="2"/>
      <c r="L783" s="2"/>
      <c r="M783" s="2"/>
      <c r="N783" s="2"/>
      <c r="O783" s="2"/>
      <c r="P783" s="2"/>
      <c r="Q783" s="2"/>
      <c r="R783" s="2"/>
      <c r="S783" s="10"/>
      <c r="T783" s="2"/>
      <c r="U783" s="2"/>
      <c r="V783" s="2"/>
      <c r="W783" s="2"/>
      <c r="X783" s="2"/>
      <c r="Y783" s="2"/>
      <c r="Z783" s="2"/>
      <c r="AA783" s="2"/>
      <c r="AB783" s="2"/>
      <c r="AC783" s="2"/>
      <c r="AD783" s="2"/>
      <c r="AE783" s="2"/>
      <c r="AF783" s="2"/>
      <c r="AG783" s="2"/>
      <c r="AH783" s="2"/>
      <c r="AI783" s="2"/>
      <c r="AJ783" s="2"/>
    </row>
    <row r="784" spans="1:36" ht="14.25" customHeight="1" x14ac:dyDescent="0.2">
      <c r="A784" s="2"/>
      <c r="B784" s="34"/>
      <c r="C784" s="34"/>
      <c r="D784" s="2"/>
      <c r="E784" s="2"/>
      <c r="F784" s="2"/>
      <c r="G784" s="2"/>
      <c r="H784" s="2"/>
      <c r="I784" s="2"/>
      <c r="J784" s="2"/>
      <c r="K784" s="2"/>
      <c r="L784" s="2"/>
      <c r="M784" s="2"/>
      <c r="N784" s="2"/>
      <c r="O784" s="2"/>
      <c r="P784" s="2"/>
      <c r="Q784" s="2"/>
      <c r="R784" s="2"/>
      <c r="S784" s="10"/>
      <c r="T784" s="2"/>
      <c r="U784" s="2"/>
      <c r="V784" s="2"/>
      <c r="W784" s="2"/>
      <c r="X784" s="2"/>
      <c r="Y784" s="2"/>
      <c r="Z784" s="2"/>
      <c r="AA784" s="2"/>
      <c r="AB784" s="2"/>
      <c r="AC784" s="2"/>
      <c r="AD784" s="2"/>
      <c r="AE784" s="2"/>
      <c r="AF784" s="2"/>
      <c r="AG784" s="2"/>
      <c r="AH784" s="2"/>
      <c r="AI784" s="2"/>
      <c r="AJ784" s="2"/>
    </row>
    <row r="785" spans="1:36" ht="14.25" customHeight="1" x14ac:dyDescent="0.2">
      <c r="A785" s="2"/>
      <c r="B785" s="34"/>
      <c r="C785" s="34"/>
      <c r="D785" s="2"/>
      <c r="E785" s="2"/>
      <c r="F785" s="2"/>
      <c r="G785" s="2"/>
      <c r="H785" s="2"/>
      <c r="I785" s="2"/>
      <c r="J785" s="2"/>
      <c r="K785" s="2"/>
      <c r="L785" s="2"/>
      <c r="M785" s="2"/>
      <c r="N785" s="2"/>
      <c r="O785" s="2"/>
      <c r="P785" s="2"/>
      <c r="Q785" s="2"/>
      <c r="R785" s="2"/>
      <c r="S785" s="10"/>
      <c r="T785" s="2"/>
      <c r="U785" s="2"/>
      <c r="V785" s="2"/>
      <c r="W785" s="2"/>
      <c r="X785" s="2"/>
      <c r="Y785" s="2"/>
      <c r="Z785" s="2"/>
      <c r="AA785" s="2"/>
      <c r="AB785" s="2"/>
      <c r="AC785" s="2"/>
      <c r="AD785" s="2"/>
      <c r="AE785" s="2"/>
      <c r="AF785" s="2"/>
      <c r="AG785" s="2"/>
      <c r="AH785" s="2"/>
      <c r="AI785" s="2"/>
      <c r="AJ785" s="2"/>
    </row>
    <row r="786" spans="1:36" ht="14.25" customHeight="1" x14ac:dyDescent="0.2">
      <c r="A786" s="2"/>
      <c r="B786" s="34"/>
      <c r="C786" s="34"/>
      <c r="D786" s="2"/>
      <c r="E786" s="2"/>
      <c r="F786" s="2"/>
      <c r="G786" s="2"/>
      <c r="H786" s="2"/>
      <c r="I786" s="2"/>
      <c r="J786" s="2"/>
      <c r="K786" s="2"/>
      <c r="L786" s="2"/>
      <c r="M786" s="2"/>
      <c r="N786" s="2"/>
      <c r="O786" s="2"/>
      <c r="P786" s="2"/>
      <c r="Q786" s="2"/>
      <c r="R786" s="2"/>
      <c r="S786" s="10"/>
      <c r="T786" s="2"/>
      <c r="U786" s="2"/>
      <c r="V786" s="2"/>
      <c r="W786" s="2"/>
      <c r="X786" s="2"/>
      <c r="Y786" s="2"/>
      <c r="Z786" s="2"/>
      <c r="AA786" s="2"/>
      <c r="AB786" s="2"/>
      <c r="AC786" s="2"/>
      <c r="AD786" s="2"/>
      <c r="AE786" s="2"/>
      <c r="AF786" s="2"/>
      <c r="AG786" s="2"/>
      <c r="AH786" s="2"/>
      <c r="AI786" s="2"/>
      <c r="AJ786" s="2"/>
    </row>
    <row r="787" spans="1:36" ht="14.25" customHeight="1" x14ac:dyDescent="0.2">
      <c r="A787" s="2"/>
      <c r="B787" s="34"/>
      <c r="C787" s="34"/>
      <c r="D787" s="2"/>
      <c r="E787" s="2"/>
      <c r="F787" s="2"/>
      <c r="G787" s="2"/>
      <c r="H787" s="2"/>
      <c r="I787" s="2"/>
      <c r="J787" s="2"/>
      <c r="K787" s="2"/>
      <c r="L787" s="2"/>
      <c r="M787" s="2"/>
      <c r="N787" s="2"/>
      <c r="O787" s="2"/>
      <c r="P787" s="2"/>
      <c r="Q787" s="2"/>
      <c r="R787" s="2"/>
      <c r="S787" s="10"/>
      <c r="T787" s="2"/>
      <c r="U787" s="2"/>
      <c r="V787" s="2"/>
      <c r="W787" s="2"/>
      <c r="X787" s="2"/>
      <c r="Y787" s="2"/>
      <c r="Z787" s="2"/>
      <c r="AA787" s="2"/>
      <c r="AB787" s="2"/>
      <c r="AC787" s="2"/>
      <c r="AD787" s="2"/>
      <c r="AE787" s="2"/>
      <c r="AF787" s="2"/>
      <c r="AG787" s="2"/>
      <c r="AH787" s="2"/>
      <c r="AI787" s="2"/>
      <c r="AJ787" s="2"/>
    </row>
    <row r="788" spans="1:36" ht="14.25" customHeight="1" x14ac:dyDescent="0.2">
      <c r="A788" s="2"/>
      <c r="B788" s="34"/>
      <c r="C788" s="34"/>
      <c r="D788" s="2"/>
      <c r="E788" s="2"/>
      <c r="F788" s="2"/>
      <c r="G788" s="2"/>
      <c r="H788" s="2"/>
      <c r="I788" s="2"/>
      <c r="J788" s="2"/>
      <c r="K788" s="2"/>
      <c r="L788" s="2"/>
      <c r="M788" s="2"/>
      <c r="N788" s="2"/>
      <c r="O788" s="2"/>
      <c r="P788" s="2"/>
      <c r="Q788" s="2"/>
      <c r="R788" s="2"/>
      <c r="S788" s="10"/>
      <c r="T788" s="2"/>
      <c r="U788" s="2"/>
      <c r="V788" s="2"/>
      <c r="W788" s="2"/>
      <c r="X788" s="2"/>
      <c r="Y788" s="2"/>
      <c r="Z788" s="2"/>
      <c r="AA788" s="2"/>
      <c r="AB788" s="2"/>
      <c r="AC788" s="2"/>
      <c r="AD788" s="2"/>
      <c r="AE788" s="2"/>
      <c r="AF788" s="2"/>
      <c r="AG788" s="2"/>
      <c r="AH788" s="2"/>
      <c r="AI788" s="2"/>
      <c r="AJ788" s="2"/>
    </row>
    <row r="789" spans="1:36" ht="14.25" customHeight="1" x14ac:dyDescent="0.2">
      <c r="A789" s="2"/>
      <c r="B789" s="34"/>
      <c r="C789" s="34"/>
      <c r="D789" s="2"/>
      <c r="E789" s="2"/>
      <c r="F789" s="2"/>
      <c r="G789" s="2"/>
      <c r="H789" s="2"/>
      <c r="I789" s="2"/>
      <c r="J789" s="2"/>
      <c r="K789" s="2"/>
      <c r="L789" s="2"/>
      <c r="M789" s="2"/>
      <c r="N789" s="2"/>
      <c r="O789" s="2"/>
      <c r="P789" s="2"/>
      <c r="Q789" s="2"/>
      <c r="R789" s="2"/>
      <c r="S789" s="10"/>
      <c r="T789" s="2"/>
      <c r="U789" s="2"/>
      <c r="V789" s="2"/>
      <c r="W789" s="2"/>
      <c r="X789" s="2"/>
      <c r="Y789" s="2"/>
      <c r="Z789" s="2"/>
      <c r="AA789" s="2"/>
      <c r="AB789" s="2"/>
      <c r="AC789" s="2"/>
      <c r="AD789" s="2"/>
      <c r="AE789" s="2"/>
      <c r="AF789" s="2"/>
      <c r="AG789" s="2"/>
      <c r="AH789" s="2"/>
      <c r="AI789" s="2"/>
      <c r="AJ789" s="2"/>
    </row>
    <row r="790" spans="1:36" ht="14.25" customHeight="1" x14ac:dyDescent="0.2">
      <c r="A790" s="2"/>
      <c r="B790" s="34"/>
      <c r="C790" s="34"/>
      <c r="D790" s="2"/>
      <c r="E790" s="2"/>
      <c r="F790" s="2"/>
      <c r="G790" s="2"/>
      <c r="H790" s="2"/>
      <c r="I790" s="2"/>
      <c r="J790" s="2"/>
      <c r="K790" s="2"/>
      <c r="L790" s="2"/>
      <c r="M790" s="2"/>
      <c r="N790" s="2"/>
      <c r="O790" s="2"/>
      <c r="P790" s="2"/>
      <c r="Q790" s="2"/>
      <c r="R790" s="2"/>
      <c r="S790" s="10"/>
      <c r="T790" s="2"/>
      <c r="U790" s="2"/>
      <c r="V790" s="2"/>
      <c r="W790" s="2"/>
      <c r="X790" s="2"/>
      <c r="Y790" s="2"/>
      <c r="Z790" s="2"/>
      <c r="AA790" s="2"/>
      <c r="AB790" s="2"/>
      <c r="AC790" s="2"/>
      <c r="AD790" s="2"/>
      <c r="AE790" s="2"/>
      <c r="AF790" s="2"/>
      <c r="AG790" s="2"/>
      <c r="AH790" s="2"/>
      <c r="AI790" s="2"/>
      <c r="AJ790" s="2"/>
    </row>
    <row r="791" spans="1:36" ht="14.25" customHeight="1" x14ac:dyDescent="0.2">
      <c r="A791" s="2"/>
      <c r="B791" s="34"/>
      <c r="C791" s="34"/>
      <c r="D791" s="2"/>
      <c r="E791" s="2"/>
      <c r="F791" s="2"/>
      <c r="G791" s="2"/>
      <c r="H791" s="2"/>
      <c r="I791" s="2"/>
      <c r="J791" s="2"/>
      <c r="K791" s="2"/>
      <c r="L791" s="2"/>
      <c r="M791" s="2"/>
      <c r="N791" s="2"/>
      <c r="O791" s="2"/>
      <c r="P791" s="2"/>
      <c r="Q791" s="2"/>
      <c r="R791" s="2"/>
      <c r="S791" s="10"/>
      <c r="T791" s="2"/>
      <c r="U791" s="2"/>
      <c r="V791" s="2"/>
      <c r="W791" s="2"/>
      <c r="X791" s="2"/>
      <c r="Y791" s="2"/>
      <c r="Z791" s="2"/>
      <c r="AA791" s="2"/>
      <c r="AB791" s="2"/>
      <c r="AC791" s="2"/>
      <c r="AD791" s="2"/>
      <c r="AE791" s="2"/>
      <c r="AF791" s="2"/>
      <c r="AG791" s="2"/>
      <c r="AH791" s="2"/>
      <c r="AI791" s="2"/>
      <c r="AJ791" s="2"/>
    </row>
    <row r="792" spans="1:36" ht="14.25" customHeight="1" x14ac:dyDescent="0.2">
      <c r="A792" s="2"/>
      <c r="B792" s="34"/>
      <c r="C792" s="34"/>
      <c r="D792" s="2"/>
      <c r="E792" s="2"/>
      <c r="F792" s="2"/>
      <c r="G792" s="2"/>
      <c r="H792" s="2"/>
      <c r="I792" s="2"/>
      <c r="J792" s="2"/>
      <c r="K792" s="2"/>
      <c r="L792" s="2"/>
      <c r="M792" s="2"/>
      <c r="N792" s="2"/>
      <c r="O792" s="2"/>
      <c r="P792" s="2"/>
      <c r="Q792" s="2"/>
      <c r="R792" s="2"/>
      <c r="S792" s="10"/>
      <c r="T792" s="2"/>
      <c r="U792" s="2"/>
      <c r="V792" s="2"/>
      <c r="W792" s="2"/>
      <c r="X792" s="2"/>
      <c r="Y792" s="2"/>
      <c r="Z792" s="2"/>
      <c r="AA792" s="2"/>
      <c r="AB792" s="2"/>
      <c r="AC792" s="2"/>
      <c r="AD792" s="2"/>
      <c r="AE792" s="2"/>
      <c r="AF792" s="2"/>
      <c r="AG792" s="2"/>
      <c r="AH792" s="2"/>
      <c r="AI792" s="2"/>
      <c r="AJ792" s="2"/>
    </row>
    <row r="793" spans="1:36" ht="14.25" customHeight="1" x14ac:dyDescent="0.2">
      <c r="A793" s="2"/>
      <c r="B793" s="34"/>
      <c r="C793" s="34"/>
      <c r="D793" s="2"/>
      <c r="E793" s="2"/>
      <c r="F793" s="2"/>
      <c r="G793" s="2"/>
      <c r="H793" s="2"/>
      <c r="I793" s="2"/>
      <c r="J793" s="2"/>
      <c r="K793" s="2"/>
      <c r="L793" s="2"/>
      <c r="M793" s="2"/>
      <c r="N793" s="2"/>
      <c r="O793" s="2"/>
      <c r="P793" s="2"/>
      <c r="Q793" s="2"/>
      <c r="R793" s="2"/>
      <c r="S793" s="10"/>
      <c r="T793" s="2"/>
      <c r="U793" s="2"/>
      <c r="V793" s="2"/>
      <c r="W793" s="2"/>
      <c r="X793" s="2"/>
      <c r="Y793" s="2"/>
      <c r="Z793" s="2"/>
      <c r="AA793" s="2"/>
      <c r="AB793" s="2"/>
      <c r="AC793" s="2"/>
      <c r="AD793" s="2"/>
      <c r="AE793" s="2"/>
      <c r="AF793" s="2"/>
      <c r="AG793" s="2"/>
      <c r="AH793" s="2"/>
      <c r="AI793" s="2"/>
      <c r="AJ793" s="2"/>
    </row>
    <row r="794" spans="1:36" ht="14.25" customHeight="1" x14ac:dyDescent="0.2">
      <c r="A794" s="2"/>
      <c r="B794" s="34"/>
      <c r="C794" s="34"/>
      <c r="D794" s="2"/>
      <c r="E794" s="2"/>
      <c r="F794" s="2"/>
      <c r="G794" s="2"/>
      <c r="H794" s="2"/>
      <c r="I794" s="2"/>
      <c r="J794" s="2"/>
      <c r="K794" s="2"/>
      <c r="L794" s="2"/>
      <c r="M794" s="2"/>
      <c r="N794" s="2"/>
      <c r="O794" s="2"/>
      <c r="P794" s="2"/>
      <c r="Q794" s="2"/>
      <c r="R794" s="2"/>
      <c r="S794" s="10"/>
      <c r="T794" s="2"/>
      <c r="U794" s="2"/>
      <c r="V794" s="2"/>
      <c r="W794" s="2"/>
      <c r="X794" s="2"/>
      <c r="Y794" s="2"/>
      <c r="Z794" s="2"/>
      <c r="AA794" s="2"/>
      <c r="AB794" s="2"/>
      <c r="AC794" s="2"/>
      <c r="AD794" s="2"/>
      <c r="AE794" s="2"/>
      <c r="AF794" s="2"/>
      <c r="AG794" s="2"/>
      <c r="AH794" s="2"/>
      <c r="AI794" s="2"/>
      <c r="AJ794" s="2"/>
    </row>
    <row r="795" spans="1:36" ht="14.25" customHeight="1" x14ac:dyDescent="0.2">
      <c r="A795" s="2"/>
      <c r="B795" s="34"/>
      <c r="C795" s="34"/>
      <c r="D795" s="2"/>
      <c r="E795" s="2"/>
      <c r="F795" s="2"/>
      <c r="G795" s="2"/>
      <c r="H795" s="2"/>
      <c r="I795" s="2"/>
      <c r="J795" s="2"/>
      <c r="K795" s="2"/>
      <c r="L795" s="2"/>
      <c r="M795" s="2"/>
      <c r="N795" s="2"/>
      <c r="O795" s="2"/>
      <c r="P795" s="2"/>
      <c r="Q795" s="2"/>
      <c r="R795" s="2"/>
      <c r="S795" s="10"/>
      <c r="T795" s="2"/>
      <c r="U795" s="2"/>
      <c r="V795" s="2"/>
      <c r="W795" s="2"/>
      <c r="X795" s="2"/>
      <c r="Y795" s="2"/>
      <c r="Z795" s="2"/>
      <c r="AA795" s="2"/>
      <c r="AB795" s="2"/>
      <c r="AC795" s="2"/>
      <c r="AD795" s="2"/>
      <c r="AE795" s="2"/>
      <c r="AF795" s="2"/>
      <c r="AG795" s="2"/>
      <c r="AH795" s="2"/>
      <c r="AI795" s="2"/>
      <c r="AJ795" s="2"/>
    </row>
    <row r="796" spans="1:36" ht="14.25" customHeight="1" x14ac:dyDescent="0.2">
      <c r="A796" s="2"/>
      <c r="B796" s="34"/>
      <c r="C796" s="34"/>
      <c r="D796" s="2"/>
      <c r="E796" s="2"/>
      <c r="F796" s="2"/>
      <c r="G796" s="2"/>
      <c r="H796" s="2"/>
      <c r="I796" s="2"/>
      <c r="J796" s="2"/>
      <c r="K796" s="2"/>
      <c r="L796" s="2"/>
      <c r="M796" s="2"/>
      <c r="N796" s="2"/>
      <c r="O796" s="2"/>
      <c r="P796" s="2"/>
      <c r="Q796" s="2"/>
      <c r="R796" s="2"/>
      <c r="S796" s="10"/>
      <c r="T796" s="2"/>
      <c r="U796" s="2"/>
      <c r="V796" s="2"/>
      <c r="W796" s="2"/>
      <c r="X796" s="2"/>
      <c r="Y796" s="2"/>
      <c r="Z796" s="2"/>
      <c r="AA796" s="2"/>
      <c r="AB796" s="2"/>
      <c r="AC796" s="2"/>
      <c r="AD796" s="2"/>
      <c r="AE796" s="2"/>
      <c r="AF796" s="2"/>
      <c r="AG796" s="2"/>
      <c r="AH796" s="2"/>
      <c r="AI796" s="2"/>
      <c r="AJ796" s="2"/>
    </row>
    <row r="797" spans="1:36" ht="14.25" customHeight="1" x14ac:dyDescent="0.2">
      <c r="A797" s="2"/>
      <c r="B797" s="34"/>
      <c r="C797" s="34"/>
      <c r="D797" s="2"/>
      <c r="E797" s="2"/>
      <c r="F797" s="2"/>
      <c r="G797" s="2"/>
      <c r="H797" s="2"/>
      <c r="I797" s="2"/>
      <c r="J797" s="2"/>
      <c r="K797" s="2"/>
      <c r="L797" s="2"/>
      <c r="M797" s="2"/>
      <c r="N797" s="2"/>
      <c r="O797" s="2"/>
      <c r="P797" s="2"/>
      <c r="Q797" s="2"/>
      <c r="R797" s="2"/>
      <c r="S797" s="10"/>
      <c r="T797" s="2"/>
      <c r="U797" s="2"/>
      <c r="V797" s="2"/>
      <c r="W797" s="2"/>
      <c r="X797" s="2"/>
      <c r="Y797" s="2"/>
      <c r="Z797" s="2"/>
      <c r="AA797" s="2"/>
      <c r="AB797" s="2"/>
      <c r="AC797" s="2"/>
      <c r="AD797" s="2"/>
      <c r="AE797" s="2"/>
      <c r="AF797" s="2"/>
      <c r="AG797" s="2"/>
      <c r="AH797" s="2"/>
      <c r="AI797" s="2"/>
      <c r="AJ797" s="2"/>
    </row>
    <row r="798" spans="1:36" ht="14.25" customHeight="1" x14ac:dyDescent="0.2">
      <c r="A798" s="2"/>
      <c r="B798" s="34"/>
      <c r="C798" s="34"/>
      <c r="D798" s="2"/>
      <c r="E798" s="2"/>
      <c r="F798" s="2"/>
      <c r="G798" s="2"/>
      <c r="H798" s="2"/>
      <c r="I798" s="2"/>
      <c r="J798" s="2"/>
      <c r="K798" s="2"/>
      <c r="L798" s="2"/>
      <c r="M798" s="2"/>
      <c r="N798" s="2"/>
      <c r="O798" s="2"/>
      <c r="P798" s="2"/>
      <c r="Q798" s="2"/>
      <c r="R798" s="2"/>
      <c r="S798" s="10"/>
      <c r="T798" s="2"/>
      <c r="U798" s="2"/>
      <c r="V798" s="2"/>
      <c r="W798" s="2"/>
      <c r="X798" s="2"/>
      <c r="Y798" s="2"/>
      <c r="Z798" s="2"/>
      <c r="AA798" s="2"/>
      <c r="AB798" s="2"/>
      <c r="AC798" s="2"/>
      <c r="AD798" s="2"/>
      <c r="AE798" s="2"/>
      <c r="AF798" s="2"/>
      <c r="AG798" s="2"/>
      <c r="AH798" s="2"/>
      <c r="AI798" s="2"/>
      <c r="AJ798" s="2"/>
    </row>
    <row r="799" spans="1:36" ht="14.25" customHeight="1" x14ac:dyDescent="0.2">
      <c r="A799" s="2"/>
      <c r="B799" s="34"/>
      <c r="C799" s="34"/>
      <c r="D799" s="2"/>
      <c r="E799" s="2"/>
      <c r="F799" s="2"/>
      <c r="G799" s="2"/>
      <c r="H799" s="2"/>
      <c r="I799" s="2"/>
      <c r="J799" s="2"/>
      <c r="K799" s="2"/>
      <c r="L799" s="2"/>
      <c r="M799" s="2"/>
      <c r="N799" s="2"/>
      <c r="O799" s="2"/>
      <c r="P799" s="2"/>
      <c r="Q799" s="2"/>
      <c r="R799" s="2"/>
      <c r="S799" s="10"/>
      <c r="T799" s="2"/>
      <c r="U799" s="2"/>
      <c r="V799" s="2"/>
      <c r="W799" s="2"/>
      <c r="X799" s="2"/>
      <c r="Y799" s="2"/>
      <c r="Z799" s="2"/>
      <c r="AA799" s="2"/>
      <c r="AB799" s="2"/>
      <c r="AC799" s="2"/>
      <c r="AD799" s="2"/>
      <c r="AE799" s="2"/>
      <c r="AF799" s="2"/>
      <c r="AG799" s="2"/>
      <c r="AH799" s="2"/>
      <c r="AI799" s="2"/>
      <c r="AJ799" s="2"/>
    </row>
    <row r="800" spans="1:36" ht="14.25" customHeight="1" x14ac:dyDescent="0.2">
      <c r="A800" s="2"/>
      <c r="B800" s="34"/>
      <c r="C800" s="34"/>
      <c r="D800" s="2"/>
      <c r="E800" s="2"/>
      <c r="F800" s="2"/>
      <c r="G800" s="2"/>
      <c r="H800" s="2"/>
      <c r="I800" s="2"/>
      <c r="J800" s="2"/>
      <c r="K800" s="2"/>
      <c r="L800" s="2"/>
      <c r="M800" s="2"/>
      <c r="N800" s="2"/>
      <c r="O800" s="2"/>
      <c r="P800" s="2"/>
      <c r="Q800" s="2"/>
      <c r="R800" s="2"/>
      <c r="S800" s="10"/>
      <c r="T800" s="2"/>
      <c r="U800" s="2"/>
      <c r="V800" s="2"/>
      <c r="W800" s="2"/>
      <c r="X800" s="2"/>
      <c r="Y800" s="2"/>
      <c r="Z800" s="2"/>
      <c r="AA800" s="2"/>
      <c r="AB800" s="2"/>
      <c r="AC800" s="2"/>
      <c r="AD800" s="2"/>
      <c r="AE800" s="2"/>
      <c r="AF800" s="2"/>
      <c r="AG800" s="2"/>
      <c r="AH800" s="2"/>
      <c r="AI800" s="2"/>
      <c r="AJ800" s="2"/>
    </row>
    <row r="801" spans="1:36" ht="14.25" customHeight="1" x14ac:dyDescent="0.2">
      <c r="A801" s="2"/>
      <c r="B801" s="34"/>
      <c r="C801" s="34"/>
      <c r="D801" s="2"/>
      <c r="E801" s="2"/>
      <c r="F801" s="2"/>
      <c r="G801" s="2"/>
      <c r="H801" s="2"/>
      <c r="I801" s="2"/>
      <c r="J801" s="2"/>
      <c r="K801" s="2"/>
      <c r="L801" s="2"/>
      <c r="M801" s="2"/>
      <c r="N801" s="2"/>
      <c r="O801" s="2"/>
      <c r="P801" s="2"/>
      <c r="Q801" s="2"/>
      <c r="R801" s="2"/>
      <c r="S801" s="10"/>
      <c r="T801" s="2"/>
      <c r="U801" s="2"/>
      <c r="V801" s="2"/>
      <c r="W801" s="2"/>
      <c r="X801" s="2"/>
      <c r="Y801" s="2"/>
      <c r="Z801" s="2"/>
      <c r="AA801" s="2"/>
      <c r="AB801" s="2"/>
      <c r="AC801" s="2"/>
      <c r="AD801" s="2"/>
      <c r="AE801" s="2"/>
      <c r="AF801" s="2"/>
      <c r="AG801" s="2"/>
      <c r="AH801" s="2"/>
      <c r="AI801" s="2"/>
      <c r="AJ801" s="2"/>
    </row>
    <row r="802" spans="1:36" ht="14.25" customHeight="1" x14ac:dyDescent="0.2">
      <c r="A802" s="2"/>
      <c r="B802" s="34"/>
      <c r="C802" s="34"/>
      <c r="D802" s="2"/>
      <c r="E802" s="2"/>
      <c r="F802" s="2"/>
      <c r="G802" s="2"/>
      <c r="H802" s="2"/>
      <c r="I802" s="2"/>
      <c r="J802" s="2"/>
      <c r="K802" s="2"/>
      <c r="L802" s="2"/>
      <c r="M802" s="2"/>
      <c r="N802" s="2"/>
      <c r="O802" s="2"/>
      <c r="P802" s="2"/>
      <c r="Q802" s="2"/>
      <c r="R802" s="2"/>
      <c r="S802" s="10"/>
      <c r="T802" s="2"/>
      <c r="U802" s="2"/>
      <c r="V802" s="2"/>
      <c r="W802" s="2"/>
      <c r="X802" s="2"/>
      <c r="Y802" s="2"/>
      <c r="Z802" s="2"/>
      <c r="AA802" s="2"/>
      <c r="AB802" s="2"/>
      <c r="AC802" s="2"/>
      <c r="AD802" s="2"/>
      <c r="AE802" s="2"/>
      <c r="AF802" s="2"/>
      <c r="AG802" s="2"/>
      <c r="AH802" s="2"/>
      <c r="AI802" s="2"/>
      <c r="AJ802" s="2"/>
    </row>
    <row r="803" spans="1:36" ht="14.25" customHeight="1" x14ac:dyDescent="0.2">
      <c r="A803" s="2"/>
      <c r="B803" s="34"/>
      <c r="C803" s="34"/>
      <c r="D803" s="2"/>
      <c r="E803" s="2"/>
      <c r="F803" s="2"/>
      <c r="G803" s="2"/>
      <c r="H803" s="2"/>
      <c r="I803" s="2"/>
      <c r="J803" s="2"/>
      <c r="K803" s="2"/>
      <c r="L803" s="2"/>
      <c r="M803" s="2"/>
      <c r="N803" s="2"/>
      <c r="O803" s="2"/>
      <c r="P803" s="2"/>
      <c r="Q803" s="2"/>
      <c r="R803" s="2"/>
      <c r="S803" s="10"/>
      <c r="T803" s="2"/>
      <c r="U803" s="2"/>
      <c r="V803" s="2"/>
      <c r="W803" s="2"/>
      <c r="X803" s="2"/>
      <c r="Y803" s="2"/>
      <c r="Z803" s="2"/>
      <c r="AA803" s="2"/>
      <c r="AB803" s="2"/>
      <c r="AC803" s="2"/>
      <c r="AD803" s="2"/>
      <c r="AE803" s="2"/>
      <c r="AF803" s="2"/>
      <c r="AG803" s="2"/>
      <c r="AH803" s="2"/>
      <c r="AI803" s="2"/>
      <c r="AJ803" s="2"/>
    </row>
    <row r="804" spans="1:36" ht="14.25" customHeight="1" x14ac:dyDescent="0.2">
      <c r="A804" s="2"/>
      <c r="B804" s="34"/>
      <c r="C804" s="34"/>
      <c r="D804" s="2"/>
      <c r="E804" s="2"/>
      <c r="F804" s="2"/>
      <c r="G804" s="2"/>
      <c r="H804" s="2"/>
      <c r="I804" s="2"/>
      <c r="J804" s="2"/>
      <c r="K804" s="2"/>
      <c r="L804" s="2"/>
      <c r="M804" s="2"/>
      <c r="N804" s="2"/>
      <c r="O804" s="2"/>
      <c r="P804" s="2"/>
      <c r="Q804" s="2"/>
      <c r="R804" s="2"/>
      <c r="S804" s="10"/>
      <c r="T804" s="2"/>
      <c r="U804" s="2"/>
      <c r="V804" s="2"/>
      <c r="W804" s="2"/>
      <c r="X804" s="2"/>
      <c r="Y804" s="2"/>
      <c r="Z804" s="2"/>
      <c r="AA804" s="2"/>
      <c r="AB804" s="2"/>
      <c r="AC804" s="2"/>
      <c r="AD804" s="2"/>
      <c r="AE804" s="2"/>
      <c r="AF804" s="2"/>
      <c r="AG804" s="2"/>
      <c r="AH804" s="2"/>
      <c r="AI804" s="2"/>
      <c r="AJ804" s="2"/>
    </row>
    <row r="805" spans="1:36" ht="14.25" customHeight="1" x14ac:dyDescent="0.2">
      <c r="A805" s="2"/>
      <c r="B805" s="34"/>
      <c r="C805" s="34"/>
      <c r="D805" s="2"/>
      <c r="E805" s="2"/>
      <c r="F805" s="2"/>
      <c r="G805" s="2"/>
      <c r="H805" s="2"/>
      <c r="I805" s="2"/>
      <c r="J805" s="2"/>
      <c r="K805" s="2"/>
      <c r="L805" s="2"/>
      <c r="M805" s="2"/>
      <c r="N805" s="2"/>
      <c r="O805" s="2"/>
      <c r="P805" s="2"/>
      <c r="Q805" s="2"/>
      <c r="R805" s="2"/>
      <c r="S805" s="10"/>
      <c r="T805" s="2"/>
      <c r="U805" s="2"/>
      <c r="V805" s="2"/>
      <c r="W805" s="2"/>
      <c r="X805" s="2"/>
      <c r="Y805" s="2"/>
      <c r="Z805" s="2"/>
      <c r="AA805" s="2"/>
      <c r="AB805" s="2"/>
      <c r="AC805" s="2"/>
      <c r="AD805" s="2"/>
      <c r="AE805" s="2"/>
      <c r="AF805" s="2"/>
      <c r="AG805" s="2"/>
      <c r="AH805" s="2"/>
      <c r="AI805" s="2"/>
      <c r="AJ805" s="2"/>
    </row>
    <row r="806" spans="1:36" ht="14.25" customHeight="1" x14ac:dyDescent="0.2">
      <c r="A806" s="2"/>
      <c r="B806" s="34"/>
      <c r="C806" s="34"/>
      <c r="D806" s="2"/>
      <c r="E806" s="2"/>
      <c r="F806" s="2"/>
      <c r="G806" s="2"/>
      <c r="H806" s="2"/>
      <c r="I806" s="2"/>
      <c r="J806" s="2"/>
      <c r="K806" s="2"/>
      <c r="L806" s="2"/>
      <c r="M806" s="2"/>
      <c r="N806" s="2"/>
      <c r="O806" s="2"/>
      <c r="P806" s="2"/>
      <c r="Q806" s="2"/>
      <c r="R806" s="2"/>
      <c r="S806" s="10"/>
      <c r="T806" s="2"/>
      <c r="U806" s="2"/>
      <c r="V806" s="2"/>
      <c r="W806" s="2"/>
      <c r="X806" s="2"/>
      <c r="Y806" s="2"/>
      <c r="Z806" s="2"/>
      <c r="AA806" s="2"/>
      <c r="AB806" s="2"/>
      <c r="AC806" s="2"/>
      <c r="AD806" s="2"/>
      <c r="AE806" s="2"/>
      <c r="AF806" s="2"/>
      <c r="AG806" s="2"/>
      <c r="AH806" s="2"/>
      <c r="AI806" s="2"/>
      <c r="AJ806" s="2"/>
    </row>
    <row r="807" spans="1:36" ht="14.25" customHeight="1" x14ac:dyDescent="0.2">
      <c r="A807" s="2"/>
      <c r="B807" s="34"/>
      <c r="C807" s="34"/>
      <c r="D807" s="2"/>
      <c r="E807" s="2"/>
      <c r="F807" s="2"/>
      <c r="G807" s="2"/>
      <c r="H807" s="2"/>
      <c r="I807" s="2"/>
      <c r="J807" s="2"/>
      <c r="K807" s="2"/>
      <c r="L807" s="2"/>
      <c r="M807" s="2"/>
      <c r="N807" s="2"/>
      <c r="O807" s="2"/>
      <c r="P807" s="2"/>
      <c r="Q807" s="2"/>
      <c r="R807" s="2"/>
      <c r="S807" s="10"/>
      <c r="T807" s="2"/>
      <c r="U807" s="2"/>
      <c r="V807" s="2"/>
      <c r="W807" s="2"/>
      <c r="X807" s="2"/>
      <c r="Y807" s="2"/>
      <c r="Z807" s="2"/>
      <c r="AA807" s="2"/>
      <c r="AB807" s="2"/>
      <c r="AC807" s="2"/>
      <c r="AD807" s="2"/>
      <c r="AE807" s="2"/>
      <c r="AF807" s="2"/>
      <c r="AG807" s="2"/>
      <c r="AH807" s="2"/>
      <c r="AI807" s="2"/>
      <c r="AJ807" s="2"/>
    </row>
    <row r="808" spans="1:36" ht="14.25" customHeight="1" x14ac:dyDescent="0.2">
      <c r="A808" s="2"/>
      <c r="B808" s="34"/>
      <c r="C808" s="34"/>
      <c r="D808" s="2"/>
      <c r="E808" s="2"/>
      <c r="F808" s="2"/>
      <c r="G808" s="2"/>
      <c r="H808" s="2"/>
      <c r="I808" s="2"/>
      <c r="J808" s="2"/>
      <c r="K808" s="2"/>
      <c r="L808" s="2"/>
      <c r="M808" s="2"/>
      <c r="N808" s="2"/>
      <c r="O808" s="2"/>
      <c r="P808" s="2"/>
      <c r="Q808" s="2"/>
      <c r="R808" s="2"/>
      <c r="S808" s="10"/>
      <c r="T808" s="2"/>
      <c r="U808" s="2"/>
      <c r="V808" s="2"/>
      <c r="W808" s="2"/>
      <c r="X808" s="2"/>
      <c r="Y808" s="2"/>
      <c r="Z808" s="2"/>
      <c r="AA808" s="2"/>
      <c r="AB808" s="2"/>
      <c r="AC808" s="2"/>
      <c r="AD808" s="2"/>
      <c r="AE808" s="2"/>
      <c r="AF808" s="2"/>
      <c r="AG808" s="2"/>
      <c r="AH808" s="2"/>
      <c r="AI808" s="2"/>
      <c r="AJ808" s="2"/>
    </row>
    <row r="809" spans="1:36" ht="14.25" customHeight="1" x14ac:dyDescent="0.2">
      <c r="A809" s="2"/>
      <c r="B809" s="34"/>
      <c r="C809" s="34"/>
      <c r="D809" s="2"/>
      <c r="E809" s="2"/>
      <c r="F809" s="2"/>
      <c r="G809" s="2"/>
      <c r="H809" s="2"/>
      <c r="I809" s="2"/>
      <c r="J809" s="2"/>
      <c r="K809" s="2"/>
      <c r="L809" s="2"/>
      <c r="M809" s="2"/>
      <c r="N809" s="2"/>
      <c r="O809" s="2"/>
      <c r="P809" s="2"/>
      <c r="Q809" s="2"/>
      <c r="R809" s="2"/>
      <c r="S809" s="10"/>
      <c r="T809" s="2"/>
      <c r="U809" s="2"/>
      <c r="V809" s="2"/>
      <c r="W809" s="2"/>
      <c r="X809" s="2"/>
      <c r="Y809" s="2"/>
      <c r="Z809" s="2"/>
      <c r="AA809" s="2"/>
      <c r="AB809" s="2"/>
      <c r="AC809" s="2"/>
      <c r="AD809" s="2"/>
      <c r="AE809" s="2"/>
      <c r="AF809" s="2"/>
      <c r="AG809" s="2"/>
      <c r="AH809" s="2"/>
      <c r="AI809" s="2"/>
      <c r="AJ809" s="2"/>
    </row>
    <row r="810" spans="1:36" ht="14.25" customHeight="1" x14ac:dyDescent="0.2">
      <c r="A810" s="2"/>
      <c r="B810" s="34"/>
      <c r="C810" s="34"/>
      <c r="D810" s="2"/>
      <c r="E810" s="2"/>
      <c r="F810" s="2"/>
      <c r="G810" s="2"/>
      <c r="H810" s="2"/>
      <c r="I810" s="2"/>
      <c r="J810" s="2"/>
      <c r="K810" s="2"/>
      <c r="L810" s="2"/>
      <c r="M810" s="2"/>
      <c r="N810" s="2"/>
      <c r="O810" s="2"/>
      <c r="P810" s="2"/>
      <c r="Q810" s="2"/>
      <c r="R810" s="2"/>
      <c r="S810" s="10"/>
      <c r="T810" s="2"/>
      <c r="U810" s="2"/>
      <c r="V810" s="2"/>
      <c r="W810" s="2"/>
      <c r="X810" s="2"/>
      <c r="Y810" s="2"/>
      <c r="Z810" s="2"/>
      <c r="AA810" s="2"/>
      <c r="AB810" s="2"/>
      <c r="AC810" s="2"/>
      <c r="AD810" s="2"/>
      <c r="AE810" s="2"/>
      <c r="AF810" s="2"/>
      <c r="AG810" s="2"/>
      <c r="AH810" s="2"/>
      <c r="AI810" s="2"/>
      <c r="AJ810" s="2"/>
    </row>
    <row r="811" spans="1:36" ht="14.25" customHeight="1" x14ac:dyDescent="0.2">
      <c r="A811" s="2"/>
      <c r="B811" s="34"/>
      <c r="C811" s="34"/>
      <c r="D811" s="2"/>
      <c r="E811" s="2"/>
      <c r="F811" s="2"/>
      <c r="G811" s="2"/>
      <c r="H811" s="2"/>
      <c r="I811" s="2"/>
      <c r="J811" s="2"/>
      <c r="K811" s="2"/>
      <c r="L811" s="2"/>
      <c r="M811" s="2"/>
      <c r="N811" s="2"/>
      <c r="O811" s="2"/>
      <c r="P811" s="2"/>
      <c r="Q811" s="2"/>
      <c r="R811" s="2"/>
      <c r="S811" s="10"/>
      <c r="T811" s="2"/>
      <c r="U811" s="2"/>
      <c r="V811" s="2"/>
      <c r="W811" s="2"/>
      <c r="X811" s="2"/>
      <c r="Y811" s="2"/>
      <c r="Z811" s="2"/>
      <c r="AA811" s="2"/>
      <c r="AB811" s="2"/>
      <c r="AC811" s="2"/>
      <c r="AD811" s="2"/>
      <c r="AE811" s="2"/>
      <c r="AF811" s="2"/>
      <c r="AG811" s="2"/>
      <c r="AH811" s="2"/>
      <c r="AI811" s="2"/>
      <c r="AJ811" s="2"/>
    </row>
    <row r="812" spans="1:36" ht="14.25" customHeight="1" x14ac:dyDescent="0.2">
      <c r="A812" s="2"/>
      <c r="B812" s="34"/>
      <c r="C812" s="34"/>
      <c r="D812" s="2"/>
      <c r="E812" s="2"/>
      <c r="F812" s="2"/>
      <c r="G812" s="2"/>
      <c r="H812" s="2"/>
      <c r="I812" s="2"/>
      <c r="J812" s="2"/>
      <c r="K812" s="2"/>
      <c r="L812" s="2"/>
      <c r="M812" s="2"/>
      <c r="N812" s="2"/>
      <c r="O812" s="2"/>
      <c r="P812" s="2"/>
      <c r="Q812" s="2"/>
      <c r="R812" s="2"/>
      <c r="S812" s="10"/>
      <c r="T812" s="2"/>
      <c r="U812" s="2"/>
      <c r="V812" s="2"/>
      <c r="W812" s="2"/>
      <c r="X812" s="2"/>
      <c r="Y812" s="2"/>
      <c r="Z812" s="2"/>
      <c r="AA812" s="2"/>
      <c r="AB812" s="2"/>
      <c r="AC812" s="2"/>
      <c r="AD812" s="2"/>
      <c r="AE812" s="2"/>
      <c r="AF812" s="2"/>
      <c r="AG812" s="2"/>
      <c r="AH812" s="2"/>
      <c r="AI812" s="2"/>
      <c r="AJ812" s="2"/>
    </row>
    <row r="813" spans="1:36" ht="14.25" customHeight="1" x14ac:dyDescent="0.2">
      <c r="A813" s="2"/>
      <c r="B813" s="34"/>
      <c r="C813" s="34"/>
      <c r="D813" s="2"/>
      <c r="E813" s="2"/>
      <c r="F813" s="2"/>
      <c r="G813" s="2"/>
      <c r="H813" s="2"/>
      <c r="I813" s="2"/>
      <c r="J813" s="2"/>
      <c r="K813" s="2"/>
      <c r="L813" s="2"/>
      <c r="M813" s="2"/>
      <c r="N813" s="2"/>
      <c r="O813" s="2"/>
      <c r="P813" s="2"/>
      <c r="Q813" s="2"/>
      <c r="R813" s="2"/>
      <c r="S813" s="10"/>
      <c r="T813" s="2"/>
      <c r="U813" s="2"/>
      <c r="V813" s="2"/>
      <c r="W813" s="2"/>
      <c r="X813" s="2"/>
      <c r="Y813" s="2"/>
      <c r="Z813" s="2"/>
      <c r="AA813" s="2"/>
      <c r="AB813" s="2"/>
      <c r="AC813" s="2"/>
      <c r="AD813" s="2"/>
      <c r="AE813" s="2"/>
      <c r="AF813" s="2"/>
      <c r="AG813" s="2"/>
      <c r="AH813" s="2"/>
      <c r="AI813" s="2"/>
      <c r="AJ813" s="2"/>
    </row>
    <row r="814" spans="1:36" ht="14.25" customHeight="1" x14ac:dyDescent="0.2">
      <c r="A814" s="2"/>
      <c r="B814" s="34"/>
      <c r="C814" s="34"/>
      <c r="D814" s="2"/>
      <c r="E814" s="2"/>
      <c r="F814" s="2"/>
      <c r="G814" s="2"/>
      <c r="H814" s="2"/>
      <c r="I814" s="2"/>
      <c r="J814" s="2"/>
      <c r="K814" s="2"/>
      <c r="L814" s="2"/>
      <c r="M814" s="2"/>
      <c r="N814" s="2"/>
      <c r="O814" s="2"/>
      <c r="P814" s="2"/>
      <c r="Q814" s="2"/>
      <c r="R814" s="2"/>
      <c r="S814" s="10"/>
      <c r="T814" s="2"/>
      <c r="U814" s="2"/>
      <c r="V814" s="2"/>
      <c r="W814" s="2"/>
      <c r="X814" s="2"/>
      <c r="Y814" s="2"/>
      <c r="Z814" s="2"/>
      <c r="AA814" s="2"/>
      <c r="AB814" s="2"/>
      <c r="AC814" s="2"/>
      <c r="AD814" s="2"/>
      <c r="AE814" s="2"/>
      <c r="AF814" s="2"/>
      <c r="AG814" s="2"/>
      <c r="AH814" s="2"/>
      <c r="AI814" s="2"/>
      <c r="AJ814" s="2"/>
    </row>
    <row r="815" spans="1:36" ht="14.25" customHeight="1" x14ac:dyDescent="0.2">
      <c r="A815" s="2"/>
      <c r="B815" s="34"/>
      <c r="C815" s="34"/>
      <c r="D815" s="2"/>
      <c r="E815" s="2"/>
      <c r="F815" s="2"/>
      <c r="G815" s="2"/>
      <c r="H815" s="2"/>
      <c r="I815" s="2"/>
      <c r="J815" s="2"/>
      <c r="K815" s="2"/>
      <c r="L815" s="2"/>
      <c r="M815" s="2"/>
      <c r="N815" s="2"/>
      <c r="O815" s="2"/>
      <c r="P815" s="2"/>
      <c r="Q815" s="2"/>
      <c r="R815" s="2"/>
      <c r="S815" s="10"/>
      <c r="T815" s="2"/>
      <c r="U815" s="2"/>
      <c r="V815" s="2"/>
      <c r="W815" s="2"/>
      <c r="X815" s="2"/>
      <c r="Y815" s="2"/>
      <c r="Z815" s="2"/>
      <c r="AA815" s="2"/>
      <c r="AB815" s="2"/>
      <c r="AC815" s="2"/>
      <c r="AD815" s="2"/>
      <c r="AE815" s="2"/>
      <c r="AF815" s="2"/>
      <c r="AG815" s="2"/>
      <c r="AH815" s="2"/>
      <c r="AI815" s="2"/>
      <c r="AJ815" s="2"/>
    </row>
    <row r="816" spans="1:36" ht="14.25" customHeight="1" x14ac:dyDescent="0.2">
      <c r="A816" s="2"/>
      <c r="B816" s="34"/>
      <c r="C816" s="34"/>
      <c r="D816" s="2"/>
      <c r="E816" s="2"/>
      <c r="F816" s="2"/>
      <c r="G816" s="2"/>
      <c r="H816" s="2"/>
      <c r="I816" s="2"/>
      <c r="J816" s="2"/>
      <c r="K816" s="2"/>
      <c r="L816" s="2"/>
      <c r="M816" s="2"/>
      <c r="N816" s="2"/>
      <c r="O816" s="2"/>
      <c r="P816" s="2"/>
      <c r="Q816" s="2"/>
      <c r="R816" s="2"/>
      <c r="S816" s="10"/>
      <c r="T816" s="2"/>
      <c r="U816" s="2"/>
      <c r="V816" s="2"/>
      <c r="W816" s="2"/>
      <c r="X816" s="2"/>
      <c r="Y816" s="2"/>
      <c r="Z816" s="2"/>
      <c r="AA816" s="2"/>
      <c r="AB816" s="2"/>
      <c r="AC816" s="2"/>
      <c r="AD816" s="2"/>
      <c r="AE816" s="2"/>
      <c r="AF816" s="2"/>
      <c r="AG816" s="2"/>
      <c r="AH816" s="2"/>
      <c r="AI816" s="2"/>
      <c r="AJ816" s="2"/>
    </row>
    <row r="817" spans="1:36" ht="14.25" customHeight="1" x14ac:dyDescent="0.2">
      <c r="A817" s="2"/>
      <c r="B817" s="34"/>
      <c r="C817" s="34"/>
      <c r="D817" s="2"/>
      <c r="E817" s="2"/>
      <c r="F817" s="2"/>
      <c r="G817" s="2"/>
      <c r="H817" s="2"/>
      <c r="I817" s="2"/>
      <c r="J817" s="2"/>
      <c r="K817" s="2"/>
      <c r="L817" s="2"/>
      <c r="M817" s="2"/>
      <c r="N817" s="2"/>
      <c r="O817" s="2"/>
      <c r="P817" s="2"/>
      <c r="Q817" s="2"/>
      <c r="R817" s="2"/>
      <c r="S817" s="10"/>
      <c r="T817" s="2"/>
      <c r="U817" s="2"/>
      <c r="V817" s="2"/>
      <c r="W817" s="2"/>
      <c r="X817" s="2"/>
      <c r="Y817" s="2"/>
      <c r="Z817" s="2"/>
      <c r="AA817" s="2"/>
      <c r="AB817" s="2"/>
      <c r="AC817" s="2"/>
      <c r="AD817" s="2"/>
      <c r="AE817" s="2"/>
      <c r="AF817" s="2"/>
      <c r="AG817" s="2"/>
      <c r="AH817" s="2"/>
      <c r="AI817" s="2"/>
      <c r="AJ817" s="2"/>
    </row>
    <row r="818" spans="1:36" ht="14.25" customHeight="1" x14ac:dyDescent="0.2">
      <c r="A818" s="2"/>
      <c r="B818" s="34"/>
      <c r="C818" s="34"/>
      <c r="D818" s="2"/>
      <c r="E818" s="2"/>
      <c r="F818" s="2"/>
      <c r="G818" s="2"/>
      <c r="H818" s="2"/>
      <c r="I818" s="2"/>
      <c r="J818" s="2"/>
      <c r="K818" s="2"/>
      <c r="L818" s="2"/>
      <c r="M818" s="2"/>
      <c r="N818" s="2"/>
      <c r="O818" s="2"/>
      <c r="P818" s="2"/>
      <c r="Q818" s="2"/>
      <c r="R818" s="2"/>
      <c r="S818" s="10"/>
      <c r="T818" s="2"/>
      <c r="U818" s="2"/>
      <c r="V818" s="2"/>
      <c r="W818" s="2"/>
      <c r="X818" s="2"/>
      <c r="Y818" s="2"/>
      <c r="Z818" s="2"/>
      <c r="AA818" s="2"/>
      <c r="AB818" s="2"/>
      <c r="AC818" s="2"/>
      <c r="AD818" s="2"/>
      <c r="AE818" s="2"/>
      <c r="AF818" s="2"/>
      <c r="AG818" s="2"/>
      <c r="AH818" s="2"/>
      <c r="AI818" s="2"/>
      <c r="AJ818" s="2"/>
    </row>
    <row r="819" spans="1:36" ht="14.25" customHeight="1" x14ac:dyDescent="0.2">
      <c r="A819" s="2"/>
      <c r="B819" s="34"/>
      <c r="C819" s="34"/>
      <c r="D819" s="2"/>
      <c r="E819" s="2"/>
      <c r="F819" s="2"/>
      <c r="G819" s="2"/>
      <c r="H819" s="2"/>
      <c r="I819" s="2"/>
      <c r="J819" s="2"/>
      <c r="K819" s="2"/>
      <c r="L819" s="2"/>
      <c r="M819" s="2"/>
      <c r="N819" s="2"/>
      <c r="O819" s="2"/>
      <c r="P819" s="2"/>
      <c r="Q819" s="2"/>
      <c r="R819" s="2"/>
      <c r="S819" s="10"/>
      <c r="T819" s="2"/>
      <c r="U819" s="2"/>
      <c r="V819" s="2"/>
      <c r="W819" s="2"/>
      <c r="X819" s="2"/>
      <c r="Y819" s="2"/>
      <c r="Z819" s="2"/>
      <c r="AA819" s="2"/>
      <c r="AB819" s="2"/>
      <c r="AC819" s="2"/>
      <c r="AD819" s="2"/>
      <c r="AE819" s="2"/>
      <c r="AF819" s="2"/>
      <c r="AG819" s="2"/>
      <c r="AH819" s="2"/>
      <c r="AI819" s="2"/>
      <c r="AJ819" s="2"/>
    </row>
    <row r="820" spans="1:36" ht="14.25" customHeight="1" x14ac:dyDescent="0.2">
      <c r="A820" s="2"/>
      <c r="B820" s="34"/>
      <c r="C820" s="34"/>
      <c r="D820" s="2"/>
      <c r="E820" s="2"/>
      <c r="F820" s="2"/>
      <c r="G820" s="2"/>
      <c r="H820" s="2"/>
      <c r="I820" s="2"/>
      <c r="J820" s="2"/>
      <c r="K820" s="2"/>
      <c r="L820" s="2"/>
      <c r="M820" s="2"/>
      <c r="N820" s="2"/>
      <c r="O820" s="2"/>
      <c r="P820" s="2"/>
      <c r="Q820" s="2"/>
      <c r="R820" s="2"/>
      <c r="S820" s="10"/>
      <c r="T820" s="2"/>
      <c r="U820" s="2"/>
      <c r="V820" s="2"/>
      <c r="W820" s="2"/>
      <c r="X820" s="2"/>
      <c r="Y820" s="2"/>
      <c r="Z820" s="2"/>
      <c r="AA820" s="2"/>
      <c r="AB820" s="2"/>
      <c r="AC820" s="2"/>
      <c r="AD820" s="2"/>
      <c r="AE820" s="2"/>
      <c r="AF820" s="2"/>
      <c r="AG820" s="2"/>
      <c r="AH820" s="2"/>
      <c r="AI820" s="2"/>
      <c r="AJ820" s="2"/>
    </row>
    <row r="821" spans="1:36" ht="14.25" customHeight="1" x14ac:dyDescent="0.2">
      <c r="A821" s="2"/>
      <c r="B821" s="34"/>
      <c r="C821" s="34"/>
      <c r="D821" s="2"/>
      <c r="E821" s="2"/>
      <c r="F821" s="2"/>
      <c r="G821" s="2"/>
      <c r="H821" s="2"/>
      <c r="I821" s="2"/>
      <c r="J821" s="2"/>
      <c r="K821" s="2"/>
      <c r="L821" s="2"/>
      <c r="M821" s="2"/>
      <c r="N821" s="2"/>
      <c r="O821" s="2"/>
      <c r="P821" s="2"/>
      <c r="Q821" s="2"/>
      <c r="R821" s="2"/>
      <c r="S821" s="10"/>
      <c r="T821" s="2"/>
      <c r="U821" s="2"/>
      <c r="V821" s="2"/>
      <c r="W821" s="2"/>
      <c r="X821" s="2"/>
      <c r="Y821" s="2"/>
      <c r="Z821" s="2"/>
      <c r="AA821" s="2"/>
      <c r="AB821" s="2"/>
      <c r="AC821" s="2"/>
      <c r="AD821" s="2"/>
      <c r="AE821" s="2"/>
      <c r="AF821" s="2"/>
      <c r="AG821" s="2"/>
      <c r="AH821" s="2"/>
      <c r="AI821" s="2"/>
      <c r="AJ821" s="2"/>
    </row>
    <row r="822" spans="1:36" ht="14.25" customHeight="1" x14ac:dyDescent="0.2">
      <c r="A822" s="2"/>
      <c r="B822" s="34"/>
      <c r="C822" s="34"/>
      <c r="D822" s="2"/>
      <c r="E822" s="2"/>
      <c r="F822" s="2"/>
      <c r="G822" s="2"/>
      <c r="H822" s="2"/>
      <c r="I822" s="2"/>
      <c r="J822" s="2"/>
      <c r="K822" s="2"/>
      <c r="L822" s="2"/>
      <c r="M822" s="2"/>
      <c r="N822" s="2"/>
      <c r="O822" s="2"/>
      <c r="P822" s="2"/>
      <c r="Q822" s="2"/>
      <c r="R822" s="2"/>
      <c r="S822" s="10"/>
      <c r="T822" s="2"/>
      <c r="U822" s="2"/>
      <c r="V822" s="2"/>
      <c r="W822" s="2"/>
      <c r="X822" s="2"/>
      <c r="Y822" s="2"/>
      <c r="Z822" s="2"/>
      <c r="AA822" s="2"/>
      <c r="AB822" s="2"/>
      <c r="AC822" s="2"/>
      <c r="AD822" s="2"/>
      <c r="AE822" s="2"/>
      <c r="AF822" s="2"/>
      <c r="AG822" s="2"/>
      <c r="AH822" s="2"/>
      <c r="AI822" s="2"/>
      <c r="AJ822" s="2"/>
    </row>
    <row r="823" spans="1:36" ht="14.25" customHeight="1" x14ac:dyDescent="0.2">
      <c r="A823" s="2"/>
      <c r="B823" s="34"/>
      <c r="C823" s="34"/>
      <c r="D823" s="2"/>
      <c r="E823" s="2"/>
      <c r="F823" s="2"/>
      <c r="G823" s="2"/>
      <c r="H823" s="2"/>
      <c r="I823" s="2"/>
      <c r="J823" s="2"/>
      <c r="K823" s="2"/>
      <c r="L823" s="2"/>
      <c r="M823" s="2"/>
      <c r="N823" s="2"/>
      <c r="O823" s="2"/>
      <c r="P823" s="2"/>
      <c r="Q823" s="2"/>
      <c r="R823" s="2"/>
      <c r="S823" s="10"/>
      <c r="T823" s="2"/>
      <c r="U823" s="2"/>
      <c r="V823" s="2"/>
      <c r="W823" s="2"/>
      <c r="X823" s="2"/>
      <c r="Y823" s="2"/>
      <c r="Z823" s="2"/>
      <c r="AA823" s="2"/>
      <c r="AB823" s="2"/>
      <c r="AC823" s="2"/>
      <c r="AD823" s="2"/>
      <c r="AE823" s="2"/>
      <c r="AF823" s="2"/>
      <c r="AG823" s="2"/>
      <c r="AH823" s="2"/>
      <c r="AI823" s="2"/>
      <c r="AJ823" s="2"/>
    </row>
    <row r="824" spans="1:36" ht="14.25" customHeight="1" x14ac:dyDescent="0.2">
      <c r="A824" s="2"/>
      <c r="B824" s="34"/>
      <c r="C824" s="34"/>
      <c r="D824" s="2"/>
      <c r="E824" s="2"/>
      <c r="F824" s="2"/>
      <c r="G824" s="2"/>
      <c r="H824" s="2"/>
      <c r="I824" s="2"/>
      <c r="J824" s="2"/>
      <c r="K824" s="2"/>
      <c r="L824" s="2"/>
      <c r="M824" s="2"/>
      <c r="N824" s="2"/>
      <c r="O824" s="2"/>
      <c r="P824" s="2"/>
      <c r="Q824" s="2"/>
      <c r="R824" s="2"/>
      <c r="S824" s="10"/>
      <c r="T824" s="2"/>
      <c r="U824" s="2"/>
      <c r="V824" s="2"/>
      <c r="W824" s="2"/>
      <c r="X824" s="2"/>
      <c r="Y824" s="2"/>
      <c r="Z824" s="2"/>
      <c r="AA824" s="2"/>
      <c r="AB824" s="2"/>
      <c r="AC824" s="2"/>
      <c r="AD824" s="2"/>
      <c r="AE824" s="2"/>
      <c r="AF824" s="2"/>
      <c r="AG824" s="2"/>
      <c r="AH824" s="2"/>
      <c r="AI824" s="2"/>
      <c r="AJ824" s="2"/>
    </row>
    <row r="825" spans="1:36" ht="14.25" customHeight="1" x14ac:dyDescent="0.2">
      <c r="A825" s="2"/>
      <c r="B825" s="34"/>
      <c r="C825" s="34"/>
      <c r="D825" s="2"/>
      <c r="E825" s="2"/>
      <c r="F825" s="2"/>
      <c r="G825" s="2"/>
      <c r="H825" s="2"/>
      <c r="I825" s="2"/>
      <c r="J825" s="2"/>
      <c r="K825" s="2"/>
      <c r="L825" s="2"/>
      <c r="M825" s="2"/>
      <c r="N825" s="2"/>
      <c r="O825" s="2"/>
      <c r="P825" s="2"/>
      <c r="Q825" s="2"/>
      <c r="R825" s="2"/>
      <c r="S825" s="10"/>
      <c r="T825" s="2"/>
      <c r="U825" s="2"/>
      <c r="V825" s="2"/>
      <c r="W825" s="2"/>
      <c r="X825" s="2"/>
      <c r="Y825" s="2"/>
      <c r="Z825" s="2"/>
      <c r="AA825" s="2"/>
      <c r="AB825" s="2"/>
      <c r="AC825" s="2"/>
      <c r="AD825" s="2"/>
      <c r="AE825" s="2"/>
      <c r="AF825" s="2"/>
      <c r="AG825" s="2"/>
      <c r="AH825" s="2"/>
      <c r="AI825" s="2"/>
      <c r="AJ825" s="2"/>
    </row>
    <row r="826" spans="1:36" ht="14.25" customHeight="1" x14ac:dyDescent="0.2">
      <c r="A826" s="2"/>
      <c r="B826" s="34"/>
      <c r="C826" s="34"/>
      <c r="D826" s="2"/>
      <c r="E826" s="2"/>
      <c r="F826" s="2"/>
      <c r="G826" s="2"/>
      <c r="H826" s="2"/>
      <c r="I826" s="2"/>
      <c r="J826" s="2"/>
      <c r="K826" s="2"/>
      <c r="L826" s="2"/>
      <c r="M826" s="2"/>
      <c r="N826" s="2"/>
      <c r="O826" s="2"/>
      <c r="P826" s="2"/>
      <c r="Q826" s="2"/>
      <c r="R826" s="2"/>
      <c r="S826" s="10"/>
      <c r="T826" s="2"/>
      <c r="U826" s="2"/>
      <c r="V826" s="2"/>
      <c r="W826" s="2"/>
      <c r="X826" s="2"/>
      <c r="Y826" s="2"/>
      <c r="Z826" s="2"/>
      <c r="AA826" s="2"/>
      <c r="AB826" s="2"/>
      <c r="AC826" s="2"/>
      <c r="AD826" s="2"/>
      <c r="AE826" s="2"/>
      <c r="AF826" s="2"/>
      <c r="AG826" s="2"/>
      <c r="AH826" s="2"/>
      <c r="AI826" s="2"/>
      <c r="AJ826" s="2"/>
    </row>
    <row r="827" spans="1:36" ht="14.25" customHeight="1" x14ac:dyDescent="0.2">
      <c r="A827" s="2"/>
      <c r="B827" s="34"/>
      <c r="C827" s="34"/>
      <c r="D827" s="2"/>
      <c r="E827" s="2"/>
      <c r="F827" s="2"/>
      <c r="G827" s="2"/>
      <c r="H827" s="2"/>
      <c r="I827" s="2"/>
      <c r="J827" s="2"/>
      <c r="K827" s="2"/>
      <c r="L827" s="2"/>
      <c r="M827" s="2"/>
      <c r="N827" s="2"/>
      <c r="O827" s="2"/>
      <c r="P827" s="2"/>
      <c r="Q827" s="2"/>
      <c r="R827" s="2"/>
      <c r="S827" s="10"/>
      <c r="T827" s="2"/>
      <c r="U827" s="2"/>
      <c r="V827" s="2"/>
      <c r="W827" s="2"/>
      <c r="X827" s="2"/>
      <c r="Y827" s="2"/>
      <c r="Z827" s="2"/>
      <c r="AA827" s="2"/>
      <c r="AB827" s="2"/>
      <c r="AC827" s="2"/>
      <c r="AD827" s="2"/>
      <c r="AE827" s="2"/>
      <c r="AF827" s="2"/>
      <c r="AG827" s="2"/>
      <c r="AH827" s="2"/>
      <c r="AI827" s="2"/>
      <c r="AJ827" s="2"/>
    </row>
    <row r="828" spans="1:36" ht="14.25" customHeight="1" x14ac:dyDescent="0.2">
      <c r="A828" s="2"/>
      <c r="B828" s="34"/>
      <c r="C828" s="34"/>
      <c r="D828" s="2"/>
      <c r="E828" s="2"/>
      <c r="F828" s="2"/>
      <c r="G828" s="2"/>
      <c r="H828" s="2"/>
      <c r="I828" s="2"/>
      <c r="J828" s="2"/>
      <c r="K828" s="2"/>
      <c r="L828" s="2"/>
      <c r="M828" s="2"/>
      <c r="N828" s="2"/>
      <c r="O828" s="2"/>
      <c r="P828" s="2"/>
      <c r="Q828" s="2"/>
      <c r="R828" s="2"/>
      <c r="S828" s="10"/>
      <c r="T828" s="2"/>
      <c r="U828" s="2"/>
      <c r="V828" s="2"/>
      <c r="W828" s="2"/>
      <c r="X828" s="2"/>
      <c r="Y828" s="2"/>
      <c r="Z828" s="2"/>
      <c r="AA828" s="2"/>
      <c r="AB828" s="2"/>
      <c r="AC828" s="2"/>
      <c r="AD828" s="2"/>
      <c r="AE828" s="2"/>
      <c r="AF828" s="2"/>
      <c r="AG828" s="2"/>
      <c r="AH828" s="2"/>
      <c r="AI828" s="2"/>
      <c r="AJ828" s="2"/>
    </row>
    <row r="829" spans="1:36" ht="14.25" customHeight="1" x14ac:dyDescent="0.2">
      <c r="A829" s="2"/>
      <c r="B829" s="34"/>
      <c r="C829" s="34"/>
      <c r="D829" s="2"/>
      <c r="E829" s="2"/>
      <c r="F829" s="2"/>
      <c r="G829" s="2"/>
      <c r="H829" s="2"/>
      <c r="I829" s="2"/>
      <c r="J829" s="2"/>
      <c r="K829" s="2"/>
      <c r="L829" s="2"/>
      <c r="M829" s="2"/>
      <c r="N829" s="2"/>
      <c r="O829" s="2"/>
      <c r="P829" s="2"/>
      <c r="Q829" s="2"/>
      <c r="R829" s="2"/>
      <c r="S829" s="10"/>
      <c r="T829" s="2"/>
      <c r="U829" s="2"/>
      <c r="V829" s="2"/>
      <c r="W829" s="2"/>
      <c r="X829" s="2"/>
      <c r="Y829" s="2"/>
      <c r="Z829" s="2"/>
      <c r="AA829" s="2"/>
      <c r="AB829" s="2"/>
      <c r="AC829" s="2"/>
      <c r="AD829" s="2"/>
      <c r="AE829" s="2"/>
      <c r="AF829" s="2"/>
      <c r="AG829" s="2"/>
      <c r="AH829" s="2"/>
      <c r="AI829" s="2"/>
      <c r="AJ829" s="2"/>
    </row>
    <row r="830" spans="1:36" ht="14.25" customHeight="1" x14ac:dyDescent="0.2">
      <c r="A830" s="2"/>
      <c r="B830" s="34"/>
      <c r="C830" s="34"/>
      <c r="D830" s="2"/>
      <c r="E830" s="2"/>
      <c r="F830" s="2"/>
      <c r="G830" s="2"/>
      <c r="H830" s="2"/>
      <c r="I830" s="2"/>
      <c r="J830" s="2"/>
      <c r="K830" s="2"/>
      <c r="L830" s="2"/>
      <c r="M830" s="2"/>
      <c r="N830" s="2"/>
      <c r="O830" s="2"/>
      <c r="P830" s="2"/>
      <c r="Q830" s="2"/>
      <c r="R830" s="2"/>
      <c r="S830" s="10"/>
      <c r="T830" s="2"/>
      <c r="U830" s="2"/>
      <c r="V830" s="2"/>
      <c r="W830" s="2"/>
      <c r="X830" s="2"/>
      <c r="Y830" s="2"/>
      <c r="Z830" s="2"/>
      <c r="AA830" s="2"/>
      <c r="AB830" s="2"/>
      <c r="AC830" s="2"/>
      <c r="AD830" s="2"/>
      <c r="AE830" s="2"/>
      <c r="AF830" s="2"/>
      <c r="AG830" s="2"/>
      <c r="AH830" s="2"/>
      <c r="AI830" s="2"/>
      <c r="AJ830" s="2"/>
    </row>
    <row r="831" spans="1:36" ht="14.25" customHeight="1" x14ac:dyDescent="0.2">
      <c r="A831" s="2"/>
      <c r="B831" s="34"/>
      <c r="C831" s="34"/>
      <c r="D831" s="2"/>
      <c r="E831" s="2"/>
      <c r="F831" s="2"/>
      <c r="G831" s="2"/>
      <c r="H831" s="2"/>
      <c r="I831" s="2"/>
      <c r="J831" s="2"/>
      <c r="K831" s="2"/>
      <c r="L831" s="2"/>
      <c r="M831" s="2"/>
      <c r="N831" s="2"/>
      <c r="O831" s="2"/>
      <c r="P831" s="2"/>
      <c r="Q831" s="2"/>
      <c r="R831" s="2"/>
      <c r="S831" s="10"/>
      <c r="T831" s="2"/>
      <c r="U831" s="2"/>
      <c r="V831" s="2"/>
      <c r="W831" s="2"/>
      <c r="X831" s="2"/>
      <c r="Y831" s="2"/>
      <c r="Z831" s="2"/>
      <c r="AA831" s="2"/>
      <c r="AB831" s="2"/>
      <c r="AC831" s="2"/>
      <c r="AD831" s="2"/>
      <c r="AE831" s="2"/>
      <c r="AF831" s="2"/>
      <c r="AG831" s="2"/>
      <c r="AH831" s="2"/>
      <c r="AI831" s="2"/>
      <c r="AJ831" s="2"/>
    </row>
    <row r="832" spans="1:36" ht="14.25" customHeight="1" x14ac:dyDescent="0.2">
      <c r="A832" s="2"/>
      <c r="B832" s="34"/>
      <c r="C832" s="34"/>
      <c r="D832" s="2"/>
      <c r="E832" s="2"/>
      <c r="F832" s="2"/>
      <c r="G832" s="2"/>
      <c r="H832" s="2"/>
      <c r="I832" s="2"/>
      <c r="J832" s="2"/>
      <c r="K832" s="2"/>
      <c r="L832" s="2"/>
      <c r="M832" s="2"/>
      <c r="N832" s="2"/>
      <c r="O832" s="2"/>
      <c r="P832" s="2"/>
      <c r="Q832" s="2"/>
      <c r="R832" s="2"/>
      <c r="S832" s="10"/>
      <c r="T832" s="2"/>
      <c r="U832" s="2"/>
      <c r="V832" s="2"/>
      <c r="W832" s="2"/>
      <c r="X832" s="2"/>
      <c r="Y832" s="2"/>
      <c r="Z832" s="2"/>
      <c r="AA832" s="2"/>
      <c r="AB832" s="2"/>
      <c r="AC832" s="2"/>
      <c r="AD832" s="2"/>
      <c r="AE832" s="2"/>
      <c r="AF832" s="2"/>
      <c r="AG832" s="2"/>
      <c r="AH832" s="2"/>
      <c r="AI832" s="2"/>
      <c r="AJ832" s="2"/>
    </row>
    <row r="833" spans="1:36" ht="14.25" customHeight="1" x14ac:dyDescent="0.2">
      <c r="A833" s="2"/>
      <c r="B833" s="34"/>
      <c r="C833" s="34"/>
      <c r="D833" s="2"/>
      <c r="E833" s="2"/>
      <c r="F833" s="2"/>
      <c r="G833" s="2"/>
      <c r="H833" s="2"/>
      <c r="I833" s="2"/>
      <c r="J833" s="2"/>
      <c r="K833" s="2"/>
      <c r="L833" s="2"/>
      <c r="M833" s="2"/>
      <c r="N833" s="2"/>
      <c r="O833" s="2"/>
      <c r="P833" s="2"/>
      <c r="Q833" s="2"/>
      <c r="R833" s="2"/>
      <c r="S833" s="10"/>
      <c r="T833" s="2"/>
      <c r="U833" s="2"/>
      <c r="V833" s="2"/>
      <c r="W833" s="2"/>
      <c r="X833" s="2"/>
      <c r="Y833" s="2"/>
      <c r="Z833" s="2"/>
      <c r="AA833" s="2"/>
      <c r="AB833" s="2"/>
      <c r="AC833" s="2"/>
      <c r="AD833" s="2"/>
      <c r="AE833" s="2"/>
      <c r="AF833" s="2"/>
      <c r="AG833" s="2"/>
      <c r="AH833" s="2"/>
      <c r="AI833" s="2"/>
      <c r="AJ833" s="2"/>
    </row>
    <row r="834" spans="1:36" ht="14.25" customHeight="1" x14ac:dyDescent="0.2">
      <c r="A834" s="2"/>
      <c r="B834" s="34"/>
      <c r="C834" s="34"/>
      <c r="D834" s="2"/>
      <c r="E834" s="2"/>
      <c r="F834" s="2"/>
      <c r="G834" s="2"/>
      <c r="H834" s="2"/>
      <c r="I834" s="2"/>
      <c r="J834" s="2"/>
      <c r="K834" s="2"/>
      <c r="L834" s="2"/>
      <c r="M834" s="2"/>
      <c r="N834" s="2"/>
      <c r="O834" s="2"/>
      <c r="P834" s="2"/>
      <c r="Q834" s="2"/>
      <c r="R834" s="2"/>
      <c r="S834" s="10"/>
      <c r="T834" s="2"/>
      <c r="U834" s="2"/>
      <c r="V834" s="2"/>
      <c r="W834" s="2"/>
      <c r="X834" s="2"/>
      <c r="Y834" s="2"/>
      <c r="Z834" s="2"/>
      <c r="AA834" s="2"/>
      <c r="AB834" s="2"/>
      <c r="AC834" s="2"/>
      <c r="AD834" s="2"/>
      <c r="AE834" s="2"/>
      <c r="AF834" s="2"/>
      <c r="AG834" s="2"/>
      <c r="AH834" s="2"/>
      <c r="AI834" s="2"/>
      <c r="AJ834" s="2"/>
    </row>
    <row r="835" spans="1:36" ht="14.25" customHeight="1" x14ac:dyDescent="0.2">
      <c r="A835" s="2"/>
      <c r="B835" s="34"/>
      <c r="C835" s="34"/>
      <c r="D835" s="2"/>
      <c r="E835" s="2"/>
      <c r="F835" s="2"/>
      <c r="G835" s="2"/>
      <c r="H835" s="2"/>
      <c r="I835" s="2"/>
      <c r="J835" s="2"/>
      <c r="K835" s="2"/>
      <c r="L835" s="2"/>
      <c r="M835" s="2"/>
      <c r="N835" s="2"/>
      <c r="O835" s="2"/>
      <c r="P835" s="2"/>
      <c r="Q835" s="2"/>
      <c r="R835" s="2"/>
      <c r="S835" s="10"/>
      <c r="T835" s="2"/>
      <c r="U835" s="2"/>
      <c r="V835" s="2"/>
      <c r="W835" s="2"/>
      <c r="X835" s="2"/>
      <c r="Y835" s="2"/>
      <c r="Z835" s="2"/>
      <c r="AA835" s="2"/>
      <c r="AB835" s="2"/>
      <c r="AC835" s="2"/>
      <c r="AD835" s="2"/>
      <c r="AE835" s="2"/>
      <c r="AF835" s="2"/>
      <c r="AG835" s="2"/>
      <c r="AH835" s="2"/>
      <c r="AI835" s="2"/>
      <c r="AJ835" s="2"/>
    </row>
    <row r="836" spans="1:36" ht="14.25" customHeight="1" x14ac:dyDescent="0.2">
      <c r="A836" s="2"/>
      <c r="B836" s="34"/>
      <c r="C836" s="34"/>
      <c r="D836" s="2"/>
      <c r="E836" s="2"/>
      <c r="F836" s="2"/>
      <c r="G836" s="2"/>
      <c r="H836" s="2"/>
      <c r="I836" s="2"/>
      <c r="J836" s="2"/>
      <c r="K836" s="2"/>
      <c r="L836" s="2"/>
      <c r="M836" s="2"/>
      <c r="N836" s="2"/>
      <c r="O836" s="2"/>
      <c r="P836" s="2"/>
      <c r="Q836" s="2"/>
      <c r="R836" s="2"/>
      <c r="S836" s="10"/>
      <c r="T836" s="2"/>
      <c r="U836" s="2"/>
      <c r="V836" s="2"/>
      <c r="W836" s="2"/>
      <c r="X836" s="2"/>
      <c r="Y836" s="2"/>
      <c r="Z836" s="2"/>
      <c r="AA836" s="2"/>
      <c r="AB836" s="2"/>
      <c r="AC836" s="2"/>
      <c r="AD836" s="2"/>
      <c r="AE836" s="2"/>
      <c r="AF836" s="2"/>
      <c r="AG836" s="2"/>
      <c r="AH836" s="2"/>
      <c r="AI836" s="2"/>
      <c r="AJ836" s="2"/>
    </row>
    <row r="837" spans="1:36" ht="14.25" customHeight="1" x14ac:dyDescent="0.2">
      <c r="A837" s="2"/>
      <c r="B837" s="34"/>
      <c r="C837" s="34"/>
      <c r="D837" s="2"/>
      <c r="E837" s="2"/>
      <c r="F837" s="2"/>
      <c r="G837" s="2"/>
      <c r="H837" s="2"/>
      <c r="I837" s="2"/>
      <c r="J837" s="2"/>
      <c r="K837" s="2"/>
      <c r="L837" s="2"/>
      <c r="M837" s="2"/>
      <c r="N837" s="2"/>
      <c r="O837" s="2"/>
      <c r="P837" s="2"/>
      <c r="Q837" s="2"/>
      <c r="R837" s="2"/>
      <c r="S837" s="10"/>
      <c r="T837" s="2"/>
      <c r="U837" s="2"/>
      <c r="V837" s="2"/>
      <c r="W837" s="2"/>
      <c r="X837" s="2"/>
      <c r="Y837" s="2"/>
      <c r="Z837" s="2"/>
      <c r="AA837" s="2"/>
      <c r="AB837" s="2"/>
      <c r="AC837" s="2"/>
      <c r="AD837" s="2"/>
      <c r="AE837" s="2"/>
      <c r="AF837" s="2"/>
      <c r="AG837" s="2"/>
      <c r="AH837" s="2"/>
      <c r="AI837" s="2"/>
      <c r="AJ837" s="2"/>
    </row>
    <row r="838" spans="1:36" ht="14.25" customHeight="1" x14ac:dyDescent="0.2">
      <c r="A838" s="2"/>
      <c r="B838" s="34"/>
      <c r="C838" s="34"/>
      <c r="D838" s="2"/>
      <c r="E838" s="2"/>
      <c r="F838" s="2"/>
      <c r="G838" s="2"/>
      <c r="H838" s="2"/>
      <c r="I838" s="2"/>
      <c r="J838" s="2"/>
      <c r="K838" s="2"/>
      <c r="L838" s="2"/>
      <c r="M838" s="2"/>
      <c r="N838" s="2"/>
      <c r="O838" s="2"/>
      <c r="P838" s="2"/>
      <c r="Q838" s="2"/>
      <c r="R838" s="2"/>
      <c r="S838" s="10"/>
      <c r="T838" s="2"/>
      <c r="U838" s="2"/>
      <c r="V838" s="2"/>
      <c r="W838" s="2"/>
      <c r="X838" s="2"/>
      <c r="Y838" s="2"/>
      <c r="Z838" s="2"/>
      <c r="AA838" s="2"/>
      <c r="AB838" s="2"/>
      <c r="AC838" s="2"/>
      <c r="AD838" s="2"/>
      <c r="AE838" s="2"/>
      <c r="AF838" s="2"/>
      <c r="AG838" s="2"/>
      <c r="AH838" s="2"/>
      <c r="AI838" s="2"/>
      <c r="AJ838" s="2"/>
    </row>
    <row r="839" spans="1:36" ht="14.25" customHeight="1" x14ac:dyDescent="0.2">
      <c r="A839" s="2"/>
      <c r="B839" s="34"/>
      <c r="C839" s="34"/>
      <c r="D839" s="2"/>
      <c r="E839" s="2"/>
      <c r="F839" s="2"/>
      <c r="G839" s="2"/>
      <c r="H839" s="2"/>
      <c r="I839" s="2"/>
      <c r="J839" s="2"/>
      <c r="K839" s="2"/>
      <c r="L839" s="2"/>
      <c r="M839" s="2"/>
      <c r="N839" s="2"/>
      <c r="O839" s="2"/>
      <c r="P839" s="2"/>
      <c r="Q839" s="2"/>
      <c r="R839" s="2"/>
      <c r="S839" s="10"/>
      <c r="T839" s="2"/>
      <c r="U839" s="2"/>
      <c r="V839" s="2"/>
      <c r="W839" s="2"/>
      <c r="X839" s="2"/>
      <c r="Y839" s="2"/>
      <c r="Z839" s="2"/>
      <c r="AA839" s="2"/>
      <c r="AB839" s="2"/>
      <c r="AC839" s="2"/>
      <c r="AD839" s="2"/>
      <c r="AE839" s="2"/>
      <c r="AF839" s="2"/>
      <c r="AG839" s="2"/>
      <c r="AH839" s="2"/>
      <c r="AI839" s="2"/>
      <c r="AJ839" s="2"/>
    </row>
    <row r="840" spans="1:36" ht="14.25" customHeight="1" x14ac:dyDescent="0.2">
      <c r="A840" s="2"/>
      <c r="B840" s="34"/>
      <c r="C840" s="34"/>
      <c r="D840" s="2"/>
      <c r="E840" s="2"/>
      <c r="F840" s="2"/>
      <c r="G840" s="2"/>
      <c r="H840" s="2"/>
      <c r="I840" s="2"/>
      <c r="J840" s="2"/>
      <c r="K840" s="2"/>
      <c r="L840" s="2"/>
      <c r="M840" s="2"/>
      <c r="N840" s="2"/>
      <c r="O840" s="2"/>
      <c r="P840" s="2"/>
      <c r="Q840" s="2"/>
      <c r="R840" s="2"/>
      <c r="S840" s="10"/>
      <c r="T840" s="2"/>
      <c r="U840" s="2"/>
      <c r="V840" s="2"/>
      <c r="W840" s="2"/>
      <c r="X840" s="2"/>
      <c r="Y840" s="2"/>
      <c r="Z840" s="2"/>
      <c r="AA840" s="2"/>
      <c r="AB840" s="2"/>
      <c r="AC840" s="2"/>
      <c r="AD840" s="2"/>
      <c r="AE840" s="2"/>
      <c r="AF840" s="2"/>
      <c r="AG840" s="2"/>
      <c r="AH840" s="2"/>
      <c r="AI840" s="2"/>
      <c r="AJ840" s="2"/>
    </row>
    <row r="841" spans="1:36" ht="14.25" customHeight="1" x14ac:dyDescent="0.2">
      <c r="A841" s="2"/>
      <c r="B841" s="34"/>
      <c r="C841" s="34"/>
      <c r="D841" s="2"/>
      <c r="E841" s="2"/>
      <c r="F841" s="2"/>
      <c r="G841" s="2"/>
      <c r="H841" s="2"/>
      <c r="I841" s="2"/>
      <c r="J841" s="2"/>
      <c r="K841" s="2"/>
      <c r="L841" s="2"/>
      <c r="M841" s="2"/>
      <c r="N841" s="2"/>
      <c r="O841" s="2"/>
      <c r="P841" s="2"/>
      <c r="Q841" s="2"/>
      <c r="R841" s="2"/>
      <c r="S841" s="10"/>
      <c r="T841" s="2"/>
      <c r="U841" s="2"/>
      <c r="V841" s="2"/>
      <c r="W841" s="2"/>
      <c r="X841" s="2"/>
      <c r="Y841" s="2"/>
      <c r="Z841" s="2"/>
      <c r="AA841" s="2"/>
      <c r="AB841" s="2"/>
      <c r="AC841" s="2"/>
      <c r="AD841" s="2"/>
      <c r="AE841" s="2"/>
      <c r="AF841" s="2"/>
      <c r="AG841" s="2"/>
      <c r="AH841" s="2"/>
      <c r="AI841" s="2"/>
      <c r="AJ841" s="2"/>
    </row>
    <row r="842" spans="1:36" ht="14.25" customHeight="1" x14ac:dyDescent="0.2">
      <c r="A842" s="2"/>
      <c r="B842" s="34"/>
      <c r="C842" s="34"/>
      <c r="D842" s="2"/>
      <c r="E842" s="2"/>
      <c r="F842" s="2"/>
      <c r="G842" s="2"/>
      <c r="H842" s="2"/>
      <c r="I842" s="2"/>
      <c r="J842" s="2"/>
      <c r="K842" s="2"/>
      <c r="L842" s="2"/>
      <c r="M842" s="2"/>
      <c r="N842" s="2"/>
      <c r="O842" s="2"/>
      <c r="P842" s="2"/>
      <c r="Q842" s="2"/>
      <c r="R842" s="2"/>
      <c r="S842" s="10"/>
      <c r="T842" s="2"/>
      <c r="U842" s="2"/>
      <c r="V842" s="2"/>
      <c r="W842" s="2"/>
      <c r="X842" s="2"/>
      <c r="Y842" s="2"/>
      <c r="Z842" s="2"/>
      <c r="AA842" s="2"/>
      <c r="AB842" s="2"/>
      <c r="AC842" s="2"/>
      <c r="AD842" s="2"/>
      <c r="AE842" s="2"/>
      <c r="AF842" s="2"/>
      <c r="AG842" s="2"/>
      <c r="AH842" s="2"/>
      <c r="AI842" s="2"/>
      <c r="AJ842" s="2"/>
    </row>
    <row r="843" spans="1:36" ht="14.25" customHeight="1" x14ac:dyDescent="0.2">
      <c r="A843" s="2"/>
      <c r="B843" s="34"/>
      <c r="C843" s="34"/>
      <c r="D843" s="2"/>
      <c r="E843" s="2"/>
      <c r="F843" s="2"/>
      <c r="G843" s="2"/>
      <c r="H843" s="2"/>
      <c r="I843" s="2"/>
      <c r="J843" s="2"/>
      <c r="K843" s="2"/>
      <c r="L843" s="2"/>
      <c r="M843" s="2"/>
      <c r="N843" s="2"/>
      <c r="O843" s="2"/>
      <c r="P843" s="2"/>
      <c r="Q843" s="2"/>
      <c r="R843" s="2"/>
      <c r="S843" s="10"/>
      <c r="T843" s="2"/>
      <c r="U843" s="2"/>
      <c r="V843" s="2"/>
      <c r="W843" s="2"/>
      <c r="X843" s="2"/>
      <c r="Y843" s="2"/>
      <c r="Z843" s="2"/>
      <c r="AA843" s="2"/>
      <c r="AB843" s="2"/>
      <c r="AC843" s="2"/>
      <c r="AD843" s="2"/>
      <c r="AE843" s="2"/>
      <c r="AF843" s="2"/>
      <c r="AG843" s="2"/>
      <c r="AH843" s="2"/>
      <c r="AI843" s="2"/>
      <c r="AJ843" s="2"/>
    </row>
    <row r="844" spans="1:36" ht="14.25" customHeight="1" x14ac:dyDescent="0.2">
      <c r="A844" s="2"/>
      <c r="B844" s="34"/>
      <c r="C844" s="34"/>
      <c r="D844" s="2"/>
      <c r="E844" s="2"/>
      <c r="F844" s="2"/>
      <c r="G844" s="2"/>
      <c r="H844" s="2"/>
      <c r="I844" s="2"/>
      <c r="J844" s="2"/>
      <c r="K844" s="2"/>
      <c r="L844" s="2"/>
      <c r="M844" s="2"/>
      <c r="N844" s="2"/>
      <c r="O844" s="2"/>
      <c r="P844" s="2"/>
      <c r="Q844" s="2"/>
      <c r="R844" s="2"/>
      <c r="S844" s="10"/>
      <c r="T844" s="2"/>
      <c r="U844" s="2"/>
      <c r="V844" s="2"/>
      <c r="W844" s="2"/>
      <c r="X844" s="2"/>
      <c r="Y844" s="2"/>
      <c r="Z844" s="2"/>
      <c r="AA844" s="2"/>
      <c r="AB844" s="2"/>
      <c r="AC844" s="2"/>
      <c r="AD844" s="2"/>
      <c r="AE844" s="2"/>
      <c r="AF844" s="2"/>
      <c r="AG844" s="2"/>
      <c r="AH844" s="2"/>
      <c r="AI844" s="2"/>
      <c r="AJ844" s="2"/>
    </row>
    <row r="845" spans="1:36" ht="14.25" customHeight="1" x14ac:dyDescent="0.2">
      <c r="A845" s="2"/>
      <c r="B845" s="34"/>
      <c r="C845" s="34"/>
      <c r="D845" s="2"/>
      <c r="E845" s="2"/>
      <c r="F845" s="2"/>
      <c r="G845" s="2"/>
      <c r="H845" s="2"/>
      <c r="I845" s="2"/>
      <c r="J845" s="2"/>
      <c r="K845" s="2"/>
      <c r="L845" s="2"/>
      <c r="M845" s="2"/>
      <c r="N845" s="2"/>
      <c r="O845" s="2"/>
      <c r="P845" s="2"/>
      <c r="Q845" s="2"/>
      <c r="R845" s="2"/>
      <c r="S845" s="10"/>
      <c r="T845" s="2"/>
      <c r="U845" s="2"/>
      <c r="V845" s="2"/>
      <c r="W845" s="2"/>
      <c r="X845" s="2"/>
      <c r="Y845" s="2"/>
      <c r="Z845" s="2"/>
      <c r="AA845" s="2"/>
      <c r="AB845" s="2"/>
      <c r="AC845" s="2"/>
      <c r="AD845" s="2"/>
      <c r="AE845" s="2"/>
      <c r="AF845" s="2"/>
      <c r="AG845" s="2"/>
      <c r="AH845" s="2"/>
      <c r="AI845" s="2"/>
      <c r="AJ845" s="2"/>
    </row>
    <row r="846" spans="1:36" ht="14.25" customHeight="1" x14ac:dyDescent="0.2">
      <c r="A846" s="2"/>
      <c r="B846" s="34"/>
      <c r="C846" s="34"/>
      <c r="D846" s="2"/>
      <c r="E846" s="2"/>
      <c r="F846" s="2"/>
      <c r="G846" s="2"/>
      <c r="H846" s="2"/>
      <c r="I846" s="2"/>
      <c r="J846" s="2"/>
      <c r="K846" s="2"/>
      <c r="L846" s="2"/>
      <c r="M846" s="2"/>
      <c r="N846" s="2"/>
      <c r="O846" s="2"/>
      <c r="P846" s="2"/>
      <c r="Q846" s="2"/>
      <c r="R846" s="2"/>
      <c r="S846" s="10"/>
      <c r="T846" s="2"/>
      <c r="U846" s="2"/>
      <c r="V846" s="2"/>
      <c r="W846" s="2"/>
      <c r="X846" s="2"/>
      <c r="Y846" s="2"/>
      <c r="Z846" s="2"/>
      <c r="AA846" s="2"/>
      <c r="AB846" s="2"/>
      <c r="AC846" s="2"/>
      <c r="AD846" s="2"/>
      <c r="AE846" s="2"/>
      <c r="AF846" s="2"/>
      <c r="AG846" s="2"/>
      <c r="AH846" s="2"/>
      <c r="AI846" s="2"/>
      <c r="AJ846" s="2"/>
    </row>
    <row r="847" spans="1:36" ht="14.25" customHeight="1" x14ac:dyDescent="0.2">
      <c r="A847" s="2"/>
      <c r="B847" s="34"/>
      <c r="C847" s="34"/>
      <c r="D847" s="2"/>
      <c r="E847" s="2"/>
      <c r="F847" s="2"/>
      <c r="G847" s="2"/>
      <c r="H847" s="2"/>
      <c r="I847" s="2"/>
      <c r="J847" s="2"/>
      <c r="K847" s="2"/>
      <c r="L847" s="2"/>
      <c r="M847" s="2"/>
      <c r="N847" s="2"/>
      <c r="O847" s="2"/>
      <c r="P847" s="2"/>
      <c r="Q847" s="2"/>
      <c r="R847" s="2"/>
      <c r="S847" s="10"/>
      <c r="T847" s="2"/>
      <c r="U847" s="2"/>
      <c r="V847" s="2"/>
      <c r="W847" s="2"/>
      <c r="X847" s="2"/>
      <c r="Y847" s="2"/>
      <c r="Z847" s="2"/>
      <c r="AA847" s="2"/>
      <c r="AB847" s="2"/>
      <c r="AC847" s="2"/>
      <c r="AD847" s="2"/>
      <c r="AE847" s="2"/>
      <c r="AF847" s="2"/>
      <c r="AG847" s="2"/>
      <c r="AH847" s="2"/>
      <c r="AI847" s="2"/>
      <c r="AJ847" s="2"/>
    </row>
    <row r="848" spans="1:36" ht="14.25" customHeight="1" x14ac:dyDescent="0.2">
      <c r="A848" s="2"/>
      <c r="B848" s="34"/>
      <c r="C848" s="34"/>
      <c r="D848" s="2"/>
      <c r="E848" s="2"/>
      <c r="F848" s="2"/>
      <c r="G848" s="2"/>
      <c r="H848" s="2"/>
      <c r="I848" s="2"/>
      <c r="J848" s="2"/>
      <c r="K848" s="2"/>
      <c r="L848" s="2"/>
      <c r="M848" s="2"/>
      <c r="N848" s="2"/>
      <c r="O848" s="2"/>
      <c r="P848" s="2"/>
      <c r="Q848" s="2"/>
      <c r="R848" s="2"/>
      <c r="S848" s="10"/>
      <c r="T848" s="2"/>
      <c r="U848" s="2"/>
      <c r="V848" s="2"/>
      <c r="W848" s="2"/>
      <c r="X848" s="2"/>
      <c r="Y848" s="2"/>
      <c r="Z848" s="2"/>
      <c r="AA848" s="2"/>
      <c r="AB848" s="2"/>
      <c r="AC848" s="2"/>
      <c r="AD848" s="2"/>
      <c r="AE848" s="2"/>
      <c r="AF848" s="2"/>
      <c r="AG848" s="2"/>
      <c r="AH848" s="2"/>
      <c r="AI848" s="2"/>
      <c r="AJ848" s="2"/>
    </row>
    <row r="849" spans="1:36" ht="14.25" customHeight="1" x14ac:dyDescent="0.2">
      <c r="A849" s="2"/>
      <c r="B849" s="34"/>
      <c r="C849" s="34"/>
      <c r="D849" s="2"/>
      <c r="E849" s="2"/>
      <c r="F849" s="2"/>
      <c r="G849" s="2"/>
      <c r="H849" s="2"/>
      <c r="I849" s="2"/>
      <c r="J849" s="2"/>
      <c r="K849" s="2"/>
      <c r="L849" s="2"/>
      <c r="M849" s="2"/>
      <c r="N849" s="2"/>
      <c r="O849" s="2"/>
      <c r="P849" s="2"/>
      <c r="Q849" s="2"/>
      <c r="R849" s="2"/>
      <c r="S849" s="10"/>
      <c r="T849" s="2"/>
      <c r="U849" s="2"/>
      <c r="V849" s="2"/>
      <c r="W849" s="2"/>
      <c r="X849" s="2"/>
      <c r="Y849" s="2"/>
      <c r="Z849" s="2"/>
      <c r="AA849" s="2"/>
      <c r="AB849" s="2"/>
      <c r="AC849" s="2"/>
      <c r="AD849" s="2"/>
      <c r="AE849" s="2"/>
      <c r="AF849" s="2"/>
      <c r="AG849" s="2"/>
      <c r="AH849" s="2"/>
      <c r="AI849" s="2"/>
      <c r="AJ849" s="2"/>
    </row>
    <row r="850" spans="1:36" ht="14.25" customHeight="1" x14ac:dyDescent="0.2">
      <c r="A850" s="2"/>
      <c r="B850" s="34"/>
      <c r="C850" s="34"/>
      <c r="D850" s="2"/>
      <c r="E850" s="2"/>
      <c r="F850" s="2"/>
      <c r="G850" s="2"/>
      <c r="H850" s="2"/>
      <c r="I850" s="2"/>
      <c r="J850" s="2"/>
      <c r="K850" s="2"/>
      <c r="L850" s="2"/>
      <c r="M850" s="2"/>
      <c r="N850" s="2"/>
      <c r="O850" s="2"/>
      <c r="P850" s="2"/>
      <c r="Q850" s="2"/>
      <c r="R850" s="2"/>
      <c r="S850" s="10"/>
      <c r="T850" s="2"/>
      <c r="U850" s="2"/>
      <c r="V850" s="2"/>
      <c r="W850" s="2"/>
      <c r="X850" s="2"/>
      <c r="Y850" s="2"/>
      <c r="Z850" s="2"/>
      <c r="AA850" s="2"/>
      <c r="AB850" s="2"/>
      <c r="AC850" s="2"/>
      <c r="AD850" s="2"/>
      <c r="AE850" s="2"/>
      <c r="AF850" s="2"/>
      <c r="AG850" s="2"/>
      <c r="AH850" s="2"/>
      <c r="AI850" s="2"/>
      <c r="AJ850" s="2"/>
    </row>
    <row r="851" spans="1:36" ht="14.25" customHeight="1" x14ac:dyDescent="0.2">
      <c r="A851" s="2"/>
      <c r="B851" s="34"/>
      <c r="C851" s="34"/>
      <c r="D851" s="2"/>
      <c r="E851" s="2"/>
      <c r="F851" s="2"/>
      <c r="G851" s="2"/>
      <c r="H851" s="2"/>
      <c r="I851" s="2"/>
      <c r="J851" s="2"/>
      <c r="K851" s="2"/>
      <c r="L851" s="2"/>
      <c r="M851" s="2"/>
      <c r="N851" s="2"/>
      <c r="O851" s="2"/>
      <c r="P851" s="2"/>
      <c r="Q851" s="2"/>
      <c r="R851" s="2"/>
      <c r="S851" s="10"/>
      <c r="T851" s="2"/>
      <c r="U851" s="2"/>
      <c r="V851" s="2"/>
      <c r="W851" s="2"/>
      <c r="X851" s="2"/>
      <c r="Y851" s="2"/>
      <c r="Z851" s="2"/>
      <c r="AA851" s="2"/>
      <c r="AB851" s="2"/>
      <c r="AC851" s="2"/>
      <c r="AD851" s="2"/>
      <c r="AE851" s="2"/>
      <c r="AF851" s="2"/>
      <c r="AG851" s="2"/>
      <c r="AH851" s="2"/>
      <c r="AI851" s="2"/>
      <c r="AJ851" s="2"/>
    </row>
    <row r="852" spans="1:36" ht="14.25" customHeight="1" x14ac:dyDescent="0.2">
      <c r="A852" s="2"/>
      <c r="B852" s="34"/>
      <c r="C852" s="34"/>
      <c r="D852" s="2"/>
      <c r="E852" s="2"/>
      <c r="F852" s="2"/>
      <c r="G852" s="2"/>
      <c r="H852" s="2"/>
      <c r="I852" s="2"/>
      <c r="J852" s="2"/>
      <c r="K852" s="2"/>
      <c r="L852" s="2"/>
      <c r="M852" s="2"/>
      <c r="N852" s="2"/>
      <c r="O852" s="2"/>
      <c r="P852" s="2"/>
      <c r="Q852" s="2"/>
      <c r="R852" s="2"/>
      <c r="S852" s="10"/>
      <c r="T852" s="2"/>
      <c r="U852" s="2"/>
      <c r="V852" s="2"/>
      <c r="W852" s="2"/>
      <c r="X852" s="2"/>
      <c r="Y852" s="2"/>
      <c r="Z852" s="2"/>
      <c r="AA852" s="2"/>
      <c r="AB852" s="2"/>
      <c r="AC852" s="2"/>
      <c r="AD852" s="2"/>
      <c r="AE852" s="2"/>
      <c r="AF852" s="2"/>
      <c r="AG852" s="2"/>
      <c r="AH852" s="2"/>
      <c r="AI852" s="2"/>
      <c r="AJ852" s="2"/>
    </row>
    <row r="853" spans="1:36" ht="14.25" customHeight="1" x14ac:dyDescent="0.2">
      <c r="A853" s="2"/>
      <c r="B853" s="34"/>
      <c r="C853" s="34"/>
      <c r="D853" s="2"/>
      <c r="E853" s="2"/>
      <c r="F853" s="2"/>
      <c r="G853" s="2"/>
      <c r="H853" s="2"/>
      <c r="I853" s="2"/>
      <c r="J853" s="2"/>
      <c r="K853" s="2"/>
      <c r="L853" s="2"/>
      <c r="M853" s="2"/>
      <c r="N853" s="2"/>
      <c r="O853" s="2"/>
      <c r="P853" s="2"/>
      <c r="Q853" s="2"/>
      <c r="R853" s="2"/>
      <c r="S853" s="10"/>
      <c r="T853" s="2"/>
      <c r="U853" s="2"/>
      <c r="V853" s="2"/>
      <c r="W853" s="2"/>
      <c r="X853" s="2"/>
      <c r="Y853" s="2"/>
      <c r="Z853" s="2"/>
      <c r="AA853" s="2"/>
      <c r="AB853" s="2"/>
      <c r="AC853" s="2"/>
      <c r="AD853" s="2"/>
      <c r="AE853" s="2"/>
      <c r="AF853" s="2"/>
      <c r="AG853" s="2"/>
      <c r="AH853" s="2"/>
      <c r="AI853" s="2"/>
      <c r="AJ853" s="2"/>
    </row>
    <row r="854" spans="1:36" ht="14.25" customHeight="1" x14ac:dyDescent="0.2">
      <c r="A854" s="2"/>
      <c r="B854" s="34"/>
      <c r="C854" s="34"/>
      <c r="D854" s="2"/>
      <c r="E854" s="2"/>
      <c r="F854" s="2"/>
      <c r="G854" s="2"/>
      <c r="H854" s="2"/>
      <c r="I854" s="2"/>
      <c r="J854" s="2"/>
      <c r="K854" s="2"/>
      <c r="L854" s="2"/>
      <c r="M854" s="2"/>
      <c r="N854" s="2"/>
      <c r="O854" s="2"/>
      <c r="P854" s="2"/>
      <c r="Q854" s="2"/>
      <c r="R854" s="2"/>
      <c r="S854" s="10"/>
      <c r="T854" s="2"/>
      <c r="U854" s="2"/>
      <c r="V854" s="2"/>
      <c r="W854" s="2"/>
      <c r="X854" s="2"/>
      <c r="Y854" s="2"/>
      <c r="Z854" s="2"/>
      <c r="AA854" s="2"/>
      <c r="AB854" s="2"/>
      <c r="AC854" s="2"/>
      <c r="AD854" s="2"/>
      <c r="AE854" s="2"/>
      <c r="AF854" s="2"/>
      <c r="AG854" s="2"/>
      <c r="AH854" s="2"/>
      <c r="AI854" s="2"/>
      <c r="AJ854" s="2"/>
    </row>
    <row r="855" spans="1:36" ht="14.25" customHeight="1" x14ac:dyDescent="0.2">
      <c r="A855" s="2"/>
      <c r="B855" s="34"/>
      <c r="C855" s="34"/>
      <c r="D855" s="2"/>
      <c r="E855" s="2"/>
      <c r="F855" s="2"/>
      <c r="G855" s="2"/>
      <c r="H855" s="2"/>
      <c r="I855" s="2"/>
      <c r="J855" s="2"/>
      <c r="K855" s="2"/>
      <c r="L855" s="2"/>
      <c r="M855" s="2"/>
      <c r="N855" s="2"/>
      <c r="O855" s="2"/>
      <c r="P855" s="2"/>
      <c r="Q855" s="2"/>
      <c r="R855" s="2"/>
      <c r="S855" s="10"/>
      <c r="T855" s="2"/>
      <c r="U855" s="2"/>
      <c r="V855" s="2"/>
      <c r="W855" s="2"/>
      <c r="X855" s="2"/>
      <c r="Y855" s="2"/>
      <c r="Z855" s="2"/>
      <c r="AA855" s="2"/>
      <c r="AB855" s="2"/>
      <c r="AC855" s="2"/>
      <c r="AD855" s="2"/>
      <c r="AE855" s="2"/>
      <c r="AF855" s="2"/>
      <c r="AG855" s="2"/>
      <c r="AH855" s="2"/>
      <c r="AI855" s="2"/>
      <c r="AJ855" s="2"/>
    </row>
    <row r="856" spans="1:36" ht="14.25" customHeight="1" x14ac:dyDescent="0.2">
      <c r="A856" s="2"/>
      <c r="B856" s="34"/>
      <c r="C856" s="34"/>
      <c r="D856" s="2"/>
      <c r="E856" s="2"/>
      <c r="F856" s="2"/>
      <c r="G856" s="2"/>
      <c r="H856" s="2"/>
      <c r="I856" s="2"/>
      <c r="J856" s="2"/>
      <c r="K856" s="2"/>
      <c r="L856" s="2"/>
      <c r="M856" s="2"/>
      <c r="N856" s="2"/>
      <c r="O856" s="2"/>
      <c r="P856" s="2"/>
      <c r="Q856" s="2"/>
      <c r="R856" s="2"/>
      <c r="S856" s="10"/>
      <c r="T856" s="2"/>
      <c r="U856" s="2"/>
      <c r="V856" s="2"/>
      <c r="W856" s="2"/>
      <c r="X856" s="2"/>
      <c r="Y856" s="2"/>
      <c r="Z856" s="2"/>
      <c r="AA856" s="2"/>
      <c r="AB856" s="2"/>
      <c r="AC856" s="2"/>
      <c r="AD856" s="2"/>
      <c r="AE856" s="2"/>
      <c r="AF856" s="2"/>
      <c r="AG856" s="2"/>
      <c r="AH856" s="2"/>
      <c r="AI856" s="2"/>
      <c r="AJ856" s="2"/>
    </row>
    <row r="857" spans="1:36" ht="14.25" customHeight="1" x14ac:dyDescent="0.2">
      <c r="A857" s="2"/>
      <c r="B857" s="34"/>
      <c r="C857" s="34"/>
      <c r="D857" s="2"/>
      <c r="E857" s="2"/>
      <c r="F857" s="2"/>
      <c r="G857" s="2"/>
      <c r="H857" s="2"/>
      <c r="I857" s="2"/>
      <c r="J857" s="2"/>
      <c r="K857" s="2"/>
      <c r="L857" s="2"/>
      <c r="M857" s="2"/>
      <c r="N857" s="2"/>
      <c r="O857" s="2"/>
      <c r="P857" s="2"/>
      <c r="Q857" s="2"/>
      <c r="R857" s="2"/>
      <c r="S857" s="10"/>
      <c r="T857" s="2"/>
      <c r="U857" s="2"/>
      <c r="V857" s="2"/>
      <c r="W857" s="2"/>
      <c r="X857" s="2"/>
      <c r="Y857" s="2"/>
      <c r="Z857" s="2"/>
      <c r="AA857" s="2"/>
      <c r="AB857" s="2"/>
      <c r="AC857" s="2"/>
      <c r="AD857" s="2"/>
      <c r="AE857" s="2"/>
      <c r="AF857" s="2"/>
      <c r="AG857" s="2"/>
      <c r="AH857" s="2"/>
      <c r="AI857" s="2"/>
      <c r="AJ857" s="2"/>
    </row>
    <row r="858" spans="1:36" ht="14.25" customHeight="1" x14ac:dyDescent="0.2">
      <c r="A858" s="2"/>
      <c r="B858" s="34"/>
      <c r="C858" s="34"/>
      <c r="D858" s="2"/>
      <c r="E858" s="2"/>
      <c r="F858" s="2"/>
      <c r="G858" s="2"/>
      <c r="H858" s="2"/>
      <c r="I858" s="2"/>
      <c r="J858" s="2"/>
      <c r="K858" s="2"/>
      <c r="L858" s="2"/>
      <c r="M858" s="2"/>
      <c r="N858" s="2"/>
      <c r="O858" s="2"/>
      <c r="P858" s="2"/>
      <c r="Q858" s="2"/>
      <c r="R858" s="2"/>
      <c r="S858" s="10"/>
      <c r="T858" s="2"/>
      <c r="U858" s="2"/>
      <c r="V858" s="2"/>
      <c r="W858" s="2"/>
      <c r="X858" s="2"/>
      <c r="Y858" s="2"/>
      <c r="Z858" s="2"/>
      <c r="AA858" s="2"/>
      <c r="AB858" s="2"/>
      <c r="AC858" s="2"/>
      <c r="AD858" s="2"/>
      <c r="AE858" s="2"/>
      <c r="AF858" s="2"/>
      <c r="AG858" s="2"/>
      <c r="AH858" s="2"/>
      <c r="AI858" s="2"/>
      <c r="AJ858" s="2"/>
    </row>
    <row r="859" spans="1:36" ht="14.25" customHeight="1" x14ac:dyDescent="0.2">
      <c r="A859" s="2"/>
      <c r="B859" s="34"/>
      <c r="C859" s="34"/>
      <c r="D859" s="2"/>
      <c r="E859" s="2"/>
      <c r="F859" s="2"/>
      <c r="G859" s="2"/>
      <c r="H859" s="2"/>
      <c r="I859" s="2"/>
      <c r="J859" s="2"/>
      <c r="K859" s="2"/>
      <c r="L859" s="2"/>
      <c r="M859" s="2"/>
      <c r="N859" s="2"/>
      <c r="O859" s="2"/>
      <c r="P859" s="2"/>
      <c r="Q859" s="2"/>
      <c r="R859" s="2"/>
      <c r="S859" s="10"/>
      <c r="T859" s="2"/>
      <c r="U859" s="2"/>
      <c r="V859" s="2"/>
      <c r="W859" s="2"/>
      <c r="X859" s="2"/>
      <c r="Y859" s="2"/>
      <c r="Z859" s="2"/>
      <c r="AA859" s="2"/>
      <c r="AB859" s="2"/>
      <c r="AC859" s="2"/>
      <c r="AD859" s="2"/>
      <c r="AE859" s="2"/>
      <c r="AF859" s="2"/>
      <c r="AG859" s="2"/>
      <c r="AH859" s="2"/>
      <c r="AI859" s="2"/>
      <c r="AJ859" s="2"/>
    </row>
    <row r="860" spans="1:36" ht="14.25" customHeight="1" x14ac:dyDescent="0.2">
      <c r="A860" s="2"/>
      <c r="B860" s="34"/>
      <c r="C860" s="34"/>
      <c r="D860" s="2"/>
      <c r="E860" s="2"/>
      <c r="F860" s="2"/>
      <c r="G860" s="2"/>
      <c r="H860" s="2"/>
      <c r="I860" s="2"/>
      <c r="J860" s="2"/>
      <c r="K860" s="2"/>
      <c r="L860" s="2"/>
      <c r="M860" s="2"/>
      <c r="N860" s="2"/>
      <c r="O860" s="2"/>
      <c r="P860" s="2"/>
      <c r="Q860" s="2"/>
      <c r="R860" s="2"/>
      <c r="S860" s="10"/>
      <c r="T860" s="2"/>
      <c r="U860" s="2"/>
      <c r="V860" s="2"/>
      <c r="W860" s="2"/>
      <c r="X860" s="2"/>
      <c r="Y860" s="2"/>
      <c r="Z860" s="2"/>
      <c r="AA860" s="2"/>
      <c r="AB860" s="2"/>
      <c r="AC860" s="2"/>
      <c r="AD860" s="2"/>
      <c r="AE860" s="2"/>
      <c r="AF860" s="2"/>
      <c r="AG860" s="2"/>
      <c r="AH860" s="2"/>
      <c r="AI860" s="2"/>
      <c r="AJ860" s="2"/>
    </row>
    <row r="861" spans="1:36" ht="14.25" customHeight="1" x14ac:dyDescent="0.2">
      <c r="A861" s="2"/>
      <c r="B861" s="34"/>
      <c r="C861" s="34"/>
      <c r="D861" s="2"/>
      <c r="E861" s="2"/>
      <c r="F861" s="2"/>
      <c r="G861" s="2"/>
      <c r="H861" s="2"/>
      <c r="I861" s="2"/>
      <c r="J861" s="2"/>
      <c r="K861" s="2"/>
      <c r="L861" s="2"/>
      <c r="M861" s="2"/>
      <c r="N861" s="2"/>
      <c r="O861" s="2"/>
      <c r="P861" s="2"/>
      <c r="Q861" s="2"/>
      <c r="R861" s="2"/>
      <c r="S861" s="10"/>
      <c r="T861" s="2"/>
      <c r="U861" s="2"/>
      <c r="V861" s="2"/>
      <c r="W861" s="2"/>
      <c r="X861" s="2"/>
      <c r="Y861" s="2"/>
      <c r="Z861" s="2"/>
      <c r="AA861" s="2"/>
      <c r="AB861" s="2"/>
      <c r="AC861" s="2"/>
      <c r="AD861" s="2"/>
      <c r="AE861" s="2"/>
      <c r="AF861" s="2"/>
      <c r="AG861" s="2"/>
      <c r="AH861" s="2"/>
      <c r="AI861" s="2"/>
      <c r="AJ861" s="2"/>
    </row>
    <row r="862" spans="1:36" ht="14.25" customHeight="1" x14ac:dyDescent="0.2">
      <c r="A862" s="2"/>
      <c r="B862" s="34"/>
      <c r="C862" s="34"/>
      <c r="D862" s="2"/>
      <c r="E862" s="2"/>
      <c r="F862" s="2"/>
      <c r="G862" s="2"/>
      <c r="H862" s="2"/>
      <c r="I862" s="2"/>
      <c r="J862" s="2"/>
      <c r="K862" s="2"/>
      <c r="L862" s="2"/>
      <c r="M862" s="2"/>
      <c r="N862" s="2"/>
      <c r="O862" s="2"/>
      <c r="P862" s="2"/>
      <c r="Q862" s="2"/>
      <c r="R862" s="2"/>
      <c r="S862" s="10"/>
      <c r="T862" s="2"/>
      <c r="U862" s="2"/>
      <c r="V862" s="2"/>
      <c r="W862" s="2"/>
      <c r="X862" s="2"/>
      <c r="Y862" s="2"/>
      <c r="Z862" s="2"/>
      <c r="AA862" s="2"/>
      <c r="AB862" s="2"/>
      <c r="AC862" s="2"/>
      <c r="AD862" s="2"/>
      <c r="AE862" s="2"/>
      <c r="AF862" s="2"/>
      <c r="AG862" s="2"/>
      <c r="AH862" s="2"/>
      <c r="AI862" s="2"/>
      <c r="AJ862" s="2"/>
    </row>
    <row r="863" spans="1:36" ht="14.25" customHeight="1" x14ac:dyDescent="0.2">
      <c r="A863" s="2"/>
      <c r="B863" s="34"/>
      <c r="C863" s="34"/>
      <c r="D863" s="2"/>
      <c r="E863" s="2"/>
      <c r="F863" s="2"/>
      <c r="G863" s="2"/>
      <c r="H863" s="2"/>
      <c r="I863" s="2"/>
      <c r="J863" s="2"/>
      <c r="K863" s="2"/>
      <c r="L863" s="2"/>
      <c r="M863" s="2"/>
      <c r="N863" s="2"/>
      <c r="O863" s="2"/>
      <c r="P863" s="2"/>
      <c r="Q863" s="2"/>
      <c r="R863" s="2"/>
      <c r="S863" s="10"/>
      <c r="T863" s="2"/>
      <c r="U863" s="2"/>
      <c r="V863" s="2"/>
      <c r="W863" s="2"/>
      <c r="X863" s="2"/>
      <c r="Y863" s="2"/>
      <c r="Z863" s="2"/>
      <c r="AA863" s="2"/>
      <c r="AB863" s="2"/>
      <c r="AC863" s="2"/>
      <c r="AD863" s="2"/>
      <c r="AE863" s="2"/>
      <c r="AF863" s="2"/>
      <c r="AG863" s="2"/>
      <c r="AH863" s="2"/>
      <c r="AI863" s="2"/>
      <c r="AJ863" s="2"/>
    </row>
    <row r="864" spans="1:36" ht="14.25" customHeight="1" x14ac:dyDescent="0.2">
      <c r="A864" s="2"/>
      <c r="B864" s="34"/>
      <c r="C864" s="34"/>
      <c r="D864" s="2"/>
      <c r="E864" s="2"/>
      <c r="F864" s="2"/>
      <c r="G864" s="2"/>
      <c r="H864" s="2"/>
      <c r="I864" s="2"/>
      <c r="J864" s="2"/>
      <c r="K864" s="2"/>
      <c r="L864" s="2"/>
      <c r="M864" s="2"/>
      <c r="N864" s="2"/>
      <c r="O864" s="2"/>
      <c r="P864" s="2"/>
      <c r="Q864" s="2"/>
      <c r="R864" s="2"/>
      <c r="S864" s="10"/>
      <c r="T864" s="2"/>
      <c r="U864" s="2"/>
      <c r="V864" s="2"/>
      <c r="W864" s="2"/>
      <c r="X864" s="2"/>
      <c r="Y864" s="2"/>
      <c r="Z864" s="2"/>
      <c r="AA864" s="2"/>
      <c r="AB864" s="2"/>
      <c r="AC864" s="2"/>
      <c r="AD864" s="2"/>
      <c r="AE864" s="2"/>
      <c r="AF864" s="2"/>
      <c r="AG864" s="2"/>
      <c r="AH864" s="2"/>
      <c r="AI864" s="2"/>
      <c r="AJ864" s="2"/>
    </row>
    <row r="865" spans="1:36" ht="14.25" customHeight="1" x14ac:dyDescent="0.2">
      <c r="A865" s="2"/>
      <c r="B865" s="34"/>
      <c r="C865" s="34"/>
      <c r="D865" s="2"/>
      <c r="E865" s="2"/>
      <c r="F865" s="2"/>
      <c r="G865" s="2"/>
      <c r="H865" s="2"/>
      <c r="I865" s="2"/>
      <c r="J865" s="2"/>
      <c r="K865" s="2"/>
      <c r="L865" s="2"/>
      <c r="M865" s="2"/>
      <c r="N865" s="2"/>
      <c r="O865" s="2"/>
      <c r="P865" s="2"/>
      <c r="Q865" s="2"/>
      <c r="R865" s="2"/>
      <c r="S865" s="10"/>
      <c r="T865" s="2"/>
      <c r="U865" s="2"/>
      <c r="V865" s="2"/>
      <c r="W865" s="2"/>
      <c r="X865" s="2"/>
      <c r="Y865" s="2"/>
      <c r="Z865" s="2"/>
      <c r="AA865" s="2"/>
      <c r="AB865" s="2"/>
      <c r="AC865" s="2"/>
      <c r="AD865" s="2"/>
      <c r="AE865" s="2"/>
      <c r="AF865" s="2"/>
      <c r="AG865" s="2"/>
      <c r="AH865" s="2"/>
      <c r="AI865" s="2"/>
      <c r="AJ865" s="2"/>
    </row>
    <row r="866" spans="1:36" ht="14.25" customHeight="1" x14ac:dyDescent="0.2">
      <c r="A866" s="2"/>
      <c r="B866" s="34"/>
      <c r="C866" s="34"/>
      <c r="D866" s="2"/>
      <c r="E866" s="2"/>
      <c r="F866" s="2"/>
      <c r="G866" s="2"/>
      <c r="H866" s="2"/>
      <c r="I866" s="2"/>
      <c r="J866" s="2"/>
      <c r="K866" s="2"/>
      <c r="L866" s="2"/>
      <c r="M866" s="2"/>
      <c r="N866" s="2"/>
      <c r="O866" s="2"/>
      <c r="P866" s="2"/>
      <c r="Q866" s="2"/>
      <c r="R866" s="2"/>
      <c r="S866" s="10"/>
      <c r="T866" s="2"/>
      <c r="U866" s="2"/>
      <c r="V866" s="2"/>
      <c r="W866" s="2"/>
      <c r="X866" s="2"/>
      <c r="Y866" s="2"/>
      <c r="Z866" s="2"/>
      <c r="AA866" s="2"/>
      <c r="AB866" s="2"/>
      <c r="AC866" s="2"/>
      <c r="AD866" s="2"/>
      <c r="AE866" s="2"/>
      <c r="AF866" s="2"/>
      <c r="AG866" s="2"/>
      <c r="AH866" s="2"/>
      <c r="AI866" s="2"/>
      <c r="AJ866" s="2"/>
    </row>
    <row r="867" spans="1:36" ht="14.25" customHeight="1" x14ac:dyDescent="0.2">
      <c r="A867" s="2"/>
      <c r="B867" s="34"/>
      <c r="C867" s="34"/>
      <c r="D867" s="2"/>
      <c r="E867" s="2"/>
      <c r="F867" s="2"/>
      <c r="G867" s="2"/>
      <c r="H867" s="2"/>
      <c r="I867" s="2"/>
      <c r="J867" s="2"/>
      <c r="K867" s="2"/>
      <c r="L867" s="2"/>
      <c r="M867" s="2"/>
      <c r="N867" s="2"/>
      <c r="O867" s="2"/>
      <c r="P867" s="2"/>
      <c r="Q867" s="2"/>
      <c r="R867" s="2"/>
      <c r="S867" s="10"/>
      <c r="T867" s="2"/>
      <c r="U867" s="2"/>
      <c r="V867" s="2"/>
      <c r="W867" s="2"/>
      <c r="X867" s="2"/>
      <c r="Y867" s="2"/>
      <c r="Z867" s="2"/>
      <c r="AA867" s="2"/>
      <c r="AB867" s="2"/>
      <c r="AC867" s="2"/>
      <c r="AD867" s="2"/>
      <c r="AE867" s="2"/>
      <c r="AF867" s="2"/>
      <c r="AG867" s="2"/>
      <c r="AH867" s="2"/>
      <c r="AI867" s="2"/>
      <c r="AJ867" s="2"/>
    </row>
    <row r="868" spans="1:36" ht="14.25" customHeight="1" x14ac:dyDescent="0.2">
      <c r="A868" s="2"/>
      <c r="B868" s="34"/>
      <c r="C868" s="34"/>
      <c r="D868" s="2"/>
      <c r="E868" s="2"/>
      <c r="F868" s="2"/>
      <c r="G868" s="2"/>
      <c r="H868" s="2"/>
      <c r="I868" s="2"/>
      <c r="J868" s="2"/>
      <c r="K868" s="2"/>
      <c r="L868" s="2"/>
      <c r="M868" s="2"/>
      <c r="N868" s="2"/>
      <c r="O868" s="2"/>
      <c r="P868" s="2"/>
      <c r="Q868" s="2"/>
      <c r="R868" s="2"/>
      <c r="S868" s="10"/>
      <c r="T868" s="2"/>
      <c r="U868" s="2"/>
      <c r="V868" s="2"/>
      <c r="W868" s="2"/>
      <c r="X868" s="2"/>
      <c r="Y868" s="2"/>
      <c r="Z868" s="2"/>
      <c r="AA868" s="2"/>
      <c r="AB868" s="2"/>
      <c r="AC868" s="2"/>
      <c r="AD868" s="2"/>
      <c r="AE868" s="2"/>
      <c r="AF868" s="2"/>
      <c r="AG868" s="2"/>
      <c r="AH868" s="2"/>
      <c r="AI868" s="2"/>
      <c r="AJ868" s="2"/>
    </row>
    <row r="869" spans="1:36" ht="14.25" customHeight="1" x14ac:dyDescent="0.2">
      <c r="A869" s="2"/>
      <c r="B869" s="34"/>
      <c r="C869" s="34"/>
      <c r="D869" s="2"/>
      <c r="E869" s="2"/>
      <c r="F869" s="2"/>
      <c r="G869" s="2"/>
      <c r="H869" s="2"/>
      <c r="I869" s="2"/>
      <c r="J869" s="2"/>
      <c r="K869" s="2"/>
      <c r="L869" s="2"/>
      <c r="M869" s="2"/>
      <c r="N869" s="2"/>
      <c r="O869" s="2"/>
      <c r="P869" s="2"/>
      <c r="Q869" s="2"/>
      <c r="R869" s="2"/>
      <c r="S869" s="10"/>
      <c r="T869" s="2"/>
      <c r="U869" s="2"/>
      <c r="V869" s="2"/>
      <c r="W869" s="2"/>
      <c r="X869" s="2"/>
      <c r="Y869" s="2"/>
      <c r="Z869" s="2"/>
      <c r="AA869" s="2"/>
      <c r="AB869" s="2"/>
      <c r="AC869" s="2"/>
      <c r="AD869" s="2"/>
      <c r="AE869" s="2"/>
      <c r="AF869" s="2"/>
      <c r="AG869" s="2"/>
      <c r="AH869" s="2"/>
      <c r="AI869" s="2"/>
      <c r="AJ869" s="2"/>
    </row>
    <row r="870" spans="1:36" ht="14.25" customHeight="1" x14ac:dyDescent="0.2">
      <c r="A870" s="2"/>
      <c r="B870" s="34"/>
      <c r="C870" s="34"/>
      <c r="D870" s="2"/>
      <c r="E870" s="2"/>
      <c r="F870" s="2"/>
      <c r="G870" s="2"/>
      <c r="H870" s="2"/>
      <c r="I870" s="2"/>
      <c r="J870" s="2"/>
      <c r="K870" s="2"/>
      <c r="L870" s="2"/>
      <c r="M870" s="2"/>
      <c r="N870" s="2"/>
      <c r="O870" s="2"/>
      <c r="P870" s="2"/>
      <c r="Q870" s="2"/>
      <c r="R870" s="2"/>
      <c r="S870" s="10"/>
      <c r="T870" s="2"/>
      <c r="U870" s="2"/>
      <c r="V870" s="2"/>
      <c r="W870" s="2"/>
      <c r="X870" s="2"/>
      <c r="Y870" s="2"/>
      <c r="Z870" s="2"/>
      <c r="AA870" s="2"/>
      <c r="AB870" s="2"/>
      <c r="AC870" s="2"/>
      <c r="AD870" s="2"/>
      <c r="AE870" s="2"/>
      <c r="AF870" s="2"/>
      <c r="AG870" s="2"/>
      <c r="AH870" s="2"/>
      <c r="AI870" s="2"/>
      <c r="AJ870" s="2"/>
    </row>
    <row r="871" spans="1:36" ht="14.25" customHeight="1" x14ac:dyDescent="0.2">
      <c r="A871" s="2"/>
      <c r="B871" s="34"/>
      <c r="C871" s="34"/>
      <c r="D871" s="2"/>
      <c r="E871" s="2"/>
      <c r="F871" s="2"/>
      <c r="G871" s="2"/>
      <c r="H871" s="2"/>
      <c r="I871" s="2"/>
      <c r="J871" s="2"/>
      <c r="K871" s="2"/>
      <c r="L871" s="2"/>
      <c r="M871" s="2"/>
      <c r="N871" s="2"/>
      <c r="O871" s="2"/>
      <c r="P871" s="2"/>
      <c r="Q871" s="2"/>
      <c r="R871" s="2"/>
      <c r="S871" s="10"/>
      <c r="T871" s="2"/>
      <c r="U871" s="2"/>
      <c r="V871" s="2"/>
      <c r="W871" s="2"/>
      <c r="X871" s="2"/>
      <c r="Y871" s="2"/>
      <c r="Z871" s="2"/>
      <c r="AA871" s="2"/>
      <c r="AB871" s="2"/>
      <c r="AC871" s="2"/>
      <c r="AD871" s="2"/>
      <c r="AE871" s="2"/>
      <c r="AF871" s="2"/>
      <c r="AG871" s="2"/>
      <c r="AH871" s="2"/>
      <c r="AI871" s="2"/>
      <c r="AJ871" s="2"/>
    </row>
    <row r="872" spans="1:36" ht="14.25" customHeight="1" x14ac:dyDescent="0.2">
      <c r="A872" s="2"/>
      <c r="B872" s="34"/>
      <c r="C872" s="34"/>
      <c r="D872" s="2"/>
      <c r="E872" s="2"/>
      <c r="F872" s="2"/>
      <c r="G872" s="2"/>
      <c r="H872" s="2"/>
      <c r="I872" s="2"/>
      <c r="J872" s="2"/>
      <c r="K872" s="2"/>
      <c r="L872" s="2"/>
      <c r="M872" s="2"/>
      <c r="N872" s="2"/>
      <c r="O872" s="2"/>
      <c r="P872" s="2"/>
      <c r="Q872" s="2"/>
      <c r="R872" s="2"/>
      <c r="S872" s="10"/>
      <c r="T872" s="2"/>
      <c r="U872" s="2"/>
      <c r="V872" s="2"/>
      <c r="W872" s="2"/>
      <c r="X872" s="2"/>
      <c r="Y872" s="2"/>
      <c r="Z872" s="2"/>
      <c r="AA872" s="2"/>
      <c r="AB872" s="2"/>
      <c r="AC872" s="2"/>
      <c r="AD872" s="2"/>
      <c r="AE872" s="2"/>
      <c r="AF872" s="2"/>
      <c r="AG872" s="2"/>
      <c r="AH872" s="2"/>
      <c r="AI872" s="2"/>
      <c r="AJ872" s="2"/>
    </row>
    <row r="873" spans="1:36" ht="14.25" customHeight="1" x14ac:dyDescent="0.2">
      <c r="A873" s="2"/>
      <c r="B873" s="34"/>
      <c r="C873" s="34"/>
      <c r="D873" s="2"/>
      <c r="E873" s="2"/>
      <c r="F873" s="2"/>
      <c r="G873" s="2"/>
      <c r="H873" s="2"/>
      <c r="I873" s="2"/>
      <c r="J873" s="2"/>
      <c r="K873" s="2"/>
      <c r="L873" s="2"/>
      <c r="M873" s="2"/>
      <c r="N873" s="2"/>
      <c r="O873" s="2"/>
      <c r="P873" s="2"/>
      <c r="Q873" s="2"/>
      <c r="R873" s="2"/>
      <c r="S873" s="10"/>
      <c r="T873" s="2"/>
      <c r="U873" s="2"/>
      <c r="V873" s="2"/>
      <c r="W873" s="2"/>
      <c r="X873" s="2"/>
      <c r="Y873" s="2"/>
      <c r="Z873" s="2"/>
      <c r="AA873" s="2"/>
      <c r="AB873" s="2"/>
      <c r="AC873" s="2"/>
      <c r="AD873" s="2"/>
      <c r="AE873" s="2"/>
      <c r="AF873" s="2"/>
      <c r="AG873" s="2"/>
      <c r="AH873" s="2"/>
      <c r="AI873" s="2"/>
      <c r="AJ873" s="2"/>
    </row>
    <row r="874" spans="1:36" ht="14.25" customHeight="1" x14ac:dyDescent="0.2">
      <c r="A874" s="2"/>
      <c r="B874" s="34"/>
      <c r="C874" s="34"/>
      <c r="D874" s="2"/>
      <c r="E874" s="2"/>
      <c r="F874" s="2"/>
      <c r="G874" s="2"/>
      <c r="H874" s="2"/>
      <c r="I874" s="2"/>
      <c r="J874" s="2"/>
      <c r="K874" s="2"/>
      <c r="L874" s="2"/>
      <c r="M874" s="2"/>
      <c r="N874" s="2"/>
      <c r="O874" s="2"/>
      <c r="P874" s="2"/>
      <c r="Q874" s="2"/>
      <c r="R874" s="2"/>
      <c r="S874" s="10"/>
      <c r="T874" s="2"/>
      <c r="U874" s="2"/>
      <c r="V874" s="2"/>
      <c r="W874" s="2"/>
      <c r="X874" s="2"/>
      <c r="Y874" s="2"/>
      <c r="Z874" s="2"/>
      <c r="AA874" s="2"/>
      <c r="AB874" s="2"/>
      <c r="AC874" s="2"/>
      <c r="AD874" s="2"/>
      <c r="AE874" s="2"/>
      <c r="AF874" s="2"/>
      <c r="AG874" s="2"/>
      <c r="AH874" s="2"/>
      <c r="AI874" s="2"/>
      <c r="AJ874" s="2"/>
    </row>
    <row r="875" spans="1:36" ht="14.25" customHeight="1" x14ac:dyDescent="0.2">
      <c r="A875" s="2"/>
      <c r="B875" s="34"/>
      <c r="C875" s="34"/>
      <c r="D875" s="2"/>
      <c r="E875" s="2"/>
      <c r="F875" s="2"/>
      <c r="G875" s="2"/>
      <c r="H875" s="2"/>
      <c r="I875" s="2"/>
      <c r="J875" s="2"/>
      <c r="K875" s="2"/>
      <c r="L875" s="2"/>
      <c r="M875" s="2"/>
      <c r="N875" s="2"/>
      <c r="O875" s="2"/>
      <c r="P875" s="2"/>
      <c r="Q875" s="2"/>
      <c r="R875" s="2"/>
      <c r="S875" s="10"/>
      <c r="T875" s="2"/>
      <c r="U875" s="2"/>
      <c r="V875" s="2"/>
      <c r="W875" s="2"/>
      <c r="X875" s="2"/>
      <c r="Y875" s="2"/>
      <c r="Z875" s="2"/>
      <c r="AA875" s="2"/>
      <c r="AB875" s="2"/>
      <c r="AC875" s="2"/>
      <c r="AD875" s="2"/>
      <c r="AE875" s="2"/>
      <c r="AF875" s="2"/>
      <c r="AG875" s="2"/>
      <c r="AH875" s="2"/>
      <c r="AI875" s="2"/>
      <c r="AJ875" s="2"/>
    </row>
    <row r="876" spans="1:36" ht="14.25" customHeight="1" x14ac:dyDescent="0.2">
      <c r="A876" s="2"/>
      <c r="B876" s="34"/>
      <c r="C876" s="34"/>
      <c r="D876" s="2"/>
      <c r="E876" s="2"/>
      <c r="F876" s="2"/>
      <c r="G876" s="2"/>
      <c r="H876" s="2"/>
      <c r="I876" s="2"/>
      <c r="J876" s="2"/>
      <c r="K876" s="2"/>
      <c r="L876" s="2"/>
      <c r="M876" s="2"/>
      <c r="N876" s="2"/>
      <c r="O876" s="2"/>
      <c r="P876" s="2"/>
      <c r="Q876" s="2"/>
      <c r="R876" s="2"/>
      <c r="S876" s="10"/>
      <c r="T876" s="2"/>
      <c r="U876" s="2"/>
      <c r="V876" s="2"/>
      <c r="W876" s="2"/>
      <c r="X876" s="2"/>
      <c r="Y876" s="2"/>
      <c r="Z876" s="2"/>
      <c r="AA876" s="2"/>
      <c r="AB876" s="2"/>
      <c r="AC876" s="2"/>
      <c r="AD876" s="2"/>
      <c r="AE876" s="2"/>
      <c r="AF876" s="2"/>
      <c r="AG876" s="2"/>
      <c r="AH876" s="2"/>
      <c r="AI876" s="2"/>
      <c r="AJ876" s="2"/>
    </row>
    <row r="877" spans="1:36" ht="14.25" customHeight="1" x14ac:dyDescent="0.2">
      <c r="A877" s="2"/>
      <c r="B877" s="34"/>
      <c r="C877" s="34"/>
      <c r="D877" s="2"/>
      <c r="E877" s="2"/>
      <c r="F877" s="2"/>
      <c r="G877" s="2"/>
      <c r="H877" s="2"/>
      <c r="I877" s="2"/>
      <c r="J877" s="2"/>
      <c r="K877" s="2"/>
      <c r="L877" s="2"/>
      <c r="M877" s="2"/>
      <c r="N877" s="2"/>
      <c r="O877" s="2"/>
      <c r="P877" s="2"/>
      <c r="Q877" s="2"/>
      <c r="R877" s="2"/>
      <c r="S877" s="10"/>
      <c r="T877" s="2"/>
      <c r="U877" s="2"/>
      <c r="V877" s="2"/>
      <c r="W877" s="2"/>
      <c r="X877" s="2"/>
      <c r="Y877" s="2"/>
      <c r="Z877" s="2"/>
      <c r="AA877" s="2"/>
      <c r="AB877" s="2"/>
      <c r="AC877" s="2"/>
      <c r="AD877" s="2"/>
      <c r="AE877" s="2"/>
      <c r="AF877" s="2"/>
      <c r="AG877" s="2"/>
      <c r="AH877" s="2"/>
      <c r="AI877" s="2"/>
      <c r="AJ877" s="2"/>
    </row>
    <row r="878" spans="1:36" ht="14.25" customHeight="1" x14ac:dyDescent="0.2">
      <c r="A878" s="2"/>
      <c r="B878" s="34"/>
      <c r="C878" s="34"/>
      <c r="D878" s="2"/>
      <c r="E878" s="2"/>
      <c r="F878" s="2"/>
      <c r="G878" s="2"/>
      <c r="H878" s="2"/>
      <c r="I878" s="2"/>
      <c r="J878" s="2"/>
      <c r="K878" s="2"/>
      <c r="L878" s="2"/>
      <c r="M878" s="2"/>
      <c r="N878" s="2"/>
      <c r="O878" s="2"/>
      <c r="P878" s="2"/>
      <c r="Q878" s="2"/>
      <c r="R878" s="2"/>
      <c r="S878" s="10"/>
      <c r="T878" s="2"/>
      <c r="U878" s="2"/>
      <c r="V878" s="2"/>
      <c r="W878" s="2"/>
      <c r="X878" s="2"/>
      <c r="Y878" s="2"/>
      <c r="Z878" s="2"/>
      <c r="AA878" s="2"/>
      <c r="AB878" s="2"/>
      <c r="AC878" s="2"/>
      <c r="AD878" s="2"/>
      <c r="AE878" s="2"/>
      <c r="AF878" s="2"/>
      <c r="AG878" s="2"/>
      <c r="AH878" s="2"/>
      <c r="AI878" s="2"/>
      <c r="AJ878" s="2"/>
    </row>
    <row r="879" spans="1:36" ht="14.25" customHeight="1" x14ac:dyDescent="0.2">
      <c r="A879" s="2"/>
      <c r="B879" s="34"/>
      <c r="C879" s="34"/>
      <c r="D879" s="2"/>
      <c r="E879" s="2"/>
      <c r="F879" s="2"/>
      <c r="G879" s="2"/>
      <c r="H879" s="2"/>
      <c r="I879" s="2"/>
      <c r="J879" s="2"/>
      <c r="K879" s="2"/>
      <c r="L879" s="2"/>
      <c r="M879" s="2"/>
      <c r="N879" s="2"/>
      <c r="O879" s="2"/>
      <c r="P879" s="2"/>
      <c r="Q879" s="2"/>
      <c r="R879" s="2"/>
      <c r="S879" s="10"/>
      <c r="T879" s="2"/>
      <c r="U879" s="2"/>
      <c r="V879" s="2"/>
      <c r="W879" s="2"/>
      <c r="X879" s="2"/>
      <c r="Y879" s="2"/>
      <c r="Z879" s="2"/>
      <c r="AA879" s="2"/>
      <c r="AB879" s="2"/>
      <c r="AC879" s="2"/>
      <c r="AD879" s="2"/>
      <c r="AE879" s="2"/>
      <c r="AF879" s="2"/>
      <c r="AG879" s="2"/>
      <c r="AH879" s="2"/>
      <c r="AI879" s="2"/>
      <c r="AJ879" s="2"/>
    </row>
    <row r="880" spans="1:36" ht="14.25" customHeight="1" x14ac:dyDescent="0.2">
      <c r="A880" s="2"/>
      <c r="B880" s="34"/>
      <c r="C880" s="34"/>
      <c r="D880" s="2"/>
      <c r="E880" s="2"/>
      <c r="F880" s="2"/>
      <c r="G880" s="2"/>
      <c r="H880" s="2"/>
      <c r="I880" s="2"/>
      <c r="J880" s="2"/>
      <c r="K880" s="2"/>
      <c r="L880" s="2"/>
      <c r="M880" s="2"/>
      <c r="N880" s="2"/>
      <c r="O880" s="2"/>
      <c r="P880" s="2"/>
      <c r="Q880" s="2"/>
      <c r="R880" s="2"/>
      <c r="S880" s="10"/>
      <c r="T880" s="2"/>
      <c r="U880" s="2"/>
      <c r="V880" s="2"/>
      <c r="W880" s="2"/>
      <c r="X880" s="2"/>
      <c r="Y880" s="2"/>
      <c r="Z880" s="2"/>
      <c r="AA880" s="2"/>
      <c r="AB880" s="2"/>
      <c r="AC880" s="2"/>
      <c r="AD880" s="2"/>
      <c r="AE880" s="2"/>
      <c r="AF880" s="2"/>
      <c r="AG880" s="2"/>
      <c r="AH880" s="2"/>
      <c r="AI880" s="2"/>
      <c r="AJ880" s="2"/>
    </row>
    <row r="881" spans="1:36" ht="14.25" customHeight="1" x14ac:dyDescent="0.2">
      <c r="A881" s="2"/>
      <c r="B881" s="34"/>
      <c r="C881" s="34"/>
      <c r="D881" s="2"/>
      <c r="E881" s="2"/>
      <c r="F881" s="2"/>
      <c r="G881" s="2"/>
      <c r="H881" s="2"/>
      <c r="I881" s="2"/>
      <c r="J881" s="2"/>
      <c r="K881" s="2"/>
      <c r="L881" s="2"/>
      <c r="M881" s="2"/>
      <c r="N881" s="2"/>
      <c r="O881" s="2"/>
      <c r="P881" s="2"/>
      <c r="Q881" s="2"/>
      <c r="R881" s="2"/>
      <c r="S881" s="10"/>
      <c r="T881" s="2"/>
      <c r="U881" s="2"/>
      <c r="V881" s="2"/>
      <c r="W881" s="2"/>
      <c r="X881" s="2"/>
      <c r="Y881" s="2"/>
      <c r="Z881" s="2"/>
      <c r="AA881" s="2"/>
      <c r="AB881" s="2"/>
      <c r="AC881" s="2"/>
      <c r="AD881" s="2"/>
      <c r="AE881" s="2"/>
      <c r="AF881" s="2"/>
      <c r="AG881" s="2"/>
      <c r="AH881" s="2"/>
      <c r="AI881" s="2"/>
      <c r="AJ881" s="2"/>
    </row>
    <row r="882" spans="1:36" ht="14.25" customHeight="1" x14ac:dyDescent="0.2">
      <c r="A882" s="2"/>
      <c r="B882" s="34"/>
      <c r="C882" s="34"/>
      <c r="D882" s="2"/>
      <c r="E882" s="2"/>
      <c r="F882" s="2"/>
      <c r="G882" s="2"/>
      <c r="H882" s="2"/>
      <c r="I882" s="2"/>
      <c r="J882" s="2"/>
      <c r="K882" s="2"/>
      <c r="L882" s="2"/>
      <c r="M882" s="2"/>
      <c r="N882" s="2"/>
      <c r="O882" s="2"/>
      <c r="P882" s="2"/>
      <c r="Q882" s="2"/>
      <c r="R882" s="2"/>
      <c r="S882" s="10"/>
      <c r="T882" s="2"/>
      <c r="U882" s="2"/>
      <c r="V882" s="2"/>
      <c r="W882" s="2"/>
      <c r="X882" s="2"/>
      <c r="Y882" s="2"/>
      <c r="Z882" s="2"/>
      <c r="AA882" s="2"/>
      <c r="AB882" s="2"/>
      <c r="AC882" s="2"/>
      <c r="AD882" s="2"/>
      <c r="AE882" s="2"/>
      <c r="AF882" s="2"/>
      <c r="AG882" s="2"/>
      <c r="AH882" s="2"/>
      <c r="AI882" s="2"/>
      <c r="AJ882" s="2"/>
    </row>
    <row r="883" spans="1:36" ht="14.25" customHeight="1" x14ac:dyDescent="0.2">
      <c r="A883" s="2"/>
      <c r="B883" s="34"/>
      <c r="C883" s="34"/>
      <c r="D883" s="2"/>
      <c r="E883" s="2"/>
      <c r="F883" s="2"/>
      <c r="G883" s="2"/>
      <c r="H883" s="2"/>
      <c r="I883" s="2"/>
      <c r="J883" s="2"/>
      <c r="K883" s="2"/>
      <c r="L883" s="2"/>
      <c r="M883" s="2"/>
      <c r="N883" s="2"/>
      <c r="O883" s="2"/>
      <c r="P883" s="2"/>
      <c r="Q883" s="2"/>
      <c r="R883" s="2"/>
      <c r="S883" s="10"/>
      <c r="T883" s="2"/>
      <c r="U883" s="2"/>
      <c r="V883" s="2"/>
      <c r="W883" s="2"/>
      <c r="X883" s="2"/>
      <c r="Y883" s="2"/>
      <c r="Z883" s="2"/>
      <c r="AA883" s="2"/>
      <c r="AB883" s="2"/>
      <c r="AC883" s="2"/>
      <c r="AD883" s="2"/>
      <c r="AE883" s="2"/>
      <c r="AF883" s="2"/>
      <c r="AG883" s="2"/>
      <c r="AH883" s="2"/>
      <c r="AI883" s="2"/>
      <c r="AJ883" s="2"/>
    </row>
    <row r="884" spans="1:36" ht="14.25" customHeight="1" x14ac:dyDescent="0.2">
      <c r="A884" s="2"/>
      <c r="B884" s="34"/>
      <c r="C884" s="34"/>
      <c r="D884" s="2"/>
      <c r="E884" s="2"/>
      <c r="F884" s="2"/>
      <c r="G884" s="2"/>
      <c r="H884" s="2"/>
      <c r="I884" s="2"/>
      <c r="J884" s="2"/>
      <c r="K884" s="2"/>
      <c r="L884" s="2"/>
      <c r="M884" s="2"/>
      <c r="N884" s="2"/>
      <c r="O884" s="2"/>
      <c r="P884" s="2"/>
      <c r="Q884" s="2"/>
      <c r="R884" s="2"/>
      <c r="S884" s="10"/>
      <c r="T884" s="2"/>
      <c r="U884" s="2"/>
      <c r="V884" s="2"/>
      <c r="W884" s="2"/>
      <c r="X884" s="2"/>
      <c r="Y884" s="2"/>
      <c r="Z884" s="2"/>
      <c r="AA884" s="2"/>
      <c r="AB884" s="2"/>
      <c r="AC884" s="2"/>
      <c r="AD884" s="2"/>
      <c r="AE884" s="2"/>
      <c r="AF884" s="2"/>
      <c r="AG884" s="2"/>
      <c r="AH884" s="2"/>
      <c r="AI884" s="2"/>
      <c r="AJ884" s="2"/>
    </row>
    <row r="885" spans="1:36" ht="14.25" customHeight="1" x14ac:dyDescent="0.2">
      <c r="A885" s="2"/>
      <c r="B885" s="34"/>
      <c r="C885" s="34"/>
      <c r="D885" s="2"/>
      <c r="E885" s="2"/>
      <c r="F885" s="2"/>
      <c r="G885" s="2"/>
      <c r="H885" s="2"/>
      <c r="I885" s="2"/>
      <c r="J885" s="2"/>
      <c r="K885" s="2"/>
      <c r="L885" s="2"/>
      <c r="M885" s="2"/>
      <c r="N885" s="2"/>
      <c r="O885" s="2"/>
      <c r="P885" s="2"/>
      <c r="Q885" s="2"/>
      <c r="R885" s="2"/>
      <c r="S885" s="10"/>
      <c r="T885" s="2"/>
      <c r="U885" s="2"/>
      <c r="V885" s="2"/>
      <c r="W885" s="2"/>
      <c r="X885" s="2"/>
      <c r="Y885" s="2"/>
      <c r="Z885" s="2"/>
      <c r="AA885" s="2"/>
      <c r="AB885" s="2"/>
      <c r="AC885" s="2"/>
      <c r="AD885" s="2"/>
      <c r="AE885" s="2"/>
      <c r="AF885" s="2"/>
      <c r="AG885" s="2"/>
      <c r="AH885" s="2"/>
      <c r="AI885" s="2"/>
      <c r="AJ885" s="2"/>
    </row>
    <row r="886" spans="1:36" ht="14.25" customHeight="1" x14ac:dyDescent="0.2">
      <c r="A886" s="2"/>
      <c r="B886" s="34"/>
      <c r="C886" s="34"/>
      <c r="D886" s="2"/>
      <c r="E886" s="2"/>
      <c r="F886" s="2"/>
      <c r="G886" s="2"/>
      <c r="H886" s="2"/>
      <c r="I886" s="2"/>
      <c r="J886" s="2"/>
      <c r="K886" s="2"/>
      <c r="L886" s="2"/>
      <c r="M886" s="2"/>
      <c r="N886" s="2"/>
      <c r="O886" s="2"/>
      <c r="P886" s="2"/>
      <c r="Q886" s="2"/>
      <c r="R886" s="2"/>
      <c r="S886" s="10"/>
      <c r="T886" s="2"/>
      <c r="U886" s="2"/>
      <c r="V886" s="2"/>
      <c r="W886" s="2"/>
      <c r="X886" s="2"/>
      <c r="Y886" s="2"/>
      <c r="Z886" s="2"/>
      <c r="AA886" s="2"/>
      <c r="AB886" s="2"/>
      <c r="AC886" s="2"/>
      <c r="AD886" s="2"/>
      <c r="AE886" s="2"/>
      <c r="AF886" s="2"/>
      <c r="AG886" s="2"/>
      <c r="AH886" s="2"/>
      <c r="AI886" s="2"/>
      <c r="AJ886" s="2"/>
    </row>
    <row r="887" spans="1:36" ht="14.25" customHeight="1" x14ac:dyDescent="0.2">
      <c r="A887" s="2"/>
      <c r="B887" s="34"/>
      <c r="C887" s="34"/>
      <c r="D887" s="2"/>
      <c r="E887" s="2"/>
      <c r="F887" s="2"/>
      <c r="G887" s="2"/>
      <c r="H887" s="2"/>
      <c r="I887" s="2"/>
      <c r="J887" s="2"/>
      <c r="K887" s="2"/>
      <c r="L887" s="2"/>
      <c r="M887" s="2"/>
      <c r="N887" s="2"/>
      <c r="O887" s="2"/>
      <c r="P887" s="2"/>
      <c r="Q887" s="2"/>
      <c r="R887" s="2"/>
      <c r="S887" s="10"/>
      <c r="T887" s="2"/>
      <c r="U887" s="2"/>
      <c r="V887" s="2"/>
      <c r="W887" s="2"/>
      <c r="X887" s="2"/>
      <c r="Y887" s="2"/>
      <c r="Z887" s="2"/>
      <c r="AA887" s="2"/>
      <c r="AB887" s="2"/>
      <c r="AC887" s="2"/>
      <c r="AD887" s="2"/>
      <c r="AE887" s="2"/>
      <c r="AF887" s="2"/>
      <c r="AG887" s="2"/>
      <c r="AH887" s="2"/>
      <c r="AI887" s="2"/>
      <c r="AJ887" s="2"/>
    </row>
    <row r="888" spans="1:36" ht="14.25" customHeight="1" x14ac:dyDescent="0.2">
      <c r="A888" s="2"/>
      <c r="B888" s="34"/>
      <c r="C888" s="34"/>
      <c r="D888" s="2"/>
      <c r="E888" s="2"/>
      <c r="F888" s="2"/>
      <c r="G888" s="2"/>
      <c r="H888" s="2"/>
      <c r="I888" s="2"/>
      <c r="J888" s="2"/>
      <c r="K888" s="2"/>
      <c r="L888" s="2"/>
      <c r="M888" s="2"/>
      <c r="N888" s="2"/>
      <c r="O888" s="2"/>
      <c r="P888" s="2"/>
      <c r="Q888" s="2"/>
      <c r="R888" s="2"/>
      <c r="S888" s="10"/>
      <c r="T888" s="2"/>
      <c r="U888" s="2"/>
      <c r="V888" s="2"/>
      <c r="W888" s="2"/>
      <c r="X888" s="2"/>
      <c r="Y888" s="2"/>
      <c r="Z888" s="2"/>
      <c r="AA888" s="2"/>
      <c r="AB888" s="2"/>
      <c r="AC888" s="2"/>
      <c r="AD888" s="2"/>
      <c r="AE888" s="2"/>
      <c r="AF888" s="2"/>
      <c r="AG888" s="2"/>
      <c r="AH888" s="2"/>
      <c r="AI888" s="2"/>
      <c r="AJ888" s="2"/>
    </row>
    <row r="889" spans="1:36" ht="14.25" customHeight="1" x14ac:dyDescent="0.2">
      <c r="A889" s="2"/>
      <c r="B889" s="34"/>
      <c r="C889" s="34"/>
      <c r="D889" s="2"/>
      <c r="E889" s="2"/>
      <c r="F889" s="2"/>
      <c r="G889" s="2"/>
      <c r="H889" s="2"/>
      <c r="I889" s="2"/>
      <c r="J889" s="2"/>
      <c r="K889" s="2"/>
      <c r="L889" s="2"/>
      <c r="M889" s="2"/>
      <c r="N889" s="2"/>
      <c r="O889" s="2"/>
      <c r="P889" s="2"/>
      <c r="Q889" s="2"/>
      <c r="R889" s="2"/>
      <c r="S889" s="10"/>
      <c r="T889" s="2"/>
      <c r="U889" s="2"/>
      <c r="V889" s="2"/>
      <c r="W889" s="2"/>
      <c r="X889" s="2"/>
      <c r="Y889" s="2"/>
      <c r="Z889" s="2"/>
      <c r="AA889" s="2"/>
      <c r="AB889" s="2"/>
      <c r="AC889" s="2"/>
      <c r="AD889" s="2"/>
      <c r="AE889" s="2"/>
      <c r="AF889" s="2"/>
      <c r="AG889" s="2"/>
      <c r="AH889" s="2"/>
      <c r="AI889" s="2"/>
      <c r="AJ889" s="2"/>
    </row>
    <row r="890" spans="1:36" ht="14.25" customHeight="1" x14ac:dyDescent="0.2">
      <c r="A890" s="2"/>
      <c r="B890" s="34"/>
      <c r="C890" s="34"/>
      <c r="D890" s="2"/>
      <c r="E890" s="2"/>
      <c r="F890" s="2"/>
      <c r="G890" s="2"/>
      <c r="H890" s="2"/>
      <c r="I890" s="2"/>
      <c r="J890" s="2"/>
      <c r="K890" s="2"/>
      <c r="L890" s="2"/>
      <c r="M890" s="2"/>
      <c r="N890" s="2"/>
      <c r="O890" s="2"/>
      <c r="P890" s="2"/>
      <c r="Q890" s="2"/>
      <c r="R890" s="2"/>
      <c r="S890" s="10"/>
      <c r="T890" s="2"/>
      <c r="U890" s="2"/>
      <c r="V890" s="2"/>
      <c r="W890" s="2"/>
      <c r="X890" s="2"/>
      <c r="Y890" s="2"/>
      <c r="Z890" s="2"/>
      <c r="AA890" s="2"/>
      <c r="AB890" s="2"/>
      <c r="AC890" s="2"/>
      <c r="AD890" s="2"/>
      <c r="AE890" s="2"/>
      <c r="AF890" s="2"/>
      <c r="AG890" s="2"/>
      <c r="AH890" s="2"/>
      <c r="AI890" s="2"/>
      <c r="AJ890" s="2"/>
    </row>
    <row r="891" spans="1:36" ht="14.25" customHeight="1" x14ac:dyDescent="0.2">
      <c r="A891" s="2"/>
      <c r="B891" s="34"/>
      <c r="C891" s="34"/>
      <c r="D891" s="2"/>
      <c r="E891" s="2"/>
      <c r="F891" s="2"/>
      <c r="G891" s="2"/>
      <c r="H891" s="2"/>
      <c r="I891" s="2"/>
      <c r="J891" s="2"/>
      <c r="K891" s="2"/>
      <c r="L891" s="2"/>
      <c r="M891" s="2"/>
      <c r="N891" s="2"/>
      <c r="O891" s="2"/>
      <c r="P891" s="2"/>
      <c r="Q891" s="2"/>
      <c r="R891" s="2"/>
      <c r="S891" s="10"/>
      <c r="T891" s="2"/>
      <c r="U891" s="2"/>
      <c r="V891" s="2"/>
      <c r="W891" s="2"/>
      <c r="X891" s="2"/>
      <c r="Y891" s="2"/>
      <c r="Z891" s="2"/>
      <c r="AA891" s="2"/>
      <c r="AB891" s="2"/>
      <c r="AC891" s="2"/>
      <c r="AD891" s="2"/>
      <c r="AE891" s="2"/>
      <c r="AF891" s="2"/>
      <c r="AG891" s="2"/>
      <c r="AH891" s="2"/>
      <c r="AI891" s="2"/>
      <c r="AJ891" s="2"/>
    </row>
    <row r="892" spans="1:36" ht="14.25" customHeight="1" x14ac:dyDescent="0.2">
      <c r="A892" s="2"/>
      <c r="B892" s="34"/>
      <c r="C892" s="34"/>
      <c r="D892" s="2"/>
      <c r="E892" s="2"/>
      <c r="F892" s="2"/>
      <c r="G892" s="2"/>
      <c r="H892" s="2"/>
      <c r="I892" s="2"/>
      <c r="J892" s="2"/>
      <c r="K892" s="2"/>
      <c r="L892" s="2"/>
      <c r="M892" s="2"/>
      <c r="N892" s="2"/>
      <c r="O892" s="2"/>
      <c r="P892" s="2"/>
      <c r="Q892" s="2"/>
      <c r="R892" s="2"/>
      <c r="S892" s="10"/>
      <c r="T892" s="2"/>
      <c r="U892" s="2"/>
      <c r="V892" s="2"/>
      <c r="W892" s="2"/>
      <c r="X892" s="2"/>
      <c r="Y892" s="2"/>
      <c r="Z892" s="2"/>
      <c r="AA892" s="2"/>
      <c r="AB892" s="2"/>
      <c r="AC892" s="2"/>
      <c r="AD892" s="2"/>
      <c r="AE892" s="2"/>
      <c r="AF892" s="2"/>
      <c r="AG892" s="2"/>
      <c r="AH892" s="2"/>
      <c r="AI892" s="2"/>
      <c r="AJ892" s="2"/>
    </row>
    <row r="893" spans="1:36" ht="14.25" customHeight="1" x14ac:dyDescent="0.2">
      <c r="A893" s="2"/>
      <c r="B893" s="34"/>
      <c r="C893" s="34"/>
      <c r="D893" s="2"/>
      <c r="E893" s="2"/>
      <c r="F893" s="2"/>
      <c r="G893" s="2"/>
      <c r="H893" s="2"/>
      <c r="I893" s="2"/>
      <c r="J893" s="2"/>
      <c r="K893" s="2"/>
      <c r="L893" s="2"/>
      <c r="M893" s="2"/>
      <c r="N893" s="2"/>
      <c r="O893" s="2"/>
      <c r="P893" s="2"/>
      <c r="Q893" s="2"/>
      <c r="R893" s="2"/>
      <c r="S893" s="10"/>
      <c r="T893" s="2"/>
      <c r="U893" s="2"/>
      <c r="V893" s="2"/>
      <c r="W893" s="2"/>
      <c r="X893" s="2"/>
      <c r="Y893" s="2"/>
      <c r="Z893" s="2"/>
      <c r="AA893" s="2"/>
      <c r="AB893" s="2"/>
      <c r="AC893" s="2"/>
      <c r="AD893" s="2"/>
      <c r="AE893" s="2"/>
      <c r="AF893" s="2"/>
      <c r="AG893" s="2"/>
      <c r="AH893" s="2"/>
      <c r="AI893" s="2"/>
      <c r="AJ893" s="2"/>
    </row>
    <row r="894" spans="1:36" ht="14.25" customHeight="1" x14ac:dyDescent="0.2">
      <c r="A894" s="2"/>
      <c r="B894" s="34"/>
      <c r="C894" s="34"/>
      <c r="D894" s="2"/>
      <c r="E894" s="2"/>
      <c r="F894" s="2"/>
      <c r="G894" s="2"/>
      <c r="H894" s="2"/>
      <c r="I894" s="2"/>
      <c r="J894" s="2"/>
      <c r="K894" s="2"/>
      <c r="L894" s="2"/>
      <c r="M894" s="2"/>
      <c r="N894" s="2"/>
      <c r="O894" s="2"/>
      <c r="P894" s="2"/>
      <c r="Q894" s="2"/>
      <c r="R894" s="2"/>
      <c r="S894" s="10"/>
      <c r="T894" s="2"/>
      <c r="U894" s="2"/>
      <c r="V894" s="2"/>
      <c r="W894" s="2"/>
      <c r="X894" s="2"/>
      <c r="Y894" s="2"/>
      <c r="Z894" s="2"/>
      <c r="AA894" s="2"/>
      <c r="AB894" s="2"/>
      <c r="AC894" s="2"/>
      <c r="AD894" s="2"/>
      <c r="AE894" s="2"/>
      <c r="AF894" s="2"/>
      <c r="AG894" s="2"/>
      <c r="AH894" s="2"/>
      <c r="AI894" s="2"/>
      <c r="AJ894" s="2"/>
    </row>
    <row r="895" spans="1:36" ht="14.25" customHeight="1" x14ac:dyDescent="0.2">
      <c r="A895" s="2"/>
      <c r="B895" s="34"/>
      <c r="C895" s="34"/>
      <c r="D895" s="2"/>
      <c r="E895" s="2"/>
      <c r="F895" s="2"/>
      <c r="G895" s="2"/>
      <c r="H895" s="2"/>
      <c r="I895" s="2"/>
      <c r="J895" s="2"/>
      <c r="K895" s="2"/>
      <c r="L895" s="2"/>
      <c r="M895" s="2"/>
      <c r="N895" s="2"/>
      <c r="O895" s="2"/>
      <c r="P895" s="2"/>
      <c r="Q895" s="2"/>
      <c r="R895" s="2"/>
      <c r="S895" s="10"/>
      <c r="T895" s="2"/>
      <c r="U895" s="2"/>
      <c r="V895" s="2"/>
      <c r="W895" s="2"/>
      <c r="X895" s="2"/>
      <c r="Y895" s="2"/>
      <c r="Z895" s="2"/>
      <c r="AA895" s="2"/>
      <c r="AB895" s="2"/>
      <c r="AC895" s="2"/>
      <c r="AD895" s="2"/>
      <c r="AE895" s="2"/>
      <c r="AF895" s="2"/>
      <c r="AG895" s="2"/>
      <c r="AH895" s="2"/>
      <c r="AI895" s="2"/>
      <c r="AJ895" s="2"/>
    </row>
    <row r="896" spans="1:36" ht="14.25" customHeight="1" x14ac:dyDescent="0.2">
      <c r="A896" s="2"/>
      <c r="B896" s="34"/>
      <c r="C896" s="34"/>
      <c r="D896" s="2"/>
      <c r="E896" s="2"/>
      <c r="F896" s="2"/>
      <c r="G896" s="2"/>
      <c r="H896" s="2"/>
      <c r="I896" s="2"/>
      <c r="J896" s="2"/>
      <c r="K896" s="2"/>
      <c r="L896" s="2"/>
      <c r="M896" s="2"/>
      <c r="N896" s="2"/>
      <c r="O896" s="2"/>
      <c r="P896" s="2"/>
      <c r="Q896" s="2"/>
      <c r="R896" s="2"/>
      <c r="S896" s="10"/>
      <c r="T896" s="2"/>
      <c r="U896" s="2"/>
      <c r="V896" s="2"/>
      <c r="W896" s="2"/>
      <c r="X896" s="2"/>
      <c r="Y896" s="2"/>
      <c r="Z896" s="2"/>
      <c r="AA896" s="2"/>
      <c r="AB896" s="2"/>
      <c r="AC896" s="2"/>
      <c r="AD896" s="2"/>
      <c r="AE896" s="2"/>
      <c r="AF896" s="2"/>
      <c r="AG896" s="2"/>
      <c r="AH896" s="2"/>
      <c r="AI896" s="2"/>
      <c r="AJ896" s="2"/>
    </row>
    <row r="897" spans="1:36" ht="14.25" customHeight="1" x14ac:dyDescent="0.2">
      <c r="A897" s="2"/>
      <c r="B897" s="34"/>
      <c r="C897" s="34"/>
      <c r="D897" s="2"/>
      <c r="E897" s="2"/>
      <c r="F897" s="2"/>
      <c r="G897" s="2"/>
      <c r="H897" s="2"/>
      <c r="I897" s="2"/>
      <c r="J897" s="2"/>
      <c r="K897" s="2"/>
      <c r="L897" s="2"/>
      <c r="M897" s="2"/>
      <c r="N897" s="2"/>
      <c r="O897" s="2"/>
      <c r="P897" s="2"/>
      <c r="Q897" s="2"/>
      <c r="R897" s="2"/>
      <c r="S897" s="10"/>
      <c r="T897" s="2"/>
      <c r="U897" s="2"/>
      <c r="V897" s="2"/>
      <c r="W897" s="2"/>
      <c r="X897" s="2"/>
      <c r="Y897" s="2"/>
      <c r="Z897" s="2"/>
      <c r="AA897" s="2"/>
      <c r="AB897" s="2"/>
      <c r="AC897" s="2"/>
      <c r="AD897" s="2"/>
      <c r="AE897" s="2"/>
      <c r="AF897" s="2"/>
      <c r="AG897" s="2"/>
      <c r="AH897" s="2"/>
      <c r="AI897" s="2"/>
      <c r="AJ897" s="2"/>
    </row>
    <row r="898" spans="1:36" ht="14.25" customHeight="1" x14ac:dyDescent="0.2">
      <c r="A898" s="2"/>
      <c r="B898" s="34"/>
      <c r="C898" s="34"/>
      <c r="D898" s="2"/>
      <c r="E898" s="2"/>
      <c r="F898" s="2"/>
      <c r="G898" s="2"/>
      <c r="H898" s="2"/>
      <c r="I898" s="2"/>
      <c r="J898" s="2"/>
      <c r="K898" s="2"/>
      <c r="L898" s="2"/>
      <c r="M898" s="2"/>
      <c r="N898" s="2"/>
      <c r="O898" s="2"/>
      <c r="P898" s="2"/>
      <c r="Q898" s="2"/>
      <c r="R898" s="2"/>
      <c r="S898" s="10"/>
      <c r="T898" s="2"/>
      <c r="U898" s="2"/>
      <c r="V898" s="2"/>
      <c r="W898" s="2"/>
      <c r="X898" s="2"/>
      <c r="Y898" s="2"/>
      <c r="Z898" s="2"/>
      <c r="AA898" s="2"/>
      <c r="AB898" s="2"/>
      <c r="AC898" s="2"/>
      <c r="AD898" s="2"/>
      <c r="AE898" s="2"/>
      <c r="AF898" s="2"/>
      <c r="AG898" s="2"/>
      <c r="AH898" s="2"/>
      <c r="AI898" s="2"/>
      <c r="AJ898" s="2"/>
    </row>
    <row r="899" spans="1:36" ht="14.25" customHeight="1" x14ac:dyDescent="0.2">
      <c r="A899" s="2"/>
      <c r="B899" s="34"/>
      <c r="C899" s="34"/>
      <c r="D899" s="2"/>
      <c r="E899" s="2"/>
      <c r="F899" s="2"/>
      <c r="G899" s="2"/>
      <c r="H899" s="2"/>
      <c r="I899" s="2"/>
      <c r="J899" s="2"/>
      <c r="K899" s="2"/>
      <c r="L899" s="2"/>
      <c r="M899" s="2"/>
      <c r="N899" s="2"/>
      <c r="O899" s="2"/>
      <c r="P899" s="2"/>
      <c r="Q899" s="2"/>
      <c r="R899" s="2"/>
      <c r="S899" s="10"/>
      <c r="T899" s="2"/>
      <c r="U899" s="2"/>
      <c r="V899" s="2"/>
      <c r="W899" s="2"/>
      <c r="X899" s="2"/>
      <c r="Y899" s="2"/>
      <c r="Z899" s="2"/>
      <c r="AA899" s="2"/>
      <c r="AB899" s="2"/>
      <c r="AC899" s="2"/>
      <c r="AD899" s="2"/>
      <c r="AE899" s="2"/>
      <c r="AF899" s="2"/>
      <c r="AG899" s="2"/>
      <c r="AH899" s="2"/>
      <c r="AI899" s="2"/>
      <c r="AJ899" s="2"/>
    </row>
    <row r="900" spans="1:36" ht="14.25" customHeight="1" x14ac:dyDescent="0.2">
      <c r="A900" s="2"/>
      <c r="B900" s="34"/>
      <c r="C900" s="34"/>
      <c r="D900" s="2"/>
      <c r="E900" s="2"/>
      <c r="F900" s="2"/>
      <c r="G900" s="2"/>
      <c r="H900" s="2"/>
      <c r="I900" s="2"/>
      <c r="J900" s="2"/>
      <c r="K900" s="2"/>
      <c r="L900" s="2"/>
      <c r="M900" s="2"/>
      <c r="N900" s="2"/>
      <c r="O900" s="2"/>
      <c r="P900" s="2"/>
      <c r="Q900" s="2"/>
      <c r="R900" s="2"/>
      <c r="S900" s="10"/>
      <c r="T900" s="2"/>
      <c r="U900" s="2"/>
      <c r="V900" s="2"/>
      <c r="W900" s="2"/>
      <c r="X900" s="2"/>
      <c r="Y900" s="2"/>
      <c r="Z900" s="2"/>
      <c r="AA900" s="2"/>
      <c r="AB900" s="2"/>
      <c r="AC900" s="2"/>
      <c r="AD900" s="2"/>
      <c r="AE900" s="2"/>
      <c r="AF900" s="2"/>
      <c r="AG900" s="2"/>
      <c r="AH900" s="2"/>
      <c r="AI900" s="2"/>
      <c r="AJ900" s="2"/>
    </row>
    <row r="901" spans="1:36" ht="14.25" customHeight="1" x14ac:dyDescent="0.2">
      <c r="A901" s="2"/>
      <c r="B901" s="34"/>
      <c r="C901" s="34"/>
      <c r="D901" s="2"/>
      <c r="E901" s="2"/>
      <c r="F901" s="2"/>
      <c r="G901" s="2"/>
      <c r="H901" s="2"/>
      <c r="I901" s="2"/>
      <c r="J901" s="2"/>
      <c r="K901" s="2"/>
      <c r="L901" s="2"/>
      <c r="M901" s="2"/>
      <c r="N901" s="2"/>
      <c r="O901" s="2"/>
      <c r="P901" s="2"/>
      <c r="Q901" s="2"/>
      <c r="R901" s="2"/>
      <c r="S901" s="10"/>
      <c r="T901" s="2"/>
      <c r="U901" s="2"/>
      <c r="V901" s="2"/>
      <c r="W901" s="2"/>
      <c r="X901" s="2"/>
      <c r="Y901" s="2"/>
      <c r="Z901" s="2"/>
      <c r="AA901" s="2"/>
      <c r="AB901" s="2"/>
      <c r="AC901" s="2"/>
      <c r="AD901" s="2"/>
      <c r="AE901" s="2"/>
      <c r="AF901" s="2"/>
      <c r="AG901" s="2"/>
      <c r="AH901" s="2"/>
      <c r="AI901" s="2"/>
      <c r="AJ901" s="2"/>
    </row>
    <row r="902" spans="1:36" ht="14.25" customHeight="1" x14ac:dyDescent="0.2">
      <c r="A902" s="2"/>
      <c r="B902" s="34"/>
      <c r="C902" s="34"/>
      <c r="D902" s="2"/>
      <c r="E902" s="2"/>
      <c r="F902" s="2"/>
      <c r="G902" s="2"/>
      <c r="H902" s="2"/>
      <c r="I902" s="2"/>
      <c r="J902" s="2"/>
      <c r="K902" s="2"/>
      <c r="L902" s="2"/>
      <c r="M902" s="2"/>
      <c r="N902" s="2"/>
      <c r="O902" s="2"/>
      <c r="P902" s="2"/>
      <c r="Q902" s="2"/>
      <c r="R902" s="2"/>
      <c r="S902" s="10"/>
      <c r="T902" s="2"/>
      <c r="U902" s="2"/>
      <c r="V902" s="2"/>
      <c r="W902" s="2"/>
      <c r="X902" s="2"/>
      <c r="Y902" s="2"/>
      <c r="Z902" s="2"/>
      <c r="AA902" s="2"/>
      <c r="AB902" s="2"/>
      <c r="AC902" s="2"/>
      <c r="AD902" s="2"/>
      <c r="AE902" s="2"/>
      <c r="AF902" s="2"/>
      <c r="AG902" s="2"/>
      <c r="AH902" s="2"/>
      <c r="AI902" s="2"/>
      <c r="AJ902" s="2"/>
    </row>
    <row r="903" spans="1:36" ht="14.25" customHeight="1" x14ac:dyDescent="0.2">
      <c r="A903" s="2"/>
      <c r="B903" s="34"/>
      <c r="C903" s="34"/>
      <c r="D903" s="2"/>
      <c r="E903" s="2"/>
      <c r="F903" s="2"/>
      <c r="G903" s="2"/>
      <c r="H903" s="2"/>
      <c r="I903" s="2"/>
      <c r="J903" s="2"/>
      <c r="K903" s="2"/>
      <c r="L903" s="2"/>
      <c r="M903" s="2"/>
      <c r="N903" s="2"/>
      <c r="O903" s="2"/>
      <c r="P903" s="2"/>
      <c r="Q903" s="2"/>
      <c r="R903" s="2"/>
      <c r="S903" s="10"/>
      <c r="T903" s="2"/>
      <c r="U903" s="2"/>
      <c r="V903" s="2"/>
      <c r="W903" s="2"/>
      <c r="X903" s="2"/>
      <c r="Y903" s="2"/>
      <c r="Z903" s="2"/>
      <c r="AA903" s="2"/>
      <c r="AB903" s="2"/>
      <c r="AC903" s="2"/>
      <c r="AD903" s="2"/>
      <c r="AE903" s="2"/>
      <c r="AF903" s="2"/>
      <c r="AG903" s="2"/>
      <c r="AH903" s="2"/>
      <c r="AI903" s="2"/>
      <c r="AJ903" s="2"/>
    </row>
    <row r="904" spans="1:36" ht="14.25" customHeight="1" x14ac:dyDescent="0.2">
      <c r="A904" s="2"/>
      <c r="B904" s="34"/>
      <c r="C904" s="34"/>
      <c r="D904" s="2"/>
      <c r="E904" s="2"/>
      <c r="F904" s="2"/>
      <c r="G904" s="2"/>
      <c r="H904" s="2"/>
      <c r="I904" s="2"/>
      <c r="J904" s="2"/>
      <c r="K904" s="2"/>
      <c r="L904" s="2"/>
      <c r="M904" s="2"/>
      <c r="N904" s="2"/>
      <c r="O904" s="2"/>
      <c r="P904" s="2"/>
      <c r="Q904" s="2"/>
      <c r="R904" s="2"/>
      <c r="S904" s="10"/>
      <c r="T904" s="2"/>
      <c r="U904" s="2"/>
      <c r="V904" s="2"/>
      <c r="W904" s="2"/>
      <c r="X904" s="2"/>
      <c r="Y904" s="2"/>
      <c r="Z904" s="2"/>
      <c r="AA904" s="2"/>
      <c r="AB904" s="2"/>
      <c r="AC904" s="2"/>
      <c r="AD904" s="2"/>
      <c r="AE904" s="2"/>
      <c r="AF904" s="2"/>
      <c r="AG904" s="2"/>
      <c r="AH904" s="2"/>
      <c r="AI904" s="2"/>
      <c r="AJ904" s="2"/>
    </row>
    <row r="905" spans="1:36" ht="14.25" customHeight="1" x14ac:dyDescent="0.2">
      <c r="A905" s="2"/>
      <c r="B905" s="34"/>
      <c r="C905" s="34"/>
      <c r="D905" s="2"/>
      <c r="E905" s="2"/>
      <c r="F905" s="2"/>
      <c r="G905" s="2"/>
      <c r="H905" s="2"/>
      <c r="I905" s="2"/>
      <c r="J905" s="2"/>
      <c r="K905" s="2"/>
      <c r="L905" s="2"/>
      <c r="M905" s="2"/>
      <c r="N905" s="2"/>
      <c r="O905" s="2"/>
      <c r="P905" s="2"/>
      <c r="Q905" s="2"/>
      <c r="R905" s="2"/>
      <c r="S905" s="10"/>
      <c r="T905" s="2"/>
      <c r="U905" s="2"/>
      <c r="V905" s="2"/>
      <c r="W905" s="2"/>
      <c r="X905" s="2"/>
      <c r="Y905" s="2"/>
      <c r="Z905" s="2"/>
      <c r="AA905" s="2"/>
      <c r="AB905" s="2"/>
      <c r="AC905" s="2"/>
      <c r="AD905" s="2"/>
      <c r="AE905" s="2"/>
      <c r="AF905" s="2"/>
      <c r="AG905" s="2"/>
      <c r="AH905" s="2"/>
      <c r="AI905" s="2"/>
      <c r="AJ905" s="2"/>
    </row>
    <row r="906" spans="1:36" ht="14.25" customHeight="1" x14ac:dyDescent="0.2">
      <c r="A906" s="2"/>
      <c r="B906" s="34"/>
      <c r="C906" s="34"/>
      <c r="D906" s="2"/>
      <c r="E906" s="2"/>
      <c r="F906" s="2"/>
      <c r="G906" s="2"/>
      <c r="H906" s="2"/>
      <c r="I906" s="2"/>
      <c r="J906" s="2"/>
      <c r="K906" s="2"/>
      <c r="L906" s="2"/>
      <c r="M906" s="2"/>
      <c r="N906" s="2"/>
      <c r="O906" s="2"/>
      <c r="P906" s="2"/>
      <c r="Q906" s="2"/>
      <c r="R906" s="2"/>
      <c r="S906" s="10"/>
      <c r="T906" s="2"/>
      <c r="U906" s="2"/>
      <c r="V906" s="2"/>
      <c r="W906" s="2"/>
      <c r="X906" s="2"/>
      <c r="Y906" s="2"/>
      <c r="Z906" s="2"/>
      <c r="AA906" s="2"/>
      <c r="AB906" s="2"/>
      <c r="AC906" s="2"/>
      <c r="AD906" s="2"/>
      <c r="AE906" s="2"/>
      <c r="AF906" s="2"/>
      <c r="AG906" s="2"/>
      <c r="AH906" s="2"/>
      <c r="AI906" s="2"/>
      <c r="AJ906" s="2"/>
    </row>
    <row r="907" spans="1:36" ht="14.25" customHeight="1" x14ac:dyDescent="0.2">
      <c r="A907" s="2"/>
      <c r="B907" s="34"/>
      <c r="C907" s="34"/>
      <c r="D907" s="2"/>
      <c r="E907" s="2"/>
      <c r="F907" s="2"/>
      <c r="G907" s="2"/>
      <c r="H907" s="2"/>
      <c r="I907" s="2"/>
      <c r="J907" s="2"/>
      <c r="K907" s="2"/>
      <c r="L907" s="2"/>
      <c r="M907" s="2"/>
      <c r="N907" s="2"/>
      <c r="O907" s="2"/>
      <c r="P907" s="2"/>
      <c r="Q907" s="2"/>
      <c r="R907" s="2"/>
      <c r="S907" s="10"/>
      <c r="T907" s="2"/>
      <c r="U907" s="2"/>
      <c r="V907" s="2"/>
      <c r="W907" s="2"/>
      <c r="X907" s="2"/>
      <c r="Y907" s="2"/>
      <c r="Z907" s="2"/>
      <c r="AA907" s="2"/>
      <c r="AB907" s="2"/>
      <c r="AC907" s="2"/>
      <c r="AD907" s="2"/>
      <c r="AE907" s="2"/>
      <c r="AF907" s="2"/>
      <c r="AG907" s="2"/>
      <c r="AH907" s="2"/>
      <c r="AI907" s="2"/>
      <c r="AJ907" s="2"/>
    </row>
    <row r="908" spans="1:36" ht="14.25" customHeight="1" x14ac:dyDescent="0.2">
      <c r="A908" s="2"/>
      <c r="B908" s="34"/>
      <c r="C908" s="34"/>
      <c r="D908" s="2"/>
      <c r="E908" s="2"/>
      <c r="F908" s="2"/>
      <c r="G908" s="2"/>
      <c r="H908" s="2"/>
      <c r="I908" s="2"/>
      <c r="J908" s="2"/>
      <c r="K908" s="2"/>
      <c r="L908" s="2"/>
      <c r="M908" s="2"/>
      <c r="N908" s="2"/>
      <c r="O908" s="2"/>
      <c r="P908" s="2"/>
      <c r="Q908" s="2"/>
      <c r="R908" s="2"/>
      <c r="S908" s="10"/>
      <c r="T908" s="2"/>
      <c r="U908" s="2"/>
      <c r="V908" s="2"/>
      <c r="W908" s="2"/>
      <c r="X908" s="2"/>
      <c r="Y908" s="2"/>
      <c r="Z908" s="2"/>
      <c r="AA908" s="2"/>
      <c r="AB908" s="2"/>
      <c r="AC908" s="2"/>
      <c r="AD908" s="2"/>
      <c r="AE908" s="2"/>
      <c r="AF908" s="2"/>
      <c r="AG908" s="2"/>
      <c r="AH908" s="2"/>
      <c r="AI908" s="2"/>
      <c r="AJ908" s="2"/>
    </row>
    <row r="909" spans="1:36" ht="14.25" customHeight="1" x14ac:dyDescent="0.2">
      <c r="A909" s="2"/>
      <c r="B909" s="34"/>
      <c r="C909" s="34"/>
      <c r="D909" s="2"/>
      <c r="E909" s="2"/>
      <c r="F909" s="2"/>
      <c r="G909" s="2"/>
      <c r="H909" s="2"/>
      <c r="I909" s="2"/>
      <c r="J909" s="2"/>
      <c r="K909" s="2"/>
      <c r="L909" s="2"/>
      <c r="M909" s="2"/>
      <c r="N909" s="2"/>
      <c r="O909" s="2"/>
      <c r="P909" s="2"/>
      <c r="Q909" s="2"/>
      <c r="R909" s="2"/>
      <c r="S909" s="10"/>
      <c r="T909" s="2"/>
      <c r="U909" s="2"/>
      <c r="V909" s="2"/>
      <c r="W909" s="2"/>
      <c r="X909" s="2"/>
      <c r="Y909" s="2"/>
      <c r="Z909" s="2"/>
      <c r="AA909" s="2"/>
      <c r="AB909" s="2"/>
      <c r="AC909" s="2"/>
      <c r="AD909" s="2"/>
      <c r="AE909" s="2"/>
      <c r="AF909" s="2"/>
      <c r="AG909" s="2"/>
      <c r="AH909" s="2"/>
      <c r="AI909" s="2"/>
      <c r="AJ909" s="2"/>
    </row>
    <row r="910" spans="1:36" ht="14.25" customHeight="1" x14ac:dyDescent="0.2">
      <c r="A910" s="2"/>
      <c r="B910" s="34"/>
      <c r="C910" s="34"/>
      <c r="D910" s="2"/>
      <c r="E910" s="2"/>
      <c r="F910" s="2"/>
      <c r="G910" s="2"/>
      <c r="H910" s="2"/>
      <c r="I910" s="2"/>
      <c r="J910" s="2"/>
      <c r="K910" s="2"/>
      <c r="L910" s="2"/>
      <c r="M910" s="2"/>
      <c r="N910" s="2"/>
      <c r="O910" s="2"/>
      <c r="P910" s="2"/>
      <c r="Q910" s="2"/>
      <c r="R910" s="2"/>
      <c r="S910" s="10"/>
      <c r="T910" s="2"/>
      <c r="U910" s="2"/>
      <c r="V910" s="2"/>
      <c r="W910" s="2"/>
      <c r="X910" s="2"/>
      <c r="Y910" s="2"/>
      <c r="Z910" s="2"/>
      <c r="AA910" s="2"/>
      <c r="AB910" s="2"/>
      <c r="AC910" s="2"/>
      <c r="AD910" s="2"/>
      <c r="AE910" s="2"/>
      <c r="AF910" s="2"/>
      <c r="AG910" s="2"/>
      <c r="AH910" s="2"/>
      <c r="AI910" s="2"/>
      <c r="AJ910" s="2"/>
    </row>
    <row r="911" spans="1:36" ht="14.25" customHeight="1" x14ac:dyDescent="0.2">
      <c r="A911" s="2"/>
      <c r="B911" s="34"/>
      <c r="C911" s="34"/>
      <c r="D911" s="2"/>
      <c r="E911" s="2"/>
      <c r="F911" s="2"/>
      <c r="G911" s="2"/>
      <c r="H911" s="2"/>
      <c r="I911" s="2"/>
      <c r="J911" s="2"/>
      <c r="K911" s="2"/>
      <c r="L911" s="2"/>
      <c r="M911" s="2"/>
      <c r="N911" s="2"/>
      <c r="O911" s="2"/>
      <c r="P911" s="2"/>
      <c r="Q911" s="2"/>
      <c r="R911" s="2"/>
      <c r="S911" s="10"/>
      <c r="T911" s="2"/>
      <c r="U911" s="2"/>
      <c r="V911" s="2"/>
      <c r="W911" s="2"/>
      <c r="X911" s="2"/>
      <c r="Y911" s="2"/>
      <c r="Z911" s="2"/>
      <c r="AA911" s="2"/>
      <c r="AB911" s="2"/>
      <c r="AC911" s="2"/>
      <c r="AD911" s="2"/>
      <c r="AE911" s="2"/>
      <c r="AF911" s="2"/>
      <c r="AG911" s="2"/>
      <c r="AH911" s="2"/>
      <c r="AI911" s="2"/>
      <c r="AJ911" s="2"/>
    </row>
    <row r="912" spans="1:36" ht="14.25" customHeight="1" x14ac:dyDescent="0.2">
      <c r="A912" s="2"/>
      <c r="B912" s="34"/>
      <c r="C912" s="34"/>
      <c r="D912" s="2"/>
      <c r="E912" s="2"/>
      <c r="F912" s="2"/>
      <c r="G912" s="2"/>
      <c r="H912" s="2"/>
      <c r="I912" s="2"/>
      <c r="J912" s="2"/>
      <c r="K912" s="2"/>
      <c r="L912" s="2"/>
      <c r="M912" s="2"/>
      <c r="N912" s="2"/>
      <c r="O912" s="2"/>
      <c r="P912" s="2"/>
      <c r="Q912" s="2"/>
      <c r="R912" s="2"/>
      <c r="S912" s="10"/>
      <c r="T912" s="2"/>
      <c r="U912" s="2"/>
      <c r="V912" s="2"/>
      <c r="W912" s="2"/>
      <c r="X912" s="2"/>
      <c r="Y912" s="2"/>
      <c r="Z912" s="2"/>
      <c r="AA912" s="2"/>
      <c r="AB912" s="2"/>
      <c r="AC912" s="2"/>
      <c r="AD912" s="2"/>
      <c r="AE912" s="2"/>
      <c r="AF912" s="2"/>
      <c r="AG912" s="2"/>
      <c r="AH912" s="2"/>
      <c r="AI912" s="2"/>
      <c r="AJ912" s="2"/>
    </row>
    <row r="913" spans="1:36" ht="14.25" customHeight="1" x14ac:dyDescent="0.2">
      <c r="A913" s="2"/>
      <c r="B913" s="34"/>
      <c r="C913" s="34"/>
      <c r="D913" s="2"/>
      <c r="E913" s="2"/>
      <c r="F913" s="2"/>
      <c r="G913" s="2"/>
      <c r="H913" s="2"/>
      <c r="I913" s="2"/>
      <c r="J913" s="2"/>
      <c r="K913" s="2"/>
      <c r="L913" s="2"/>
      <c r="M913" s="2"/>
      <c r="N913" s="2"/>
      <c r="O913" s="2"/>
      <c r="P913" s="2"/>
      <c r="Q913" s="2"/>
      <c r="R913" s="2"/>
      <c r="S913" s="10"/>
      <c r="T913" s="2"/>
      <c r="U913" s="2"/>
      <c r="V913" s="2"/>
      <c r="W913" s="2"/>
      <c r="X913" s="2"/>
      <c r="Y913" s="2"/>
      <c r="Z913" s="2"/>
      <c r="AA913" s="2"/>
      <c r="AB913" s="2"/>
      <c r="AC913" s="2"/>
      <c r="AD913" s="2"/>
      <c r="AE913" s="2"/>
      <c r="AF913" s="2"/>
      <c r="AG913" s="2"/>
      <c r="AH913" s="2"/>
      <c r="AI913" s="2"/>
      <c r="AJ913" s="2"/>
    </row>
    <row r="914" spans="1:36" ht="14.25" customHeight="1" x14ac:dyDescent="0.2">
      <c r="A914" s="2"/>
      <c r="B914" s="34"/>
      <c r="C914" s="34"/>
      <c r="D914" s="2"/>
      <c r="E914" s="2"/>
      <c r="F914" s="2"/>
      <c r="G914" s="2"/>
      <c r="H914" s="2"/>
      <c r="I914" s="2"/>
      <c r="J914" s="2"/>
      <c r="K914" s="2"/>
      <c r="L914" s="2"/>
      <c r="M914" s="2"/>
      <c r="N914" s="2"/>
      <c r="O914" s="2"/>
      <c r="P914" s="2"/>
      <c r="Q914" s="2"/>
      <c r="R914" s="2"/>
      <c r="S914" s="10"/>
      <c r="T914" s="2"/>
      <c r="U914" s="2"/>
      <c r="V914" s="2"/>
      <c r="W914" s="2"/>
      <c r="X914" s="2"/>
      <c r="Y914" s="2"/>
      <c r="Z914" s="2"/>
      <c r="AA914" s="2"/>
      <c r="AB914" s="2"/>
      <c r="AC914" s="2"/>
      <c r="AD914" s="2"/>
      <c r="AE914" s="2"/>
      <c r="AF914" s="2"/>
      <c r="AG914" s="2"/>
      <c r="AH914" s="2"/>
      <c r="AI914" s="2"/>
      <c r="AJ914" s="2"/>
    </row>
    <row r="915" spans="1:36" ht="14.25" customHeight="1" x14ac:dyDescent="0.2">
      <c r="A915" s="2"/>
      <c r="B915" s="34"/>
      <c r="C915" s="34"/>
      <c r="D915" s="2"/>
      <c r="E915" s="2"/>
      <c r="F915" s="2"/>
      <c r="G915" s="2"/>
      <c r="H915" s="2"/>
      <c r="I915" s="2"/>
      <c r="J915" s="2"/>
      <c r="K915" s="2"/>
      <c r="L915" s="2"/>
      <c r="M915" s="2"/>
      <c r="N915" s="2"/>
      <c r="O915" s="2"/>
      <c r="P915" s="2"/>
      <c r="Q915" s="2"/>
      <c r="R915" s="2"/>
      <c r="S915" s="10"/>
      <c r="T915" s="2"/>
      <c r="U915" s="2"/>
      <c r="V915" s="2"/>
      <c r="W915" s="2"/>
      <c r="X915" s="2"/>
      <c r="Y915" s="2"/>
      <c r="Z915" s="2"/>
      <c r="AA915" s="2"/>
      <c r="AB915" s="2"/>
      <c r="AC915" s="2"/>
      <c r="AD915" s="2"/>
      <c r="AE915" s="2"/>
      <c r="AF915" s="2"/>
      <c r="AG915" s="2"/>
      <c r="AH915" s="2"/>
      <c r="AI915" s="2"/>
      <c r="AJ915" s="2"/>
    </row>
    <row r="916" spans="1:36" ht="14.25" customHeight="1" x14ac:dyDescent="0.2">
      <c r="A916" s="2"/>
      <c r="B916" s="34"/>
      <c r="C916" s="34"/>
      <c r="D916" s="2"/>
      <c r="E916" s="2"/>
      <c r="F916" s="2"/>
      <c r="G916" s="2"/>
      <c r="H916" s="2"/>
      <c r="I916" s="2"/>
      <c r="J916" s="2"/>
      <c r="K916" s="2"/>
      <c r="L916" s="2"/>
      <c r="M916" s="2"/>
      <c r="N916" s="2"/>
      <c r="O916" s="2"/>
      <c r="P916" s="2"/>
      <c r="Q916" s="2"/>
      <c r="R916" s="2"/>
      <c r="S916" s="10"/>
      <c r="T916" s="2"/>
      <c r="U916" s="2"/>
      <c r="V916" s="2"/>
      <c r="W916" s="2"/>
      <c r="X916" s="2"/>
      <c r="Y916" s="2"/>
      <c r="Z916" s="2"/>
      <c r="AA916" s="2"/>
      <c r="AB916" s="2"/>
      <c r="AC916" s="2"/>
      <c r="AD916" s="2"/>
      <c r="AE916" s="2"/>
      <c r="AF916" s="2"/>
      <c r="AG916" s="2"/>
      <c r="AH916" s="2"/>
      <c r="AI916" s="2"/>
      <c r="AJ916" s="2"/>
    </row>
    <row r="917" spans="1:36" ht="14.25" customHeight="1" x14ac:dyDescent="0.2">
      <c r="A917" s="2"/>
      <c r="B917" s="34"/>
      <c r="C917" s="34"/>
      <c r="D917" s="2"/>
      <c r="E917" s="2"/>
      <c r="F917" s="2"/>
      <c r="G917" s="2"/>
      <c r="H917" s="2"/>
      <c r="I917" s="2"/>
      <c r="J917" s="2"/>
      <c r="K917" s="2"/>
      <c r="L917" s="2"/>
      <c r="M917" s="2"/>
      <c r="N917" s="2"/>
      <c r="O917" s="2"/>
      <c r="P917" s="2"/>
      <c r="Q917" s="2"/>
      <c r="R917" s="2"/>
      <c r="S917" s="10"/>
      <c r="T917" s="2"/>
      <c r="U917" s="2"/>
      <c r="V917" s="2"/>
      <c r="W917" s="2"/>
      <c r="X917" s="2"/>
      <c r="Y917" s="2"/>
      <c r="Z917" s="2"/>
      <c r="AA917" s="2"/>
      <c r="AB917" s="2"/>
      <c r="AC917" s="2"/>
      <c r="AD917" s="2"/>
      <c r="AE917" s="2"/>
      <c r="AF917" s="2"/>
      <c r="AG917" s="2"/>
      <c r="AH917" s="2"/>
      <c r="AI917" s="2"/>
      <c r="AJ917" s="2"/>
    </row>
    <row r="918" spans="1:36" ht="14.25" customHeight="1" x14ac:dyDescent="0.2">
      <c r="A918" s="2"/>
      <c r="B918" s="34"/>
      <c r="C918" s="34"/>
      <c r="D918" s="2"/>
      <c r="E918" s="2"/>
      <c r="F918" s="2"/>
      <c r="G918" s="2"/>
      <c r="H918" s="2"/>
      <c r="I918" s="2"/>
      <c r="J918" s="2"/>
      <c r="K918" s="2"/>
      <c r="L918" s="2"/>
      <c r="M918" s="2"/>
      <c r="N918" s="2"/>
      <c r="O918" s="2"/>
      <c r="P918" s="2"/>
      <c r="Q918" s="2"/>
      <c r="R918" s="2"/>
      <c r="S918" s="10"/>
      <c r="T918" s="2"/>
      <c r="U918" s="2"/>
      <c r="V918" s="2"/>
      <c r="W918" s="2"/>
      <c r="X918" s="2"/>
      <c r="Y918" s="2"/>
      <c r="Z918" s="2"/>
      <c r="AA918" s="2"/>
      <c r="AB918" s="2"/>
      <c r="AC918" s="2"/>
      <c r="AD918" s="2"/>
      <c r="AE918" s="2"/>
      <c r="AF918" s="2"/>
      <c r="AG918" s="2"/>
      <c r="AH918" s="2"/>
      <c r="AI918" s="2"/>
      <c r="AJ918" s="2"/>
    </row>
    <row r="919" spans="1:36" ht="14.25" customHeight="1" x14ac:dyDescent="0.2">
      <c r="A919" s="2"/>
      <c r="B919" s="34"/>
      <c r="C919" s="34"/>
      <c r="D919" s="2"/>
      <c r="E919" s="2"/>
      <c r="F919" s="2"/>
      <c r="G919" s="2"/>
      <c r="H919" s="2"/>
      <c r="I919" s="2"/>
      <c r="J919" s="2"/>
      <c r="K919" s="2"/>
      <c r="L919" s="2"/>
      <c r="M919" s="2"/>
      <c r="N919" s="2"/>
      <c r="O919" s="2"/>
      <c r="P919" s="2"/>
      <c r="Q919" s="2"/>
      <c r="R919" s="2"/>
      <c r="S919" s="10"/>
      <c r="T919" s="2"/>
      <c r="U919" s="2"/>
      <c r="V919" s="2"/>
      <c r="W919" s="2"/>
      <c r="X919" s="2"/>
      <c r="Y919" s="2"/>
      <c r="Z919" s="2"/>
      <c r="AA919" s="2"/>
      <c r="AB919" s="2"/>
      <c r="AC919" s="2"/>
      <c r="AD919" s="2"/>
      <c r="AE919" s="2"/>
      <c r="AF919" s="2"/>
      <c r="AG919" s="2"/>
      <c r="AH919" s="2"/>
      <c r="AI919" s="2"/>
      <c r="AJ919" s="2"/>
    </row>
    <row r="920" spans="1:36" ht="14.25" customHeight="1" x14ac:dyDescent="0.2">
      <c r="A920" s="2"/>
      <c r="B920" s="34"/>
      <c r="C920" s="34"/>
      <c r="D920" s="2"/>
      <c r="E920" s="2"/>
      <c r="F920" s="2"/>
      <c r="G920" s="2"/>
      <c r="H920" s="2"/>
      <c r="I920" s="2"/>
      <c r="J920" s="2"/>
      <c r="K920" s="2"/>
      <c r="L920" s="2"/>
      <c r="M920" s="2"/>
      <c r="N920" s="2"/>
      <c r="O920" s="2"/>
      <c r="P920" s="2"/>
      <c r="Q920" s="2"/>
      <c r="R920" s="2"/>
      <c r="S920" s="10"/>
      <c r="T920" s="2"/>
      <c r="U920" s="2"/>
      <c r="V920" s="2"/>
      <c r="W920" s="2"/>
      <c r="X920" s="2"/>
      <c r="Y920" s="2"/>
      <c r="Z920" s="2"/>
      <c r="AA920" s="2"/>
      <c r="AB920" s="2"/>
      <c r="AC920" s="2"/>
      <c r="AD920" s="2"/>
      <c r="AE920" s="2"/>
      <c r="AF920" s="2"/>
      <c r="AG920" s="2"/>
      <c r="AH920" s="2"/>
      <c r="AI920" s="2"/>
      <c r="AJ920" s="2"/>
    </row>
    <row r="921" spans="1:36" ht="14.25" customHeight="1" x14ac:dyDescent="0.2">
      <c r="A921" s="2"/>
      <c r="B921" s="34"/>
      <c r="C921" s="34"/>
      <c r="D921" s="2"/>
      <c r="E921" s="2"/>
      <c r="F921" s="2"/>
      <c r="G921" s="2"/>
      <c r="H921" s="2"/>
      <c r="I921" s="2"/>
      <c r="J921" s="2"/>
      <c r="K921" s="2"/>
      <c r="L921" s="2"/>
      <c r="M921" s="2"/>
      <c r="N921" s="2"/>
      <c r="O921" s="2"/>
      <c r="P921" s="2"/>
      <c r="Q921" s="2"/>
      <c r="R921" s="2"/>
      <c r="S921" s="10"/>
      <c r="T921" s="2"/>
      <c r="U921" s="2"/>
      <c r="V921" s="2"/>
      <c r="W921" s="2"/>
      <c r="X921" s="2"/>
      <c r="Y921" s="2"/>
      <c r="Z921" s="2"/>
      <c r="AA921" s="2"/>
      <c r="AB921" s="2"/>
      <c r="AC921" s="2"/>
      <c r="AD921" s="2"/>
      <c r="AE921" s="2"/>
      <c r="AF921" s="2"/>
      <c r="AG921" s="2"/>
      <c r="AH921" s="2"/>
      <c r="AI921" s="2"/>
      <c r="AJ921" s="2"/>
    </row>
    <row r="922" spans="1:36" ht="14.25" customHeight="1" x14ac:dyDescent="0.2">
      <c r="A922" s="2"/>
      <c r="B922" s="34"/>
      <c r="C922" s="34"/>
      <c r="D922" s="2"/>
      <c r="E922" s="2"/>
      <c r="F922" s="2"/>
      <c r="G922" s="2"/>
      <c r="H922" s="2"/>
      <c r="I922" s="2"/>
      <c r="J922" s="2"/>
      <c r="K922" s="2"/>
      <c r="L922" s="2"/>
      <c r="M922" s="2"/>
      <c r="N922" s="2"/>
      <c r="O922" s="2"/>
      <c r="P922" s="2"/>
      <c r="Q922" s="2"/>
      <c r="R922" s="2"/>
      <c r="S922" s="10"/>
      <c r="T922" s="2"/>
      <c r="U922" s="2"/>
      <c r="V922" s="2"/>
      <c r="W922" s="2"/>
      <c r="X922" s="2"/>
      <c r="Y922" s="2"/>
      <c r="Z922" s="2"/>
      <c r="AA922" s="2"/>
      <c r="AB922" s="2"/>
      <c r="AC922" s="2"/>
      <c r="AD922" s="2"/>
      <c r="AE922" s="2"/>
      <c r="AF922" s="2"/>
      <c r="AG922" s="2"/>
      <c r="AH922" s="2"/>
      <c r="AI922" s="2"/>
      <c r="AJ922" s="2"/>
    </row>
    <row r="923" spans="1:36" ht="14.25" customHeight="1" x14ac:dyDescent="0.2">
      <c r="A923" s="2"/>
      <c r="B923" s="34"/>
      <c r="C923" s="34"/>
      <c r="D923" s="2"/>
      <c r="E923" s="2"/>
      <c r="F923" s="2"/>
      <c r="G923" s="2"/>
      <c r="H923" s="2"/>
      <c r="I923" s="2"/>
      <c r="J923" s="2"/>
      <c r="K923" s="2"/>
      <c r="L923" s="2"/>
      <c r="M923" s="2"/>
      <c r="N923" s="2"/>
      <c r="O923" s="2"/>
      <c r="P923" s="2"/>
      <c r="Q923" s="2"/>
      <c r="R923" s="2"/>
      <c r="S923" s="10"/>
      <c r="T923" s="2"/>
      <c r="U923" s="2"/>
      <c r="V923" s="2"/>
      <c r="W923" s="2"/>
      <c r="X923" s="2"/>
      <c r="Y923" s="2"/>
      <c r="Z923" s="2"/>
      <c r="AA923" s="2"/>
      <c r="AB923" s="2"/>
      <c r="AC923" s="2"/>
      <c r="AD923" s="2"/>
      <c r="AE923" s="2"/>
      <c r="AF923" s="2"/>
      <c r="AG923" s="2"/>
      <c r="AH923" s="2"/>
      <c r="AI923" s="2"/>
      <c r="AJ923" s="2"/>
    </row>
    <row r="924" spans="1:36" ht="14.25" customHeight="1" x14ac:dyDescent="0.2">
      <c r="A924" s="2"/>
      <c r="B924" s="34"/>
      <c r="C924" s="34"/>
      <c r="D924" s="2"/>
      <c r="E924" s="2"/>
      <c r="F924" s="2"/>
      <c r="G924" s="2"/>
      <c r="H924" s="2"/>
      <c r="I924" s="2"/>
      <c r="J924" s="2"/>
      <c r="K924" s="2"/>
      <c r="L924" s="2"/>
      <c r="M924" s="2"/>
      <c r="N924" s="2"/>
      <c r="O924" s="2"/>
      <c r="P924" s="2"/>
      <c r="Q924" s="2"/>
      <c r="R924" s="2"/>
      <c r="S924" s="10"/>
      <c r="T924" s="2"/>
      <c r="U924" s="2"/>
      <c r="V924" s="2"/>
      <c r="W924" s="2"/>
      <c r="X924" s="2"/>
      <c r="Y924" s="2"/>
      <c r="Z924" s="2"/>
      <c r="AA924" s="2"/>
      <c r="AB924" s="2"/>
      <c r="AC924" s="2"/>
      <c r="AD924" s="2"/>
      <c r="AE924" s="2"/>
      <c r="AF924" s="2"/>
      <c r="AG924" s="2"/>
      <c r="AH924" s="2"/>
      <c r="AI924" s="2"/>
      <c r="AJ924" s="2"/>
    </row>
    <row r="925" spans="1:36" ht="14.25" customHeight="1" x14ac:dyDescent="0.2">
      <c r="A925" s="2"/>
      <c r="B925" s="34"/>
      <c r="C925" s="34"/>
      <c r="D925" s="2"/>
      <c r="E925" s="2"/>
      <c r="F925" s="2"/>
      <c r="G925" s="2"/>
      <c r="H925" s="2"/>
      <c r="I925" s="2"/>
      <c r="J925" s="2"/>
      <c r="K925" s="2"/>
      <c r="L925" s="2"/>
      <c r="M925" s="2"/>
      <c r="N925" s="2"/>
      <c r="O925" s="2"/>
      <c r="P925" s="2"/>
      <c r="Q925" s="2"/>
      <c r="R925" s="2"/>
      <c r="S925" s="10"/>
      <c r="T925" s="2"/>
      <c r="U925" s="2"/>
      <c r="V925" s="2"/>
      <c r="W925" s="2"/>
      <c r="X925" s="2"/>
      <c r="Y925" s="2"/>
      <c r="Z925" s="2"/>
      <c r="AA925" s="2"/>
      <c r="AB925" s="2"/>
      <c r="AC925" s="2"/>
      <c r="AD925" s="2"/>
      <c r="AE925" s="2"/>
      <c r="AF925" s="2"/>
      <c r="AG925" s="2"/>
      <c r="AH925" s="2"/>
      <c r="AI925" s="2"/>
      <c r="AJ925" s="2"/>
    </row>
    <row r="926" spans="1:36" ht="14.25" customHeight="1" x14ac:dyDescent="0.2">
      <c r="A926" s="2"/>
      <c r="B926" s="34"/>
      <c r="C926" s="34"/>
      <c r="D926" s="2"/>
      <c r="E926" s="2"/>
      <c r="F926" s="2"/>
      <c r="G926" s="2"/>
      <c r="H926" s="2"/>
      <c r="I926" s="2"/>
      <c r="J926" s="2"/>
      <c r="K926" s="2"/>
      <c r="L926" s="2"/>
      <c r="M926" s="2"/>
      <c r="N926" s="2"/>
      <c r="O926" s="2"/>
      <c r="P926" s="2"/>
      <c r="Q926" s="2"/>
      <c r="R926" s="2"/>
      <c r="S926" s="10"/>
      <c r="T926" s="2"/>
      <c r="U926" s="2"/>
      <c r="V926" s="2"/>
      <c r="W926" s="2"/>
      <c r="X926" s="2"/>
      <c r="Y926" s="2"/>
      <c r="Z926" s="2"/>
      <c r="AA926" s="2"/>
      <c r="AB926" s="2"/>
      <c r="AC926" s="2"/>
      <c r="AD926" s="2"/>
      <c r="AE926" s="2"/>
      <c r="AF926" s="2"/>
      <c r="AG926" s="2"/>
      <c r="AH926" s="2"/>
      <c r="AI926" s="2"/>
      <c r="AJ926" s="2"/>
    </row>
    <row r="927" spans="1:36" ht="14.25" customHeight="1" x14ac:dyDescent="0.2">
      <c r="A927" s="2"/>
      <c r="B927" s="34"/>
      <c r="C927" s="34"/>
      <c r="D927" s="2"/>
      <c r="E927" s="2"/>
      <c r="F927" s="2"/>
      <c r="G927" s="2"/>
      <c r="H927" s="2"/>
      <c r="I927" s="2"/>
      <c r="J927" s="2"/>
      <c r="K927" s="2"/>
      <c r="L927" s="2"/>
      <c r="M927" s="2"/>
      <c r="N927" s="2"/>
      <c r="O927" s="2"/>
      <c r="P927" s="2"/>
      <c r="Q927" s="2"/>
      <c r="R927" s="2"/>
      <c r="S927" s="10"/>
      <c r="T927" s="2"/>
      <c r="U927" s="2"/>
      <c r="V927" s="2"/>
      <c r="W927" s="2"/>
      <c r="X927" s="2"/>
      <c r="Y927" s="2"/>
      <c r="Z927" s="2"/>
      <c r="AA927" s="2"/>
      <c r="AB927" s="2"/>
      <c r="AC927" s="2"/>
      <c r="AD927" s="2"/>
      <c r="AE927" s="2"/>
      <c r="AF927" s="2"/>
      <c r="AG927" s="2"/>
      <c r="AH927" s="2"/>
      <c r="AI927" s="2"/>
      <c r="AJ927" s="2"/>
    </row>
    <row r="928" spans="1:36" ht="14.25" customHeight="1" x14ac:dyDescent="0.2">
      <c r="A928" s="2"/>
      <c r="B928" s="34"/>
      <c r="C928" s="34"/>
      <c r="D928" s="2"/>
      <c r="E928" s="2"/>
      <c r="F928" s="2"/>
      <c r="G928" s="2"/>
      <c r="H928" s="2"/>
      <c r="I928" s="2"/>
      <c r="J928" s="2"/>
      <c r="K928" s="2"/>
      <c r="L928" s="2"/>
      <c r="M928" s="2"/>
      <c r="N928" s="2"/>
      <c r="O928" s="2"/>
      <c r="P928" s="2"/>
      <c r="Q928" s="2"/>
      <c r="R928" s="2"/>
      <c r="S928" s="10"/>
      <c r="T928" s="2"/>
      <c r="U928" s="2"/>
      <c r="V928" s="2"/>
      <c r="W928" s="2"/>
      <c r="X928" s="2"/>
      <c r="Y928" s="2"/>
      <c r="Z928" s="2"/>
      <c r="AA928" s="2"/>
      <c r="AB928" s="2"/>
      <c r="AC928" s="2"/>
      <c r="AD928" s="2"/>
      <c r="AE928" s="2"/>
      <c r="AF928" s="2"/>
      <c r="AG928" s="2"/>
      <c r="AH928" s="2"/>
      <c r="AI928" s="2"/>
      <c r="AJ928" s="2"/>
    </row>
    <row r="929" spans="1:36" ht="14.25" customHeight="1" x14ac:dyDescent="0.2">
      <c r="A929" s="2"/>
      <c r="B929" s="34"/>
      <c r="C929" s="34"/>
      <c r="D929" s="2"/>
      <c r="E929" s="2"/>
      <c r="F929" s="2"/>
      <c r="G929" s="2"/>
      <c r="H929" s="2"/>
      <c r="I929" s="2"/>
      <c r="J929" s="2"/>
      <c r="K929" s="2"/>
      <c r="L929" s="2"/>
      <c r="M929" s="2"/>
      <c r="N929" s="2"/>
      <c r="O929" s="2"/>
      <c r="P929" s="2"/>
      <c r="Q929" s="2"/>
      <c r="R929" s="2"/>
      <c r="S929" s="10"/>
      <c r="T929" s="2"/>
      <c r="U929" s="2"/>
      <c r="V929" s="2"/>
      <c r="W929" s="2"/>
      <c r="X929" s="2"/>
      <c r="Y929" s="2"/>
      <c r="Z929" s="2"/>
      <c r="AA929" s="2"/>
      <c r="AB929" s="2"/>
      <c r="AC929" s="2"/>
      <c r="AD929" s="2"/>
      <c r="AE929" s="2"/>
      <c r="AF929" s="2"/>
      <c r="AG929" s="2"/>
      <c r="AH929" s="2"/>
      <c r="AI929" s="2"/>
      <c r="AJ929" s="2"/>
    </row>
    <row r="930" spans="1:36" ht="14.25" customHeight="1" x14ac:dyDescent="0.2">
      <c r="A930" s="2"/>
      <c r="B930" s="34"/>
      <c r="C930" s="34"/>
      <c r="D930" s="2"/>
      <c r="E930" s="2"/>
      <c r="F930" s="2"/>
      <c r="G930" s="2"/>
      <c r="H930" s="2"/>
      <c r="I930" s="2"/>
      <c r="J930" s="2"/>
      <c r="K930" s="2"/>
      <c r="L930" s="2"/>
      <c r="M930" s="2"/>
      <c r="N930" s="2"/>
      <c r="O930" s="2"/>
      <c r="P930" s="2"/>
      <c r="Q930" s="2"/>
      <c r="R930" s="2"/>
      <c r="S930" s="10"/>
      <c r="T930" s="2"/>
      <c r="U930" s="2"/>
      <c r="V930" s="2"/>
      <c r="W930" s="2"/>
      <c r="X930" s="2"/>
      <c r="Y930" s="2"/>
      <c r="Z930" s="2"/>
      <c r="AA930" s="2"/>
      <c r="AB930" s="2"/>
      <c r="AC930" s="2"/>
      <c r="AD930" s="2"/>
      <c r="AE930" s="2"/>
      <c r="AF930" s="2"/>
      <c r="AG930" s="2"/>
      <c r="AH930" s="2"/>
      <c r="AI930" s="2"/>
      <c r="AJ930" s="2"/>
    </row>
    <row r="931" spans="1:36" ht="14.25" customHeight="1" x14ac:dyDescent="0.2">
      <c r="A931" s="2"/>
      <c r="B931" s="34"/>
      <c r="C931" s="34"/>
      <c r="D931" s="2"/>
      <c r="E931" s="2"/>
      <c r="F931" s="2"/>
      <c r="G931" s="2"/>
      <c r="H931" s="2"/>
      <c r="I931" s="2"/>
      <c r="J931" s="2"/>
      <c r="K931" s="2"/>
      <c r="L931" s="2"/>
      <c r="M931" s="2"/>
      <c r="N931" s="2"/>
      <c r="O931" s="2"/>
      <c r="P931" s="2"/>
      <c r="Q931" s="2"/>
      <c r="R931" s="2"/>
      <c r="S931" s="10"/>
      <c r="T931" s="2"/>
      <c r="U931" s="2"/>
      <c r="V931" s="2"/>
      <c r="W931" s="2"/>
      <c r="X931" s="2"/>
      <c r="Y931" s="2"/>
      <c r="Z931" s="2"/>
      <c r="AA931" s="2"/>
      <c r="AB931" s="2"/>
      <c r="AC931" s="2"/>
      <c r="AD931" s="2"/>
      <c r="AE931" s="2"/>
      <c r="AF931" s="2"/>
      <c r="AG931" s="2"/>
      <c r="AH931" s="2"/>
      <c r="AI931" s="2"/>
      <c r="AJ931" s="2"/>
    </row>
    <row r="932" spans="1:36" ht="14.25" customHeight="1" x14ac:dyDescent="0.2">
      <c r="A932" s="2"/>
      <c r="B932" s="34"/>
      <c r="C932" s="34"/>
      <c r="D932" s="2"/>
      <c r="E932" s="2"/>
      <c r="F932" s="2"/>
      <c r="G932" s="2"/>
      <c r="H932" s="2"/>
      <c r="I932" s="2"/>
      <c r="J932" s="2"/>
      <c r="K932" s="2"/>
      <c r="L932" s="2"/>
      <c r="M932" s="2"/>
      <c r="N932" s="2"/>
      <c r="O932" s="2"/>
      <c r="P932" s="2"/>
      <c r="Q932" s="2"/>
      <c r="R932" s="2"/>
      <c r="S932" s="10"/>
      <c r="T932" s="2"/>
      <c r="U932" s="2"/>
      <c r="V932" s="2"/>
      <c r="W932" s="2"/>
      <c r="X932" s="2"/>
      <c r="Y932" s="2"/>
      <c r="Z932" s="2"/>
      <c r="AA932" s="2"/>
      <c r="AB932" s="2"/>
      <c r="AC932" s="2"/>
      <c r="AD932" s="2"/>
      <c r="AE932" s="2"/>
      <c r="AF932" s="2"/>
      <c r="AG932" s="2"/>
      <c r="AH932" s="2"/>
      <c r="AI932" s="2"/>
      <c r="AJ932" s="2"/>
    </row>
    <row r="933" spans="1:36" ht="14.25" customHeight="1" x14ac:dyDescent="0.2">
      <c r="A933" s="2"/>
      <c r="B933" s="34"/>
      <c r="C933" s="34"/>
      <c r="D933" s="2"/>
      <c r="E933" s="2"/>
      <c r="F933" s="2"/>
      <c r="G933" s="2"/>
      <c r="H933" s="2"/>
      <c r="I933" s="2"/>
      <c r="J933" s="2"/>
      <c r="K933" s="2"/>
      <c r="L933" s="2"/>
      <c r="M933" s="2"/>
      <c r="N933" s="2"/>
      <c r="O933" s="2"/>
      <c r="P933" s="2"/>
      <c r="Q933" s="2"/>
      <c r="R933" s="2"/>
      <c r="S933" s="10"/>
      <c r="T933" s="2"/>
      <c r="U933" s="2"/>
      <c r="V933" s="2"/>
      <c r="W933" s="2"/>
      <c r="X933" s="2"/>
      <c r="Y933" s="2"/>
      <c r="Z933" s="2"/>
      <c r="AA933" s="2"/>
      <c r="AB933" s="2"/>
      <c r="AC933" s="2"/>
      <c r="AD933" s="2"/>
      <c r="AE933" s="2"/>
      <c r="AF933" s="2"/>
      <c r="AG933" s="2"/>
      <c r="AH933" s="2"/>
      <c r="AI933" s="2"/>
      <c r="AJ933" s="2"/>
    </row>
    <row r="934" spans="1:36" ht="14.25" customHeight="1" x14ac:dyDescent="0.2">
      <c r="A934" s="2"/>
      <c r="B934" s="34"/>
      <c r="C934" s="34"/>
      <c r="D934" s="2"/>
      <c r="E934" s="2"/>
      <c r="F934" s="2"/>
      <c r="G934" s="2"/>
      <c r="H934" s="2"/>
      <c r="I934" s="2"/>
      <c r="J934" s="2"/>
      <c r="K934" s="2"/>
      <c r="L934" s="2"/>
      <c r="M934" s="2"/>
      <c r="N934" s="2"/>
      <c r="O934" s="2"/>
      <c r="P934" s="2"/>
      <c r="Q934" s="2"/>
      <c r="R934" s="2"/>
      <c r="S934" s="10"/>
      <c r="T934" s="2"/>
      <c r="U934" s="2"/>
      <c r="V934" s="2"/>
      <c r="W934" s="2"/>
      <c r="X934" s="2"/>
      <c r="Y934" s="2"/>
      <c r="Z934" s="2"/>
      <c r="AA934" s="2"/>
      <c r="AB934" s="2"/>
      <c r="AC934" s="2"/>
      <c r="AD934" s="2"/>
      <c r="AE934" s="2"/>
      <c r="AF934" s="2"/>
      <c r="AG934" s="2"/>
      <c r="AH934" s="2"/>
      <c r="AI934" s="2"/>
      <c r="AJ934" s="2"/>
    </row>
    <row r="935" spans="1:36" ht="14.25" customHeight="1" x14ac:dyDescent="0.2">
      <c r="A935" s="2"/>
      <c r="B935" s="34"/>
      <c r="C935" s="34"/>
      <c r="D935" s="2"/>
      <c r="E935" s="2"/>
      <c r="F935" s="2"/>
      <c r="G935" s="2"/>
      <c r="H935" s="2"/>
      <c r="I935" s="2"/>
      <c r="J935" s="2"/>
      <c r="K935" s="2"/>
      <c r="L935" s="2"/>
      <c r="M935" s="2"/>
      <c r="N935" s="2"/>
      <c r="O935" s="2"/>
      <c r="P935" s="2"/>
      <c r="Q935" s="2"/>
      <c r="R935" s="2"/>
      <c r="S935" s="10"/>
      <c r="T935" s="2"/>
      <c r="U935" s="2"/>
      <c r="V935" s="2"/>
      <c r="W935" s="2"/>
      <c r="X935" s="2"/>
      <c r="Y935" s="2"/>
      <c r="Z935" s="2"/>
      <c r="AA935" s="2"/>
      <c r="AB935" s="2"/>
      <c r="AC935" s="2"/>
      <c r="AD935" s="2"/>
      <c r="AE935" s="2"/>
      <c r="AF935" s="2"/>
      <c r="AG935" s="2"/>
      <c r="AH935" s="2"/>
      <c r="AI935" s="2"/>
      <c r="AJ935" s="2"/>
    </row>
    <row r="936" spans="1:36" ht="14.25" customHeight="1" x14ac:dyDescent="0.2">
      <c r="A936" s="2"/>
      <c r="B936" s="34"/>
      <c r="C936" s="34"/>
      <c r="D936" s="2"/>
      <c r="E936" s="2"/>
      <c r="F936" s="2"/>
      <c r="G936" s="2"/>
      <c r="H936" s="2"/>
      <c r="I936" s="2"/>
      <c r="J936" s="2"/>
      <c r="K936" s="2"/>
      <c r="L936" s="2"/>
      <c r="M936" s="2"/>
      <c r="N936" s="2"/>
      <c r="O936" s="2"/>
      <c r="P936" s="2"/>
      <c r="Q936" s="2"/>
      <c r="R936" s="2"/>
      <c r="S936" s="10"/>
      <c r="T936" s="2"/>
      <c r="U936" s="2"/>
      <c r="V936" s="2"/>
      <c r="W936" s="2"/>
      <c r="X936" s="2"/>
      <c r="Y936" s="2"/>
      <c r="Z936" s="2"/>
      <c r="AA936" s="2"/>
      <c r="AB936" s="2"/>
      <c r="AC936" s="2"/>
      <c r="AD936" s="2"/>
      <c r="AE936" s="2"/>
      <c r="AF936" s="2"/>
      <c r="AG936" s="2"/>
      <c r="AH936" s="2"/>
      <c r="AI936" s="2"/>
      <c r="AJ936" s="2"/>
    </row>
    <row r="937" spans="1:36" ht="14.25" customHeight="1" x14ac:dyDescent="0.2">
      <c r="A937" s="2"/>
      <c r="B937" s="34"/>
      <c r="C937" s="34"/>
      <c r="D937" s="2"/>
      <c r="E937" s="2"/>
      <c r="F937" s="2"/>
      <c r="G937" s="2"/>
      <c r="H937" s="2"/>
      <c r="I937" s="2"/>
      <c r="J937" s="2"/>
      <c r="K937" s="2"/>
      <c r="L937" s="2"/>
      <c r="M937" s="2"/>
      <c r="N937" s="2"/>
      <c r="O937" s="2"/>
      <c r="P937" s="2"/>
      <c r="Q937" s="2"/>
      <c r="R937" s="2"/>
      <c r="S937" s="10"/>
      <c r="T937" s="2"/>
      <c r="U937" s="2"/>
      <c r="V937" s="2"/>
      <c r="W937" s="2"/>
      <c r="X937" s="2"/>
      <c r="Y937" s="2"/>
      <c r="Z937" s="2"/>
      <c r="AA937" s="2"/>
      <c r="AB937" s="2"/>
      <c r="AC937" s="2"/>
      <c r="AD937" s="2"/>
      <c r="AE937" s="2"/>
      <c r="AF937" s="2"/>
      <c r="AG937" s="2"/>
      <c r="AH937" s="2"/>
      <c r="AI937" s="2"/>
      <c r="AJ937" s="2"/>
    </row>
    <row r="938" spans="1:36" ht="14.25" customHeight="1" x14ac:dyDescent="0.2">
      <c r="A938" s="2"/>
      <c r="B938" s="34"/>
      <c r="C938" s="34"/>
      <c r="D938" s="2"/>
      <c r="E938" s="2"/>
      <c r="F938" s="2"/>
      <c r="G938" s="2"/>
      <c r="H938" s="2"/>
      <c r="I938" s="2"/>
      <c r="J938" s="2"/>
      <c r="K938" s="2"/>
      <c r="L938" s="2"/>
      <c r="M938" s="2"/>
      <c r="N938" s="2"/>
      <c r="O938" s="2"/>
      <c r="P938" s="2"/>
      <c r="Q938" s="2"/>
      <c r="R938" s="2"/>
      <c r="S938" s="10"/>
      <c r="T938" s="2"/>
      <c r="U938" s="2"/>
      <c r="V938" s="2"/>
      <c r="W938" s="2"/>
      <c r="X938" s="2"/>
      <c r="Y938" s="2"/>
      <c r="Z938" s="2"/>
      <c r="AA938" s="2"/>
      <c r="AB938" s="2"/>
      <c r="AC938" s="2"/>
      <c r="AD938" s="2"/>
      <c r="AE938" s="2"/>
      <c r="AF938" s="2"/>
      <c r="AG938" s="2"/>
      <c r="AH938" s="2"/>
      <c r="AI938" s="2"/>
      <c r="AJ938" s="2"/>
    </row>
    <row r="939" spans="1:36" ht="14.25" customHeight="1" x14ac:dyDescent="0.2">
      <c r="A939" s="2"/>
      <c r="B939" s="34"/>
      <c r="C939" s="34"/>
      <c r="D939" s="2"/>
      <c r="E939" s="2"/>
      <c r="F939" s="2"/>
      <c r="G939" s="2"/>
      <c r="H939" s="2"/>
      <c r="I939" s="2"/>
      <c r="J939" s="2"/>
      <c r="K939" s="2"/>
      <c r="L939" s="2"/>
      <c r="M939" s="2"/>
      <c r="N939" s="2"/>
      <c r="O939" s="2"/>
      <c r="P939" s="2"/>
      <c r="Q939" s="2"/>
      <c r="R939" s="2"/>
      <c r="S939" s="10"/>
      <c r="T939" s="2"/>
      <c r="U939" s="2"/>
      <c r="V939" s="2"/>
      <c r="W939" s="2"/>
      <c r="X939" s="2"/>
      <c r="Y939" s="2"/>
      <c r="Z939" s="2"/>
      <c r="AA939" s="2"/>
      <c r="AB939" s="2"/>
      <c r="AC939" s="2"/>
      <c r="AD939" s="2"/>
      <c r="AE939" s="2"/>
      <c r="AF939" s="2"/>
      <c r="AG939" s="2"/>
      <c r="AH939" s="2"/>
      <c r="AI939" s="2"/>
      <c r="AJ939" s="2"/>
    </row>
    <row r="940" spans="1:36" ht="14.25" customHeight="1" x14ac:dyDescent="0.2">
      <c r="A940" s="2"/>
      <c r="B940" s="34"/>
      <c r="C940" s="34"/>
      <c r="D940" s="2"/>
      <c r="E940" s="2"/>
      <c r="F940" s="2"/>
      <c r="G940" s="2"/>
      <c r="H940" s="2"/>
      <c r="I940" s="2"/>
      <c r="J940" s="2"/>
      <c r="K940" s="2"/>
      <c r="L940" s="2"/>
      <c r="M940" s="2"/>
      <c r="N940" s="2"/>
      <c r="O940" s="2"/>
      <c r="P940" s="2"/>
      <c r="Q940" s="2"/>
      <c r="R940" s="2"/>
      <c r="S940" s="10"/>
      <c r="T940" s="2"/>
      <c r="U940" s="2"/>
      <c r="V940" s="2"/>
      <c r="W940" s="2"/>
      <c r="X940" s="2"/>
      <c r="Y940" s="2"/>
      <c r="Z940" s="2"/>
      <c r="AA940" s="2"/>
      <c r="AB940" s="2"/>
      <c r="AC940" s="2"/>
      <c r="AD940" s="2"/>
      <c r="AE940" s="2"/>
      <c r="AF940" s="2"/>
      <c r="AG940" s="2"/>
      <c r="AH940" s="2"/>
      <c r="AI940" s="2"/>
      <c r="AJ940" s="2"/>
    </row>
    <row r="941" spans="1:36" ht="14.25" customHeight="1" x14ac:dyDescent="0.2">
      <c r="A941" s="2"/>
      <c r="B941" s="34"/>
      <c r="C941" s="34"/>
      <c r="D941" s="2"/>
      <c r="E941" s="2"/>
      <c r="F941" s="2"/>
      <c r="G941" s="2"/>
      <c r="H941" s="2"/>
      <c r="I941" s="2"/>
      <c r="J941" s="2"/>
      <c r="K941" s="2"/>
      <c r="L941" s="2"/>
      <c r="M941" s="2"/>
      <c r="N941" s="2"/>
      <c r="O941" s="2"/>
      <c r="P941" s="2"/>
      <c r="Q941" s="2"/>
      <c r="R941" s="2"/>
      <c r="S941" s="10"/>
      <c r="T941" s="2"/>
      <c r="U941" s="2"/>
      <c r="V941" s="2"/>
      <c r="W941" s="2"/>
      <c r="X941" s="2"/>
      <c r="Y941" s="2"/>
      <c r="Z941" s="2"/>
      <c r="AA941" s="2"/>
      <c r="AB941" s="2"/>
      <c r="AC941" s="2"/>
      <c r="AD941" s="2"/>
      <c r="AE941" s="2"/>
      <c r="AF941" s="2"/>
      <c r="AG941" s="2"/>
      <c r="AH941" s="2"/>
      <c r="AI941" s="2"/>
      <c r="AJ941" s="2"/>
    </row>
    <row r="942" spans="1:36" ht="14.25" customHeight="1" x14ac:dyDescent="0.2">
      <c r="A942" s="2"/>
      <c r="B942" s="34"/>
      <c r="C942" s="34"/>
      <c r="D942" s="2"/>
      <c r="E942" s="2"/>
      <c r="F942" s="2"/>
      <c r="G942" s="2"/>
      <c r="H942" s="2"/>
      <c r="I942" s="2"/>
      <c r="J942" s="2"/>
      <c r="K942" s="2"/>
      <c r="L942" s="2"/>
      <c r="M942" s="2"/>
      <c r="N942" s="2"/>
      <c r="O942" s="2"/>
      <c r="P942" s="2"/>
      <c r="Q942" s="2"/>
      <c r="R942" s="2"/>
      <c r="S942" s="10"/>
      <c r="T942" s="2"/>
      <c r="U942" s="2"/>
      <c r="V942" s="2"/>
      <c r="W942" s="2"/>
      <c r="X942" s="2"/>
      <c r="Y942" s="2"/>
      <c r="Z942" s="2"/>
      <c r="AA942" s="2"/>
      <c r="AB942" s="2"/>
      <c r="AC942" s="2"/>
      <c r="AD942" s="2"/>
      <c r="AE942" s="2"/>
      <c r="AF942" s="2"/>
      <c r="AG942" s="2"/>
      <c r="AH942" s="2"/>
      <c r="AI942" s="2"/>
      <c r="AJ942" s="2"/>
    </row>
    <row r="943" spans="1:36" ht="14.25" customHeight="1" x14ac:dyDescent="0.2">
      <c r="A943" s="2"/>
      <c r="B943" s="34"/>
      <c r="C943" s="34"/>
      <c r="D943" s="2"/>
      <c r="E943" s="2"/>
      <c r="F943" s="2"/>
      <c r="G943" s="2"/>
      <c r="H943" s="2"/>
      <c r="I943" s="2"/>
      <c r="J943" s="2"/>
      <c r="K943" s="2"/>
      <c r="L943" s="2"/>
      <c r="M943" s="2"/>
      <c r="N943" s="2"/>
      <c r="O943" s="2"/>
      <c r="P943" s="2"/>
      <c r="Q943" s="2"/>
      <c r="R943" s="2"/>
      <c r="S943" s="10"/>
      <c r="T943" s="2"/>
      <c r="U943" s="2"/>
      <c r="V943" s="2"/>
      <c r="W943" s="2"/>
      <c r="X943" s="2"/>
      <c r="Y943" s="2"/>
      <c r="Z943" s="2"/>
      <c r="AA943" s="2"/>
      <c r="AB943" s="2"/>
      <c r="AC943" s="2"/>
      <c r="AD943" s="2"/>
      <c r="AE943" s="2"/>
      <c r="AF943" s="2"/>
      <c r="AG943" s="2"/>
      <c r="AH943" s="2"/>
      <c r="AI943" s="2"/>
      <c r="AJ943" s="2"/>
    </row>
    <row r="944" spans="1:36" ht="14.25" customHeight="1" x14ac:dyDescent="0.2">
      <c r="A944" s="2"/>
      <c r="B944" s="34"/>
      <c r="C944" s="34"/>
      <c r="D944" s="2"/>
      <c r="E944" s="2"/>
      <c r="F944" s="2"/>
      <c r="G944" s="2"/>
      <c r="H944" s="2"/>
      <c r="I944" s="2"/>
      <c r="J944" s="2"/>
      <c r="K944" s="2"/>
      <c r="L944" s="2"/>
      <c r="M944" s="2"/>
      <c r="N944" s="2"/>
      <c r="O944" s="2"/>
      <c r="P944" s="2"/>
      <c r="Q944" s="2"/>
      <c r="R944" s="2"/>
      <c r="S944" s="10"/>
      <c r="T944" s="2"/>
      <c r="U944" s="2"/>
      <c r="V944" s="2"/>
      <c r="W944" s="2"/>
      <c r="X944" s="2"/>
      <c r="Y944" s="2"/>
      <c r="Z944" s="2"/>
      <c r="AA944" s="2"/>
      <c r="AB944" s="2"/>
      <c r="AC944" s="2"/>
      <c r="AD944" s="2"/>
      <c r="AE944" s="2"/>
      <c r="AF944" s="2"/>
      <c r="AG944" s="2"/>
      <c r="AH944" s="2"/>
      <c r="AI944" s="2"/>
      <c r="AJ944" s="2"/>
    </row>
    <row r="945" spans="1:36" ht="14.25" customHeight="1" x14ac:dyDescent="0.2">
      <c r="A945" s="2"/>
      <c r="B945" s="34"/>
      <c r="C945" s="34"/>
      <c r="D945" s="2"/>
      <c r="E945" s="2"/>
      <c r="F945" s="2"/>
      <c r="G945" s="2"/>
      <c r="H945" s="2"/>
      <c r="I945" s="2"/>
      <c r="J945" s="2"/>
      <c r="K945" s="2"/>
      <c r="L945" s="2"/>
      <c r="M945" s="2"/>
      <c r="N945" s="2"/>
      <c r="O945" s="2"/>
      <c r="P945" s="2"/>
      <c r="Q945" s="2"/>
      <c r="R945" s="2"/>
      <c r="S945" s="10"/>
      <c r="T945" s="2"/>
      <c r="U945" s="2"/>
      <c r="V945" s="2"/>
      <c r="W945" s="2"/>
      <c r="X945" s="2"/>
      <c r="Y945" s="2"/>
      <c r="Z945" s="2"/>
      <c r="AA945" s="2"/>
      <c r="AB945" s="2"/>
      <c r="AC945" s="2"/>
      <c r="AD945" s="2"/>
      <c r="AE945" s="2"/>
      <c r="AF945" s="2"/>
      <c r="AG945" s="2"/>
      <c r="AH945" s="2"/>
      <c r="AI945" s="2"/>
      <c r="AJ945" s="2"/>
    </row>
    <row r="946" spans="1:36" ht="14.25" customHeight="1" x14ac:dyDescent="0.2">
      <c r="A946" s="2"/>
      <c r="B946" s="34"/>
      <c r="C946" s="34"/>
      <c r="D946" s="2"/>
      <c r="E946" s="2"/>
      <c r="F946" s="2"/>
      <c r="G946" s="2"/>
      <c r="H946" s="2"/>
      <c r="I946" s="2"/>
      <c r="J946" s="2"/>
      <c r="K946" s="2"/>
      <c r="L946" s="2"/>
      <c r="M946" s="2"/>
      <c r="N946" s="2"/>
      <c r="O946" s="2"/>
      <c r="P946" s="2"/>
      <c r="Q946" s="2"/>
      <c r="R946" s="2"/>
      <c r="S946" s="10"/>
      <c r="T946" s="2"/>
      <c r="U946" s="2"/>
      <c r="V946" s="2"/>
      <c r="W946" s="2"/>
      <c r="X946" s="2"/>
      <c r="Y946" s="2"/>
      <c r="Z946" s="2"/>
      <c r="AA946" s="2"/>
      <c r="AB946" s="2"/>
      <c r="AC946" s="2"/>
      <c r="AD946" s="2"/>
      <c r="AE946" s="2"/>
      <c r="AF946" s="2"/>
      <c r="AG946" s="2"/>
      <c r="AH946" s="2"/>
      <c r="AI946" s="2"/>
      <c r="AJ946" s="2"/>
    </row>
    <row r="947" spans="1:36" ht="14.25" customHeight="1" x14ac:dyDescent="0.2">
      <c r="A947" s="2"/>
      <c r="B947" s="34"/>
      <c r="C947" s="34"/>
      <c r="D947" s="2"/>
      <c r="E947" s="2"/>
      <c r="F947" s="2"/>
      <c r="G947" s="2"/>
      <c r="H947" s="2"/>
      <c r="I947" s="2"/>
      <c r="J947" s="2"/>
      <c r="K947" s="2"/>
      <c r="L947" s="2"/>
      <c r="M947" s="2"/>
      <c r="N947" s="2"/>
      <c r="O947" s="2"/>
      <c r="P947" s="2"/>
      <c r="Q947" s="2"/>
      <c r="R947" s="2"/>
      <c r="S947" s="10"/>
      <c r="T947" s="2"/>
      <c r="U947" s="2"/>
      <c r="V947" s="2"/>
      <c r="W947" s="2"/>
      <c r="X947" s="2"/>
      <c r="Y947" s="2"/>
      <c r="Z947" s="2"/>
      <c r="AA947" s="2"/>
      <c r="AB947" s="2"/>
      <c r="AC947" s="2"/>
      <c r="AD947" s="2"/>
      <c r="AE947" s="2"/>
      <c r="AF947" s="2"/>
      <c r="AG947" s="2"/>
      <c r="AH947" s="2"/>
      <c r="AI947" s="2"/>
      <c r="AJ947" s="2"/>
    </row>
    <row r="948" spans="1:36" ht="14.25" customHeight="1" x14ac:dyDescent="0.2">
      <c r="A948" s="2"/>
      <c r="B948" s="34"/>
      <c r="C948" s="34"/>
      <c r="D948" s="2"/>
      <c r="E948" s="2"/>
      <c r="F948" s="2"/>
      <c r="G948" s="2"/>
      <c r="H948" s="2"/>
      <c r="I948" s="2"/>
      <c r="J948" s="2"/>
      <c r="K948" s="2"/>
      <c r="L948" s="2"/>
      <c r="M948" s="2"/>
      <c r="N948" s="2"/>
      <c r="O948" s="2"/>
      <c r="P948" s="2"/>
      <c r="Q948" s="2"/>
      <c r="R948" s="2"/>
      <c r="S948" s="10"/>
      <c r="T948" s="2"/>
      <c r="U948" s="2"/>
      <c r="V948" s="2"/>
      <c r="W948" s="2"/>
      <c r="X948" s="2"/>
      <c r="Y948" s="2"/>
      <c r="Z948" s="2"/>
      <c r="AA948" s="2"/>
      <c r="AB948" s="2"/>
      <c r="AC948" s="2"/>
      <c r="AD948" s="2"/>
      <c r="AE948" s="2"/>
      <c r="AF948" s="2"/>
      <c r="AG948" s="2"/>
      <c r="AH948" s="2"/>
      <c r="AI948" s="2"/>
      <c r="AJ948" s="2"/>
    </row>
    <row r="949" spans="1:36" ht="14.25" customHeight="1" x14ac:dyDescent="0.2">
      <c r="A949" s="2"/>
      <c r="B949" s="34"/>
      <c r="C949" s="34"/>
      <c r="D949" s="2"/>
      <c r="E949" s="2"/>
      <c r="F949" s="2"/>
      <c r="G949" s="2"/>
      <c r="H949" s="2"/>
      <c r="I949" s="2"/>
      <c r="J949" s="2"/>
      <c r="K949" s="2"/>
      <c r="L949" s="2"/>
      <c r="M949" s="2"/>
      <c r="N949" s="2"/>
      <c r="O949" s="2"/>
      <c r="P949" s="2"/>
      <c r="Q949" s="2"/>
      <c r="R949" s="2"/>
      <c r="S949" s="10"/>
      <c r="T949" s="2"/>
      <c r="U949" s="2"/>
      <c r="V949" s="2"/>
      <c r="W949" s="2"/>
      <c r="X949" s="2"/>
      <c r="Y949" s="2"/>
      <c r="Z949" s="2"/>
      <c r="AA949" s="2"/>
      <c r="AB949" s="2"/>
      <c r="AC949" s="2"/>
      <c r="AD949" s="2"/>
      <c r="AE949" s="2"/>
      <c r="AF949" s="2"/>
      <c r="AG949" s="2"/>
      <c r="AH949" s="2"/>
      <c r="AI949" s="2"/>
      <c r="AJ949" s="2"/>
    </row>
    <row r="950" spans="1:36" ht="14.25" customHeight="1" x14ac:dyDescent="0.2">
      <c r="A950" s="2"/>
      <c r="B950" s="34"/>
      <c r="C950" s="34"/>
      <c r="D950" s="2"/>
      <c r="E950" s="2"/>
      <c r="F950" s="2"/>
      <c r="G950" s="2"/>
      <c r="H950" s="2"/>
      <c r="I950" s="2"/>
      <c r="J950" s="2"/>
      <c r="K950" s="2"/>
      <c r="L950" s="2"/>
      <c r="M950" s="2"/>
      <c r="N950" s="2"/>
      <c r="O950" s="2"/>
      <c r="P950" s="2"/>
      <c r="Q950" s="2"/>
      <c r="R950" s="2"/>
      <c r="S950" s="10"/>
      <c r="T950" s="2"/>
      <c r="U950" s="2"/>
      <c r="V950" s="2"/>
      <c r="W950" s="2"/>
      <c r="X950" s="2"/>
      <c r="Y950" s="2"/>
      <c r="Z950" s="2"/>
      <c r="AA950" s="2"/>
      <c r="AB950" s="2"/>
      <c r="AC950" s="2"/>
      <c r="AD950" s="2"/>
      <c r="AE950" s="2"/>
      <c r="AF950" s="2"/>
      <c r="AG950" s="2"/>
      <c r="AH950" s="2"/>
      <c r="AI950" s="2"/>
      <c r="AJ950" s="2"/>
    </row>
    <row r="951" spans="1:36" ht="14.25" customHeight="1" x14ac:dyDescent="0.2">
      <c r="A951" s="2"/>
      <c r="B951" s="34"/>
      <c r="C951" s="34"/>
      <c r="D951" s="2"/>
      <c r="E951" s="2"/>
      <c r="F951" s="2"/>
      <c r="G951" s="2"/>
      <c r="H951" s="2"/>
      <c r="I951" s="2"/>
      <c r="J951" s="2"/>
      <c r="K951" s="2"/>
      <c r="L951" s="2"/>
      <c r="M951" s="2"/>
      <c r="N951" s="2"/>
      <c r="O951" s="2"/>
      <c r="P951" s="2"/>
      <c r="Q951" s="2"/>
      <c r="R951" s="2"/>
      <c r="S951" s="10"/>
      <c r="T951" s="2"/>
      <c r="U951" s="2"/>
      <c r="V951" s="2"/>
      <c r="W951" s="2"/>
      <c r="X951" s="2"/>
      <c r="Y951" s="2"/>
      <c r="Z951" s="2"/>
      <c r="AA951" s="2"/>
      <c r="AB951" s="2"/>
      <c r="AC951" s="2"/>
      <c r="AD951" s="2"/>
      <c r="AE951" s="2"/>
      <c r="AF951" s="2"/>
      <c r="AG951" s="2"/>
      <c r="AH951" s="2"/>
      <c r="AI951" s="2"/>
      <c r="AJ951" s="2"/>
    </row>
    <row r="952" spans="1:36" ht="14.25" customHeight="1" x14ac:dyDescent="0.2">
      <c r="A952" s="2"/>
      <c r="B952" s="34"/>
      <c r="C952" s="34"/>
      <c r="D952" s="2"/>
      <c r="E952" s="2"/>
      <c r="F952" s="2"/>
      <c r="G952" s="2"/>
      <c r="H952" s="2"/>
      <c r="I952" s="2"/>
      <c r="J952" s="2"/>
      <c r="K952" s="2"/>
      <c r="L952" s="2"/>
      <c r="M952" s="2"/>
      <c r="N952" s="2"/>
      <c r="O952" s="2"/>
      <c r="P952" s="2"/>
      <c r="Q952" s="2"/>
      <c r="R952" s="2"/>
      <c r="S952" s="10"/>
      <c r="T952" s="2"/>
      <c r="U952" s="2"/>
      <c r="V952" s="2"/>
      <c r="W952" s="2"/>
      <c r="X952" s="2"/>
      <c r="Y952" s="2"/>
      <c r="Z952" s="2"/>
      <c r="AA952" s="2"/>
      <c r="AB952" s="2"/>
      <c r="AC952" s="2"/>
      <c r="AD952" s="2"/>
      <c r="AE952" s="2"/>
      <c r="AF952" s="2"/>
      <c r="AG952" s="2"/>
      <c r="AH952" s="2"/>
      <c r="AI952" s="2"/>
      <c r="AJ952" s="2"/>
    </row>
    <row r="953" spans="1:36" ht="14.25" customHeight="1" x14ac:dyDescent="0.2">
      <c r="A953" s="2"/>
      <c r="B953" s="34"/>
      <c r="C953" s="34"/>
      <c r="D953" s="2"/>
      <c r="E953" s="2"/>
      <c r="F953" s="2"/>
      <c r="G953" s="2"/>
      <c r="H953" s="2"/>
      <c r="I953" s="2"/>
      <c r="J953" s="2"/>
      <c r="K953" s="2"/>
      <c r="L953" s="2"/>
      <c r="M953" s="2"/>
      <c r="N953" s="2"/>
      <c r="O953" s="2"/>
      <c r="P953" s="2"/>
      <c r="Q953" s="2"/>
      <c r="R953" s="2"/>
      <c r="S953" s="10"/>
      <c r="T953" s="2"/>
      <c r="U953" s="2"/>
      <c r="V953" s="2"/>
      <c r="W953" s="2"/>
      <c r="X953" s="2"/>
      <c r="Y953" s="2"/>
      <c r="Z953" s="2"/>
      <c r="AA953" s="2"/>
      <c r="AB953" s="2"/>
      <c r="AC953" s="2"/>
      <c r="AD953" s="2"/>
      <c r="AE953" s="2"/>
      <c r="AF953" s="2"/>
      <c r="AG953" s="2"/>
      <c r="AH953" s="2"/>
      <c r="AI953" s="2"/>
      <c r="AJ953" s="2"/>
    </row>
    <row r="954" spans="1:36" ht="14.25" customHeight="1" x14ac:dyDescent="0.2">
      <c r="A954" s="2"/>
      <c r="B954" s="34"/>
      <c r="C954" s="34"/>
      <c r="D954" s="2"/>
      <c r="E954" s="2"/>
      <c r="F954" s="2"/>
      <c r="G954" s="2"/>
      <c r="H954" s="2"/>
      <c r="I954" s="2"/>
      <c r="J954" s="2"/>
      <c r="K954" s="2"/>
      <c r="L954" s="2"/>
      <c r="M954" s="2"/>
      <c r="N954" s="2"/>
      <c r="O954" s="2"/>
      <c r="P954" s="2"/>
      <c r="Q954" s="2"/>
      <c r="R954" s="2"/>
      <c r="S954" s="10"/>
      <c r="T954" s="2"/>
      <c r="U954" s="2"/>
      <c r="V954" s="2"/>
      <c r="W954" s="2"/>
      <c r="X954" s="2"/>
      <c r="Y954" s="2"/>
      <c r="Z954" s="2"/>
      <c r="AA954" s="2"/>
      <c r="AB954" s="2"/>
      <c r="AC954" s="2"/>
      <c r="AD954" s="2"/>
      <c r="AE954" s="2"/>
      <c r="AF954" s="2"/>
      <c r="AG954" s="2"/>
      <c r="AH954" s="2"/>
      <c r="AI954" s="2"/>
      <c r="AJ954" s="2"/>
    </row>
    <row r="955" spans="1:36" ht="14.25" customHeight="1" x14ac:dyDescent="0.2">
      <c r="A955" s="2"/>
      <c r="B955" s="34"/>
      <c r="C955" s="34"/>
      <c r="D955" s="2"/>
      <c r="E955" s="2"/>
      <c r="F955" s="2"/>
      <c r="G955" s="2"/>
      <c r="H955" s="2"/>
      <c r="I955" s="2"/>
      <c r="J955" s="2"/>
      <c r="K955" s="2"/>
      <c r="L955" s="2"/>
      <c r="M955" s="2"/>
      <c r="N955" s="2"/>
      <c r="O955" s="2"/>
      <c r="P955" s="2"/>
      <c r="Q955" s="2"/>
      <c r="R955" s="2"/>
      <c r="S955" s="10"/>
      <c r="T955" s="2"/>
      <c r="U955" s="2"/>
      <c r="V955" s="2"/>
      <c r="W955" s="2"/>
      <c r="X955" s="2"/>
      <c r="Y955" s="2"/>
      <c r="Z955" s="2"/>
      <c r="AA955" s="2"/>
      <c r="AB955" s="2"/>
      <c r="AC955" s="2"/>
      <c r="AD955" s="2"/>
      <c r="AE955" s="2"/>
      <c r="AF955" s="2"/>
      <c r="AG955" s="2"/>
      <c r="AH955" s="2"/>
      <c r="AI955" s="2"/>
      <c r="AJ955" s="2"/>
    </row>
    <row r="956" spans="1:36" ht="14.25" customHeight="1" x14ac:dyDescent="0.2">
      <c r="A956" s="2"/>
      <c r="B956" s="34"/>
      <c r="C956" s="34"/>
      <c r="D956" s="2"/>
      <c r="E956" s="2"/>
      <c r="F956" s="2"/>
      <c r="G956" s="2"/>
      <c r="H956" s="2"/>
      <c r="I956" s="2"/>
      <c r="J956" s="2"/>
      <c r="K956" s="2"/>
      <c r="L956" s="2"/>
      <c r="M956" s="2"/>
      <c r="N956" s="2"/>
      <c r="O956" s="2"/>
      <c r="P956" s="2"/>
      <c r="Q956" s="2"/>
      <c r="R956" s="2"/>
      <c r="S956" s="10"/>
      <c r="T956" s="2"/>
      <c r="U956" s="2"/>
      <c r="V956" s="2"/>
      <c r="W956" s="2"/>
      <c r="X956" s="2"/>
      <c r="Y956" s="2"/>
      <c r="Z956" s="2"/>
      <c r="AA956" s="2"/>
      <c r="AB956" s="2"/>
      <c r="AC956" s="2"/>
      <c r="AD956" s="2"/>
      <c r="AE956" s="2"/>
      <c r="AF956" s="2"/>
      <c r="AG956" s="2"/>
      <c r="AH956" s="2"/>
      <c r="AI956" s="2"/>
      <c r="AJ956" s="2"/>
    </row>
    <row r="957" spans="1:36" ht="14.25" customHeight="1" x14ac:dyDescent="0.2">
      <c r="A957" s="2"/>
      <c r="B957" s="34"/>
      <c r="C957" s="34"/>
      <c r="D957" s="2"/>
      <c r="E957" s="2"/>
      <c r="F957" s="2"/>
      <c r="G957" s="2"/>
      <c r="H957" s="2"/>
      <c r="I957" s="2"/>
      <c r="J957" s="2"/>
      <c r="K957" s="2"/>
      <c r="L957" s="2"/>
      <c r="M957" s="2"/>
      <c r="N957" s="2"/>
      <c r="O957" s="2"/>
      <c r="P957" s="2"/>
      <c r="Q957" s="2"/>
      <c r="R957" s="2"/>
      <c r="S957" s="10"/>
      <c r="T957" s="2"/>
      <c r="U957" s="2"/>
      <c r="V957" s="2"/>
      <c r="W957" s="2"/>
      <c r="X957" s="2"/>
      <c r="Y957" s="2"/>
      <c r="Z957" s="2"/>
      <c r="AA957" s="2"/>
      <c r="AB957" s="2"/>
      <c r="AC957" s="2"/>
      <c r="AD957" s="2"/>
      <c r="AE957" s="2"/>
      <c r="AF957" s="2"/>
      <c r="AG957" s="2"/>
      <c r="AH957" s="2"/>
      <c r="AI957" s="2"/>
      <c r="AJ957" s="2"/>
    </row>
    <row r="958" spans="1:36" ht="14.25" customHeight="1" x14ac:dyDescent="0.2">
      <c r="A958" s="2"/>
      <c r="B958" s="34"/>
      <c r="C958" s="34"/>
      <c r="D958" s="2"/>
      <c r="E958" s="2"/>
      <c r="F958" s="2"/>
      <c r="G958" s="2"/>
      <c r="H958" s="2"/>
      <c r="I958" s="2"/>
      <c r="J958" s="2"/>
      <c r="K958" s="2"/>
      <c r="L958" s="2"/>
      <c r="M958" s="2"/>
      <c r="N958" s="2"/>
      <c r="O958" s="2"/>
      <c r="P958" s="2"/>
      <c r="Q958" s="2"/>
      <c r="R958" s="2"/>
      <c r="S958" s="10"/>
      <c r="T958" s="2"/>
      <c r="U958" s="2"/>
      <c r="V958" s="2"/>
      <c r="W958" s="2"/>
      <c r="X958" s="2"/>
      <c r="Y958" s="2"/>
      <c r="Z958" s="2"/>
      <c r="AA958" s="2"/>
      <c r="AB958" s="2"/>
      <c r="AC958" s="2"/>
      <c r="AD958" s="2"/>
      <c r="AE958" s="2"/>
      <c r="AF958" s="2"/>
      <c r="AG958" s="2"/>
      <c r="AH958" s="2"/>
      <c r="AI958" s="2"/>
      <c r="AJ958" s="2"/>
    </row>
    <row r="959" spans="1:36" ht="14.25" customHeight="1" x14ac:dyDescent="0.2">
      <c r="A959" s="2"/>
      <c r="B959" s="34"/>
      <c r="C959" s="34"/>
      <c r="D959" s="2"/>
      <c r="E959" s="2"/>
      <c r="F959" s="2"/>
      <c r="G959" s="2"/>
      <c r="H959" s="2"/>
      <c r="I959" s="2"/>
      <c r="J959" s="2"/>
      <c r="K959" s="2"/>
      <c r="L959" s="2"/>
      <c r="M959" s="2"/>
      <c r="N959" s="2"/>
      <c r="O959" s="2"/>
      <c r="P959" s="2"/>
      <c r="Q959" s="2"/>
      <c r="R959" s="2"/>
      <c r="S959" s="10"/>
      <c r="T959" s="2"/>
      <c r="U959" s="2"/>
      <c r="V959" s="2"/>
      <c r="W959" s="2"/>
      <c r="X959" s="2"/>
      <c r="Y959" s="2"/>
      <c r="Z959" s="2"/>
      <c r="AA959" s="2"/>
      <c r="AB959" s="2"/>
      <c r="AC959" s="2"/>
      <c r="AD959" s="2"/>
      <c r="AE959" s="2"/>
      <c r="AF959" s="2"/>
      <c r="AG959" s="2"/>
      <c r="AH959" s="2"/>
      <c r="AI959" s="2"/>
      <c r="AJ959" s="2"/>
    </row>
    <row r="960" spans="1:36" ht="14.25" customHeight="1" x14ac:dyDescent="0.2">
      <c r="A960" s="2"/>
      <c r="B960" s="34"/>
      <c r="C960" s="34"/>
      <c r="D960" s="2"/>
      <c r="E960" s="2"/>
      <c r="F960" s="2"/>
      <c r="G960" s="2"/>
      <c r="H960" s="2"/>
      <c r="I960" s="2"/>
      <c r="J960" s="2"/>
      <c r="K960" s="2"/>
      <c r="L960" s="2"/>
      <c r="M960" s="2"/>
      <c r="N960" s="2"/>
      <c r="O960" s="2"/>
      <c r="P960" s="2"/>
      <c r="Q960" s="2"/>
      <c r="R960" s="2"/>
      <c r="S960" s="10"/>
      <c r="T960" s="2"/>
      <c r="U960" s="2"/>
      <c r="V960" s="2"/>
      <c r="W960" s="2"/>
      <c r="X960" s="2"/>
      <c r="Y960" s="2"/>
      <c r="Z960" s="2"/>
      <c r="AA960" s="2"/>
      <c r="AB960" s="2"/>
      <c r="AC960" s="2"/>
      <c r="AD960" s="2"/>
      <c r="AE960" s="2"/>
      <c r="AF960" s="2"/>
      <c r="AG960" s="2"/>
      <c r="AH960" s="2"/>
      <c r="AI960" s="2"/>
      <c r="AJ960" s="2"/>
    </row>
    <row r="961" spans="1:36" ht="14.25" customHeight="1" x14ac:dyDescent="0.2">
      <c r="A961" s="2"/>
      <c r="B961" s="34"/>
      <c r="C961" s="34"/>
      <c r="D961" s="2"/>
      <c r="E961" s="2"/>
      <c r="F961" s="2"/>
      <c r="G961" s="2"/>
      <c r="H961" s="2"/>
      <c r="I961" s="2"/>
      <c r="J961" s="2"/>
      <c r="K961" s="2"/>
      <c r="L961" s="2"/>
      <c r="M961" s="2"/>
      <c r="N961" s="2"/>
      <c r="O961" s="2"/>
      <c r="P961" s="2"/>
      <c r="Q961" s="2"/>
      <c r="R961" s="2"/>
      <c r="S961" s="10"/>
      <c r="T961" s="2"/>
      <c r="U961" s="2"/>
      <c r="V961" s="2"/>
      <c r="W961" s="2"/>
      <c r="X961" s="2"/>
      <c r="Y961" s="2"/>
      <c r="Z961" s="2"/>
      <c r="AA961" s="2"/>
      <c r="AB961" s="2"/>
      <c r="AC961" s="2"/>
      <c r="AD961" s="2"/>
      <c r="AE961" s="2"/>
      <c r="AF961" s="2"/>
      <c r="AG961" s="2"/>
      <c r="AH961" s="2"/>
      <c r="AI961" s="2"/>
      <c r="AJ961" s="2"/>
    </row>
    <row r="962" spans="1:36" ht="14.25" customHeight="1" x14ac:dyDescent="0.2">
      <c r="A962" s="2"/>
      <c r="B962" s="34"/>
      <c r="C962" s="34"/>
      <c r="D962" s="2"/>
      <c r="E962" s="2"/>
      <c r="F962" s="2"/>
      <c r="G962" s="2"/>
      <c r="H962" s="2"/>
      <c r="I962" s="2"/>
      <c r="J962" s="2"/>
      <c r="K962" s="2"/>
      <c r="L962" s="2"/>
      <c r="M962" s="2"/>
      <c r="N962" s="2"/>
      <c r="O962" s="2"/>
      <c r="P962" s="2"/>
      <c r="Q962" s="2"/>
      <c r="R962" s="2"/>
      <c r="S962" s="10"/>
      <c r="T962" s="2"/>
      <c r="U962" s="2"/>
      <c r="V962" s="2"/>
      <c r="W962" s="2"/>
      <c r="X962" s="2"/>
      <c r="Y962" s="2"/>
      <c r="Z962" s="2"/>
      <c r="AA962" s="2"/>
      <c r="AB962" s="2"/>
      <c r="AC962" s="2"/>
      <c r="AD962" s="2"/>
      <c r="AE962" s="2"/>
      <c r="AF962" s="2"/>
      <c r="AG962" s="2"/>
      <c r="AH962" s="2"/>
      <c r="AI962" s="2"/>
      <c r="AJ962" s="2"/>
    </row>
    <row r="963" spans="1:36" ht="14.25" customHeight="1" x14ac:dyDescent="0.2">
      <c r="A963" s="2"/>
      <c r="B963" s="34"/>
      <c r="C963" s="34"/>
      <c r="D963" s="2"/>
      <c r="E963" s="2"/>
      <c r="F963" s="2"/>
      <c r="G963" s="2"/>
      <c r="H963" s="2"/>
      <c r="I963" s="2"/>
      <c r="J963" s="2"/>
      <c r="K963" s="2"/>
      <c r="L963" s="2"/>
      <c r="M963" s="2"/>
      <c r="N963" s="2"/>
      <c r="O963" s="2"/>
      <c r="P963" s="2"/>
      <c r="Q963" s="2"/>
      <c r="R963" s="2"/>
      <c r="S963" s="10"/>
      <c r="T963" s="2"/>
      <c r="U963" s="2"/>
      <c r="V963" s="2"/>
      <c r="W963" s="2"/>
      <c r="X963" s="2"/>
      <c r="Y963" s="2"/>
      <c r="Z963" s="2"/>
      <c r="AA963" s="2"/>
      <c r="AB963" s="2"/>
      <c r="AC963" s="2"/>
      <c r="AD963" s="2"/>
      <c r="AE963" s="2"/>
      <c r="AF963" s="2"/>
      <c r="AG963" s="2"/>
      <c r="AH963" s="2"/>
      <c r="AI963" s="2"/>
      <c r="AJ963" s="2"/>
    </row>
    <row r="964" spans="1:36" ht="14.25" customHeight="1" x14ac:dyDescent="0.2">
      <c r="A964" s="2"/>
      <c r="B964" s="34"/>
      <c r="C964" s="34"/>
      <c r="D964" s="2"/>
      <c r="E964" s="2"/>
      <c r="F964" s="2"/>
      <c r="G964" s="2"/>
      <c r="H964" s="2"/>
      <c r="I964" s="2"/>
      <c r="J964" s="2"/>
      <c r="K964" s="2"/>
      <c r="L964" s="2"/>
      <c r="M964" s="2"/>
      <c r="N964" s="2"/>
      <c r="O964" s="2"/>
      <c r="P964" s="2"/>
      <c r="Q964" s="2"/>
      <c r="R964" s="2"/>
      <c r="S964" s="10"/>
      <c r="T964" s="2"/>
      <c r="U964" s="2"/>
      <c r="V964" s="2"/>
      <c r="W964" s="2"/>
      <c r="X964" s="2"/>
      <c r="Y964" s="2"/>
      <c r="Z964" s="2"/>
      <c r="AA964" s="2"/>
      <c r="AB964" s="2"/>
      <c r="AC964" s="2"/>
      <c r="AD964" s="2"/>
      <c r="AE964" s="2"/>
      <c r="AF964" s="2"/>
      <c r="AG964" s="2"/>
      <c r="AH964" s="2"/>
      <c r="AI964" s="2"/>
      <c r="AJ964" s="2"/>
    </row>
    <row r="965" spans="1:36" ht="14.25" customHeight="1" x14ac:dyDescent="0.2">
      <c r="A965" s="2"/>
      <c r="B965" s="34"/>
      <c r="C965" s="34"/>
      <c r="D965" s="2"/>
      <c r="E965" s="2"/>
      <c r="F965" s="2"/>
      <c r="G965" s="2"/>
      <c r="H965" s="2"/>
      <c r="I965" s="2"/>
      <c r="J965" s="2"/>
      <c r="K965" s="2"/>
      <c r="L965" s="2"/>
      <c r="M965" s="2"/>
      <c r="N965" s="2"/>
      <c r="O965" s="2"/>
      <c r="P965" s="2"/>
      <c r="Q965" s="2"/>
      <c r="R965" s="2"/>
      <c r="S965" s="10"/>
      <c r="T965" s="2"/>
      <c r="U965" s="2"/>
      <c r="V965" s="2"/>
      <c r="W965" s="2"/>
      <c r="X965" s="2"/>
      <c r="Y965" s="2"/>
      <c r="Z965" s="2"/>
      <c r="AA965" s="2"/>
      <c r="AB965" s="2"/>
      <c r="AC965" s="2"/>
      <c r="AD965" s="2"/>
      <c r="AE965" s="2"/>
      <c r="AF965" s="2"/>
      <c r="AG965" s="2"/>
      <c r="AH965" s="2"/>
      <c r="AI965" s="2"/>
      <c r="AJ965" s="2"/>
    </row>
    <row r="966" spans="1:36" ht="14.25" customHeight="1" x14ac:dyDescent="0.2">
      <c r="A966" s="2"/>
      <c r="B966" s="34"/>
      <c r="C966" s="34"/>
      <c r="D966" s="2"/>
      <c r="E966" s="2"/>
      <c r="F966" s="2"/>
      <c r="G966" s="2"/>
      <c r="H966" s="2"/>
      <c r="I966" s="2"/>
      <c r="J966" s="2"/>
      <c r="K966" s="2"/>
      <c r="L966" s="2"/>
      <c r="M966" s="2"/>
      <c r="N966" s="2"/>
      <c r="O966" s="2"/>
      <c r="P966" s="2"/>
      <c r="Q966" s="2"/>
      <c r="R966" s="2"/>
      <c r="S966" s="10"/>
      <c r="T966" s="2"/>
      <c r="U966" s="2"/>
      <c r="V966" s="2"/>
      <c r="W966" s="2"/>
      <c r="X966" s="2"/>
      <c r="Y966" s="2"/>
      <c r="Z966" s="2"/>
      <c r="AA966" s="2"/>
      <c r="AB966" s="2"/>
      <c r="AC966" s="2"/>
      <c r="AD966" s="2"/>
      <c r="AE966" s="2"/>
      <c r="AF966" s="2"/>
      <c r="AG966" s="2"/>
      <c r="AH966" s="2"/>
      <c r="AI966" s="2"/>
      <c r="AJ966" s="2"/>
    </row>
    <row r="967" spans="1:36" ht="14.25" customHeight="1" x14ac:dyDescent="0.2">
      <c r="A967" s="2"/>
      <c r="B967" s="34"/>
      <c r="C967" s="34"/>
      <c r="D967" s="2"/>
      <c r="E967" s="2"/>
      <c r="F967" s="2"/>
      <c r="G967" s="2"/>
      <c r="H967" s="2"/>
      <c r="I967" s="2"/>
      <c r="J967" s="2"/>
      <c r="K967" s="2"/>
      <c r="L967" s="2"/>
      <c r="M967" s="2"/>
      <c r="N967" s="2"/>
      <c r="O967" s="2"/>
      <c r="P967" s="2"/>
      <c r="Q967" s="2"/>
      <c r="R967" s="2"/>
      <c r="S967" s="10"/>
      <c r="T967" s="2"/>
      <c r="U967" s="2"/>
      <c r="V967" s="2"/>
      <c r="W967" s="2"/>
      <c r="X967" s="2"/>
      <c r="Y967" s="2"/>
      <c r="Z967" s="2"/>
      <c r="AA967" s="2"/>
      <c r="AB967" s="2"/>
      <c r="AC967" s="2"/>
      <c r="AD967" s="2"/>
      <c r="AE967" s="2"/>
      <c r="AF967" s="2"/>
      <c r="AG967" s="2"/>
      <c r="AH967" s="2"/>
      <c r="AI967" s="2"/>
      <c r="AJ967" s="2"/>
    </row>
    <row r="968" spans="1:36" ht="14.25" customHeight="1" x14ac:dyDescent="0.2">
      <c r="A968" s="2"/>
      <c r="B968" s="34"/>
      <c r="C968" s="34"/>
      <c r="D968" s="2"/>
      <c r="E968" s="2"/>
      <c r="F968" s="2"/>
      <c r="G968" s="2"/>
      <c r="H968" s="2"/>
      <c r="I968" s="2"/>
      <c r="J968" s="2"/>
      <c r="K968" s="2"/>
      <c r="L968" s="2"/>
      <c r="M968" s="2"/>
      <c r="N968" s="2"/>
      <c r="O968" s="2"/>
      <c r="P968" s="2"/>
      <c r="Q968" s="2"/>
      <c r="R968" s="2"/>
      <c r="S968" s="10"/>
      <c r="T968" s="2"/>
      <c r="U968" s="2"/>
      <c r="V968" s="2"/>
      <c r="W968" s="2"/>
      <c r="X968" s="2"/>
      <c r="Y968" s="2"/>
      <c r="Z968" s="2"/>
      <c r="AA968" s="2"/>
      <c r="AB968" s="2"/>
      <c r="AC968" s="2"/>
      <c r="AD968" s="2"/>
      <c r="AE968" s="2"/>
      <c r="AF968" s="2"/>
      <c r="AG968" s="2"/>
      <c r="AH968" s="2"/>
      <c r="AI968" s="2"/>
      <c r="AJ968" s="2"/>
    </row>
    <row r="969" spans="1:36" ht="14.25" customHeight="1" x14ac:dyDescent="0.2">
      <c r="A969" s="2"/>
      <c r="B969" s="34"/>
      <c r="C969" s="34"/>
      <c r="D969" s="2"/>
      <c r="E969" s="2"/>
      <c r="F969" s="2"/>
      <c r="G969" s="2"/>
      <c r="H969" s="2"/>
      <c r="I969" s="2"/>
      <c r="J969" s="2"/>
      <c r="K969" s="2"/>
      <c r="L969" s="2"/>
      <c r="M969" s="2"/>
      <c r="N969" s="2"/>
      <c r="O969" s="2"/>
      <c r="P969" s="2"/>
      <c r="Q969" s="2"/>
      <c r="R969" s="2"/>
      <c r="S969" s="10"/>
      <c r="T969" s="2"/>
      <c r="U969" s="2"/>
      <c r="V969" s="2"/>
      <c r="W969" s="2"/>
      <c r="X969" s="2"/>
      <c r="Y969" s="2"/>
      <c r="Z969" s="2"/>
      <c r="AA969" s="2"/>
      <c r="AB969" s="2"/>
      <c r="AC969" s="2"/>
      <c r="AD969" s="2"/>
      <c r="AE969" s="2"/>
      <c r="AF969" s="2"/>
      <c r="AG969" s="2"/>
      <c r="AH969" s="2"/>
      <c r="AI969" s="2"/>
      <c r="AJ969" s="2"/>
    </row>
    <row r="970" spans="1:36" ht="14.25" customHeight="1" x14ac:dyDescent="0.2">
      <c r="A970" s="2"/>
      <c r="B970" s="34"/>
      <c r="C970" s="34"/>
      <c r="D970" s="2"/>
      <c r="E970" s="2"/>
      <c r="F970" s="2"/>
      <c r="G970" s="2"/>
      <c r="H970" s="2"/>
      <c r="I970" s="2"/>
      <c r="J970" s="2"/>
      <c r="K970" s="2"/>
      <c r="L970" s="2"/>
      <c r="M970" s="2"/>
      <c r="N970" s="2"/>
      <c r="O970" s="2"/>
      <c r="P970" s="2"/>
      <c r="Q970" s="2"/>
      <c r="R970" s="2"/>
      <c r="S970" s="10"/>
      <c r="T970" s="2"/>
      <c r="U970" s="2"/>
      <c r="V970" s="2"/>
      <c r="W970" s="2"/>
      <c r="X970" s="2"/>
      <c r="Y970" s="2"/>
      <c r="Z970" s="2"/>
      <c r="AA970" s="2"/>
      <c r="AB970" s="2"/>
      <c r="AC970" s="2"/>
      <c r="AD970" s="2"/>
      <c r="AE970" s="2"/>
      <c r="AF970" s="2"/>
      <c r="AG970" s="2"/>
      <c r="AH970" s="2"/>
      <c r="AI970" s="2"/>
      <c r="AJ970" s="2"/>
    </row>
    <row r="971" spans="1:36" ht="14.25" customHeight="1" x14ac:dyDescent="0.2">
      <c r="A971" s="2"/>
      <c r="B971" s="34"/>
      <c r="C971" s="34"/>
      <c r="D971" s="2"/>
      <c r="E971" s="2"/>
      <c r="F971" s="2"/>
      <c r="G971" s="2"/>
      <c r="H971" s="2"/>
      <c r="I971" s="2"/>
      <c r="J971" s="2"/>
      <c r="K971" s="2"/>
      <c r="L971" s="2"/>
      <c r="M971" s="2"/>
      <c r="N971" s="2"/>
      <c r="O971" s="2"/>
      <c r="P971" s="2"/>
      <c r="Q971" s="2"/>
      <c r="R971" s="2"/>
      <c r="S971" s="10"/>
      <c r="T971" s="2"/>
      <c r="U971" s="2"/>
      <c r="V971" s="2"/>
      <c r="W971" s="2"/>
      <c r="X971" s="2"/>
      <c r="Y971" s="2"/>
      <c r="Z971" s="2"/>
      <c r="AA971" s="2"/>
      <c r="AB971" s="2"/>
      <c r="AC971" s="2"/>
      <c r="AD971" s="2"/>
      <c r="AE971" s="2"/>
      <c r="AF971" s="2"/>
      <c r="AG971" s="2"/>
      <c r="AH971" s="2"/>
      <c r="AI971" s="2"/>
      <c r="AJ971" s="2"/>
    </row>
    <row r="972" spans="1:36" ht="14.25" customHeight="1" x14ac:dyDescent="0.2">
      <c r="A972" s="2"/>
      <c r="B972" s="34"/>
      <c r="C972" s="34"/>
      <c r="D972" s="2"/>
      <c r="E972" s="2"/>
      <c r="F972" s="2"/>
      <c r="G972" s="2"/>
      <c r="H972" s="2"/>
      <c r="I972" s="2"/>
      <c r="J972" s="2"/>
      <c r="K972" s="2"/>
      <c r="L972" s="2"/>
      <c r="M972" s="2"/>
      <c r="N972" s="2"/>
      <c r="O972" s="2"/>
      <c r="P972" s="2"/>
      <c r="Q972" s="2"/>
      <c r="R972" s="2"/>
      <c r="S972" s="10"/>
      <c r="T972" s="2"/>
      <c r="U972" s="2"/>
      <c r="V972" s="2"/>
      <c r="W972" s="2"/>
      <c r="X972" s="2"/>
      <c r="Y972" s="2"/>
      <c r="Z972" s="2"/>
      <c r="AA972" s="2"/>
      <c r="AB972" s="2"/>
      <c r="AC972" s="2"/>
      <c r="AD972" s="2"/>
      <c r="AE972" s="2"/>
      <c r="AF972" s="2"/>
      <c r="AG972" s="2"/>
      <c r="AH972" s="2"/>
      <c r="AI972" s="2"/>
      <c r="AJ972" s="2"/>
    </row>
    <row r="973" spans="1:36" ht="14.25" customHeight="1" x14ac:dyDescent="0.2">
      <c r="A973" s="2"/>
      <c r="B973" s="34"/>
      <c r="C973" s="34"/>
      <c r="D973" s="2"/>
      <c r="E973" s="2"/>
      <c r="F973" s="2"/>
      <c r="G973" s="2"/>
      <c r="H973" s="2"/>
      <c r="I973" s="2"/>
      <c r="J973" s="2"/>
      <c r="K973" s="2"/>
      <c r="L973" s="2"/>
      <c r="M973" s="2"/>
      <c r="N973" s="2"/>
      <c r="O973" s="2"/>
      <c r="P973" s="2"/>
      <c r="Q973" s="2"/>
      <c r="R973" s="2"/>
      <c r="S973" s="10"/>
      <c r="T973" s="2"/>
      <c r="U973" s="2"/>
      <c r="V973" s="2"/>
      <c r="W973" s="2"/>
      <c r="X973" s="2"/>
      <c r="Y973" s="2"/>
      <c r="Z973" s="2"/>
      <c r="AA973" s="2"/>
      <c r="AB973" s="2"/>
      <c r="AC973" s="2"/>
      <c r="AD973" s="2"/>
      <c r="AE973" s="2"/>
      <c r="AF973" s="2"/>
      <c r="AG973" s="2"/>
      <c r="AH973" s="2"/>
      <c r="AI973" s="2"/>
      <c r="AJ973" s="2"/>
    </row>
    <row r="974" spans="1:36" ht="14.25" customHeight="1" x14ac:dyDescent="0.2">
      <c r="A974" s="2"/>
      <c r="B974" s="34"/>
      <c r="C974" s="34"/>
      <c r="D974" s="2"/>
      <c r="E974" s="2"/>
      <c r="F974" s="2"/>
      <c r="G974" s="2"/>
      <c r="H974" s="2"/>
      <c r="I974" s="2"/>
      <c r="J974" s="2"/>
      <c r="K974" s="2"/>
      <c r="L974" s="2"/>
      <c r="M974" s="2"/>
      <c r="N974" s="2"/>
      <c r="O974" s="2"/>
      <c r="P974" s="2"/>
      <c r="Q974" s="2"/>
      <c r="R974" s="2"/>
      <c r="S974" s="10"/>
      <c r="T974" s="2"/>
      <c r="U974" s="2"/>
      <c r="V974" s="2"/>
      <c r="W974" s="2"/>
      <c r="X974" s="2"/>
      <c r="Y974" s="2"/>
      <c r="Z974" s="2"/>
      <c r="AA974" s="2"/>
      <c r="AB974" s="2"/>
      <c r="AC974" s="2"/>
      <c r="AD974" s="2"/>
      <c r="AE974" s="2"/>
      <c r="AF974" s="2"/>
      <c r="AG974" s="2"/>
      <c r="AH974" s="2"/>
      <c r="AI974" s="2"/>
      <c r="AJ974" s="2"/>
    </row>
    <row r="975" spans="1:36" ht="14.25" customHeight="1" x14ac:dyDescent="0.2">
      <c r="A975" s="2"/>
      <c r="B975" s="34"/>
      <c r="C975" s="34"/>
      <c r="D975" s="2"/>
      <c r="E975" s="2"/>
      <c r="F975" s="2"/>
      <c r="G975" s="2"/>
      <c r="H975" s="2"/>
      <c r="I975" s="2"/>
      <c r="J975" s="2"/>
      <c r="K975" s="2"/>
      <c r="L975" s="2"/>
      <c r="M975" s="2"/>
      <c r="N975" s="2"/>
      <c r="O975" s="2"/>
      <c r="P975" s="2"/>
      <c r="Q975" s="2"/>
      <c r="R975" s="2"/>
      <c r="S975" s="10"/>
      <c r="T975" s="2"/>
      <c r="U975" s="2"/>
      <c r="V975" s="2"/>
      <c r="W975" s="2"/>
      <c r="X975" s="2"/>
      <c r="Y975" s="2"/>
      <c r="Z975" s="2"/>
      <c r="AA975" s="2"/>
      <c r="AB975" s="2"/>
      <c r="AC975" s="2"/>
      <c r="AD975" s="2"/>
      <c r="AE975" s="2"/>
      <c r="AF975" s="2"/>
      <c r="AG975" s="2"/>
      <c r="AH975" s="2"/>
      <c r="AI975" s="2"/>
      <c r="AJ975" s="2"/>
    </row>
    <row r="976" spans="1:36" ht="14.25" customHeight="1" x14ac:dyDescent="0.2">
      <c r="A976" s="2"/>
      <c r="B976" s="34"/>
      <c r="C976" s="34"/>
      <c r="D976" s="2"/>
      <c r="E976" s="2"/>
      <c r="F976" s="2"/>
      <c r="G976" s="2"/>
      <c r="H976" s="2"/>
      <c r="I976" s="2"/>
      <c r="J976" s="2"/>
      <c r="K976" s="2"/>
      <c r="L976" s="2"/>
      <c r="M976" s="2"/>
      <c r="N976" s="2"/>
      <c r="O976" s="2"/>
      <c r="P976" s="2"/>
      <c r="Q976" s="2"/>
      <c r="R976" s="2"/>
      <c r="S976" s="10"/>
      <c r="T976" s="2"/>
      <c r="U976" s="2"/>
      <c r="V976" s="2"/>
      <c r="W976" s="2"/>
      <c r="X976" s="2"/>
      <c r="Y976" s="2"/>
      <c r="Z976" s="2"/>
      <c r="AA976" s="2"/>
      <c r="AB976" s="2"/>
      <c r="AC976" s="2"/>
      <c r="AD976" s="2"/>
      <c r="AE976" s="2"/>
      <c r="AF976" s="2"/>
      <c r="AG976" s="2"/>
      <c r="AH976" s="2"/>
      <c r="AI976" s="2"/>
      <c r="AJ976" s="2"/>
    </row>
    <row r="977" spans="1:36" ht="14.25" customHeight="1" x14ac:dyDescent="0.2">
      <c r="A977" s="2"/>
      <c r="B977" s="34"/>
      <c r="C977" s="34"/>
      <c r="D977" s="2"/>
      <c r="E977" s="2"/>
      <c r="F977" s="2"/>
      <c r="G977" s="2"/>
      <c r="H977" s="2"/>
      <c r="I977" s="2"/>
      <c r="J977" s="2"/>
      <c r="K977" s="2"/>
      <c r="L977" s="2"/>
      <c r="M977" s="2"/>
      <c r="N977" s="2"/>
      <c r="O977" s="2"/>
      <c r="P977" s="2"/>
      <c r="Q977" s="2"/>
      <c r="R977" s="2"/>
      <c r="S977" s="10"/>
      <c r="T977" s="2"/>
      <c r="U977" s="2"/>
      <c r="V977" s="2"/>
      <c r="W977" s="2"/>
      <c r="X977" s="2"/>
      <c r="Y977" s="2"/>
      <c r="Z977" s="2"/>
      <c r="AA977" s="2"/>
      <c r="AB977" s="2"/>
      <c r="AC977" s="2"/>
      <c r="AD977" s="2"/>
      <c r="AE977" s="2"/>
      <c r="AF977" s="2"/>
      <c r="AG977" s="2"/>
      <c r="AH977" s="2"/>
      <c r="AI977" s="2"/>
      <c r="AJ977" s="2"/>
    </row>
    <row r="978" spans="1:36" ht="14.25" customHeight="1" x14ac:dyDescent="0.2">
      <c r="A978" s="2"/>
      <c r="B978" s="34"/>
      <c r="C978" s="34"/>
      <c r="D978" s="2"/>
      <c r="E978" s="2"/>
      <c r="F978" s="2"/>
      <c r="G978" s="2"/>
      <c r="H978" s="2"/>
      <c r="I978" s="2"/>
      <c r="J978" s="2"/>
      <c r="K978" s="2"/>
      <c r="L978" s="2"/>
      <c r="M978" s="2"/>
      <c r="N978" s="2"/>
      <c r="O978" s="2"/>
      <c r="P978" s="2"/>
      <c r="Q978" s="2"/>
      <c r="R978" s="2"/>
      <c r="S978" s="10"/>
      <c r="T978" s="2"/>
      <c r="U978" s="2"/>
      <c r="V978" s="2"/>
      <c r="W978" s="2"/>
      <c r="X978" s="2"/>
      <c r="Y978" s="2"/>
      <c r="Z978" s="2"/>
      <c r="AA978" s="2"/>
      <c r="AB978" s="2"/>
      <c r="AC978" s="2"/>
      <c r="AD978" s="2"/>
      <c r="AE978" s="2"/>
      <c r="AF978" s="2"/>
      <c r="AG978" s="2"/>
      <c r="AH978" s="2"/>
      <c r="AI978" s="2"/>
      <c r="AJ978" s="2"/>
    </row>
    <row r="979" spans="1:36" ht="14.25" customHeight="1" x14ac:dyDescent="0.2">
      <c r="A979" s="2"/>
      <c r="B979" s="34"/>
      <c r="C979" s="34"/>
      <c r="D979" s="2"/>
      <c r="E979" s="2"/>
      <c r="F979" s="2"/>
      <c r="G979" s="2"/>
      <c r="H979" s="2"/>
      <c r="I979" s="2"/>
      <c r="J979" s="2"/>
      <c r="K979" s="2"/>
      <c r="L979" s="2"/>
      <c r="M979" s="2"/>
      <c r="N979" s="2"/>
      <c r="O979" s="2"/>
      <c r="P979" s="2"/>
      <c r="Q979" s="2"/>
      <c r="R979" s="2"/>
      <c r="S979" s="10"/>
      <c r="T979" s="2"/>
      <c r="U979" s="2"/>
      <c r="V979" s="2"/>
      <c r="W979" s="2"/>
      <c r="X979" s="2"/>
      <c r="Y979" s="2"/>
      <c r="Z979" s="2"/>
      <c r="AA979" s="2"/>
      <c r="AB979" s="2"/>
      <c r="AC979" s="2"/>
      <c r="AD979" s="2"/>
      <c r="AE979" s="2"/>
      <c r="AF979" s="2"/>
      <c r="AG979" s="2"/>
      <c r="AH979" s="2"/>
      <c r="AI979" s="2"/>
      <c r="AJ979" s="2"/>
    </row>
    <row r="980" spans="1:36" ht="14.25" customHeight="1" x14ac:dyDescent="0.2">
      <c r="A980" s="2"/>
      <c r="B980" s="34"/>
      <c r="C980" s="34"/>
      <c r="D980" s="2"/>
      <c r="E980" s="2"/>
      <c r="F980" s="2"/>
      <c r="G980" s="2"/>
      <c r="H980" s="2"/>
      <c r="I980" s="2"/>
      <c r="J980" s="2"/>
      <c r="K980" s="2"/>
      <c r="L980" s="2"/>
      <c r="M980" s="2"/>
      <c r="N980" s="2"/>
      <c r="O980" s="2"/>
      <c r="P980" s="2"/>
      <c r="Q980" s="2"/>
      <c r="R980" s="2"/>
      <c r="S980" s="10"/>
      <c r="T980" s="2"/>
      <c r="U980" s="2"/>
      <c r="V980" s="2"/>
      <c r="W980" s="2"/>
      <c r="X980" s="2"/>
      <c r="Y980" s="2"/>
      <c r="Z980" s="2"/>
      <c r="AA980" s="2"/>
      <c r="AB980" s="2"/>
      <c r="AC980" s="2"/>
      <c r="AD980" s="2"/>
      <c r="AE980" s="2"/>
      <c r="AF980" s="2"/>
      <c r="AG980" s="2"/>
      <c r="AH980" s="2"/>
      <c r="AI980" s="2"/>
      <c r="AJ980" s="2"/>
    </row>
    <row r="981" spans="1:36" ht="14.25" customHeight="1" x14ac:dyDescent="0.2">
      <c r="A981" s="2"/>
      <c r="B981" s="34"/>
      <c r="C981" s="34"/>
      <c r="D981" s="2"/>
      <c r="E981" s="2"/>
      <c r="F981" s="2"/>
      <c r="G981" s="2"/>
      <c r="H981" s="2"/>
      <c r="I981" s="2"/>
      <c r="J981" s="2"/>
      <c r="K981" s="2"/>
      <c r="L981" s="2"/>
      <c r="M981" s="2"/>
      <c r="N981" s="2"/>
      <c r="O981" s="2"/>
      <c r="P981" s="2"/>
      <c r="Q981" s="2"/>
      <c r="R981" s="2"/>
      <c r="S981" s="10"/>
      <c r="T981" s="2"/>
      <c r="U981" s="2"/>
      <c r="V981" s="2"/>
      <c r="W981" s="2"/>
      <c r="X981" s="2"/>
      <c r="Y981" s="2"/>
      <c r="Z981" s="2"/>
      <c r="AA981" s="2"/>
      <c r="AB981" s="2"/>
      <c r="AC981" s="2"/>
      <c r="AD981" s="2"/>
      <c r="AE981" s="2"/>
      <c r="AF981" s="2"/>
      <c r="AG981" s="2"/>
      <c r="AH981" s="2"/>
      <c r="AI981" s="2"/>
      <c r="AJ981" s="2"/>
    </row>
    <row r="982" spans="1:36" ht="14.25" customHeight="1" x14ac:dyDescent="0.2">
      <c r="A982" s="2"/>
      <c r="B982" s="34"/>
      <c r="C982" s="34"/>
      <c r="D982" s="2"/>
      <c r="E982" s="2"/>
      <c r="F982" s="2"/>
      <c r="G982" s="2"/>
      <c r="H982" s="2"/>
      <c r="I982" s="2"/>
      <c r="J982" s="2"/>
      <c r="K982" s="2"/>
      <c r="L982" s="2"/>
      <c r="M982" s="2"/>
      <c r="N982" s="2"/>
      <c r="O982" s="2"/>
      <c r="P982" s="2"/>
      <c r="Q982" s="2"/>
      <c r="R982" s="2"/>
      <c r="S982" s="10"/>
      <c r="T982" s="2"/>
      <c r="U982" s="2"/>
      <c r="V982" s="2"/>
      <c r="W982" s="2"/>
      <c r="X982" s="2"/>
      <c r="Y982" s="2"/>
      <c r="Z982" s="2"/>
      <c r="AA982" s="2"/>
      <c r="AB982" s="2"/>
      <c r="AC982" s="2"/>
      <c r="AD982" s="2"/>
      <c r="AE982" s="2"/>
      <c r="AF982" s="2"/>
      <c r="AG982" s="2"/>
      <c r="AH982" s="2"/>
      <c r="AI982" s="2"/>
      <c r="AJ982" s="2"/>
    </row>
    <row r="983" spans="1:36" ht="14.25" customHeight="1" x14ac:dyDescent="0.2">
      <c r="A983" s="2"/>
      <c r="B983" s="34"/>
      <c r="C983" s="34"/>
      <c r="D983" s="2"/>
      <c r="E983" s="2"/>
      <c r="F983" s="2"/>
      <c r="G983" s="2"/>
      <c r="H983" s="2"/>
      <c r="I983" s="2"/>
      <c r="J983" s="2"/>
      <c r="K983" s="2"/>
      <c r="L983" s="2"/>
      <c r="M983" s="2"/>
      <c r="N983" s="2"/>
      <c r="O983" s="2"/>
      <c r="P983" s="2"/>
      <c r="Q983" s="2"/>
      <c r="R983" s="2"/>
      <c r="S983" s="10"/>
      <c r="T983" s="2"/>
      <c r="U983" s="2"/>
      <c r="V983" s="2"/>
      <c r="W983" s="2"/>
      <c r="X983" s="2"/>
      <c r="Y983" s="2"/>
      <c r="Z983" s="2"/>
      <c r="AA983" s="2"/>
      <c r="AB983" s="2"/>
      <c r="AC983" s="2"/>
      <c r="AD983" s="2"/>
      <c r="AE983" s="2"/>
      <c r="AF983" s="2"/>
      <c r="AG983" s="2"/>
      <c r="AH983" s="2"/>
      <c r="AI983" s="2"/>
      <c r="AJ983" s="2"/>
    </row>
    <row r="984" spans="1:36" ht="14.25" customHeight="1" x14ac:dyDescent="0.2">
      <c r="A984" s="2"/>
      <c r="B984" s="34"/>
      <c r="C984" s="34"/>
      <c r="D984" s="2"/>
      <c r="E984" s="2"/>
      <c r="F984" s="2"/>
      <c r="G984" s="2"/>
      <c r="H984" s="2"/>
      <c r="I984" s="2"/>
      <c r="J984" s="2"/>
      <c r="K984" s="2"/>
      <c r="L984" s="2"/>
      <c r="M984" s="2"/>
      <c r="N984" s="2"/>
      <c r="O984" s="2"/>
      <c r="P984" s="2"/>
      <c r="Q984" s="2"/>
      <c r="R984" s="2"/>
      <c r="S984" s="10"/>
      <c r="T984" s="2"/>
      <c r="U984" s="2"/>
      <c r="V984" s="2"/>
      <c r="W984" s="2"/>
      <c r="X984" s="2"/>
      <c r="Y984" s="2"/>
      <c r="Z984" s="2"/>
      <c r="AA984" s="2"/>
      <c r="AB984" s="2"/>
      <c r="AC984" s="2"/>
      <c r="AD984" s="2"/>
      <c r="AE984" s="2"/>
      <c r="AF984" s="2"/>
      <c r="AG984" s="2"/>
      <c r="AH984" s="2"/>
      <c r="AI984" s="2"/>
      <c r="AJ984" s="2"/>
    </row>
    <row r="985" spans="1:36" ht="14.25" customHeight="1" x14ac:dyDescent="0.2">
      <c r="A985" s="2"/>
      <c r="B985" s="34"/>
      <c r="C985" s="34"/>
      <c r="D985" s="2"/>
      <c r="E985" s="2"/>
      <c r="F985" s="2"/>
      <c r="G985" s="2"/>
      <c r="H985" s="2"/>
      <c r="I985" s="2"/>
      <c r="J985" s="2"/>
      <c r="K985" s="2"/>
      <c r="L985" s="2"/>
      <c r="M985" s="2"/>
      <c r="N985" s="2"/>
      <c r="O985" s="2"/>
      <c r="P985" s="2"/>
      <c r="Q985" s="2"/>
      <c r="R985" s="2"/>
      <c r="S985" s="10"/>
      <c r="T985" s="2"/>
      <c r="U985" s="2"/>
      <c r="V985" s="2"/>
      <c r="W985" s="2"/>
      <c r="X985" s="2"/>
      <c r="Y985" s="2"/>
      <c r="Z985" s="2"/>
      <c r="AA985" s="2"/>
      <c r="AB985" s="2"/>
      <c r="AC985" s="2"/>
      <c r="AD985" s="2"/>
      <c r="AE985" s="2"/>
      <c r="AF985" s="2"/>
      <c r="AG985" s="2"/>
      <c r="AH985" s="2"/>
      <c r="AI985" s="2"/>
      <c r="AJ985" s="2"/>
    </row>
    <row r="986" spans="1:36" ht="14.25" customHeight="1" x14ac:dyDescent="0.2">
      <c r="A986" s="2"/>
      <c r="B986" s="34"/>
      <c r="C986" s="34"/>
      <c r="D986" s="2"/>
      <c r="E986" s="2"/>
      <c r="F986" s="2"/>
      <c r="G986" s="2"/>
      <c r="H986" s="2"/>
      <c r="I986" s="2"/>
      <c r="J986" s="2"/>
      <c r="K986" s="2"/>
      <c r="L986" s="2"/>
      <c r="M986" s="2"/>
      <c r="N986" s="2"/>
      <c r="O986" s="2"/>
      <c r="P986" s="2"/>
      <c r="Q986" s="2"/>
      <c r="R986" s="2"/>
      <c r="S986" s="10"/>
      <c r="T986" s="2"/>
      <c r="U986" s="2"/>
      <c r="V986" s="2"/>
      <c r="W986" s="2"/>
      <c r="X986" s="2"/>
      <c r="Y986" s="2"/>
      <c r="Z986" s="2"/>
      <c r="AA986" s="2"/>
      <c r="AB986" s="2"/>
      <c r="AC986" s="2"/>
      <c r="AD986" s="2"/>
      <c r="AE986" s="2"/>
      <c r="AF986" s="2"/>
      <c r="AG986" s="2"/>
      <c r="AH986" s="2"/>
      <c r="AI986" s="2"/>
      <c r="AJ986" s="2"/>
    </row>
    <row r="987" spans="1:36" ht="14.25" customHeight="1" x14ac:dyDescent="0.2">
      <c r="A987" s="2"/>
      <c r="B987" s="34"/>
      <c r="C987" s="34"/>
      <c r="D987" s="2"/>
      <c r="E987" s="2"/>
      <c r="F987" s="2"/>
      <c r="G987" s="2"/>
      <c r="H987" s="2"/>
      <c r="I987" s="2"/>
      <c r="J987" s="2"/>
      <c r="K987" s="2"/>
      <c r="L987" s="2"/>
      <c r="M987" s="2"/>
      <c r="N987" s="2"/>
      <c r="O987" s="2"/>
      <c r="P987" s="2"/>
      <c r="Q987" s="2"/>
      <c r="R987" s="2"/>
      <c r="S987" s="10"/>
      <c r="T987" s="2"/>
      <c r="U987" s="2"/>
      <c r="V987" s="2"/>
      <c r="W987" s="2"/>
      <c r="X987" s="2"/>
      <c r="Y987" s="2"/>
      <c r="Z987" s="2"/>
      <c r="AA987" s="2"/>
      <c r="AB987" s="2"/>
      <c r="AC987" s="2"/>
      <c r="AD987" s="2"/>
      <c r="AE987" s="2"/>
      <c r="AF987" s="2"/>
      <c r="AG987" s="2"/>
      <c r="AH987" s="2"/>
      <c r="AI987" s="2"/>
      <c r="AJ987" s="2"/>
    </row>
    <row r="988" spans="1:36" ht="14.25" customHeight="1" x14ac:dyDescent="0.2">
      <c r="A988" s="2"/>
      <c r="B988" s="34"/>
      <c r="C988" s="34"/>
      <c r="D988" s="2"/>
      <c r="E988" s="2"/>
      <c r="F988" s="2"/>
      <c r="G988" s="2"/>
      <c r="H988" s="2"/>
      <c r="I988" s="2"/>
      <c r="J988" s="2"/>
      <c r="K988" s="2"/>
      <c r="L988" s="2"/>
      <c r="M988" s="2"/>
      <c r="N988" s="2"/>
      <c r="O988" s="2"/>
      <c r="P988" s="2"/>
      <c r="Q988" s="2"/>
      <c r="R988" s="2"/>
      <c r="S988" s="10"/>
      <c r="T988" s="2"/>
      <c r="U988" s="2"/>
      <c r="V988" s="2"/>
      <c r="W988" s="2"/>
      <c r="X988" s="2"/>
      <c r="Y988" s="2"/>
      <c r="Z988" s="2"/>
      <c r="AA988" s="2"/>
      <c r="AB988" s="2"/>
      <c r="AC988" s="2"/>
      <c r="AD988" s="2"/>
      <c r="AE988" s="2"/>
      <c r="AF988" s="2"/>
      <c r="AG988" s="2"/>
      <c r="AH988" s="2"/>
      <c r="AI988" s="2"/>
      <c r="AJ988" s="2"/>
    </row>
    <row r="989" spans="1:36" ht="14.25" customHeight="1" x14ac:dyDescent="0.2">
      <c r="A989" s="2"/>
      <c r="B989" s="34"/>
      <c r="C989" s="34"/>
      <c r="D989" s="2"/>
      <c r="E989" s="2"/>
      <c r="F989" s="2"/>
      <c r="G989" s="2"/>
      <c r="H989" s="2"/>
      <c r="I989" s="2"/>
      <c r="J989" s="2"/>
      <c r="K989" s="2"/>
      <c r="L989" s="2"/>
      <c r="M989" s="2"/>
      <c r="N989" s="2"/>
      <c r="O989" s="2"/>
      <c r="P989" s="2"/>
      <c r="Q989" s="2"/>
      <c r="R989" s="2"/>
      <c r="S989" s="10"/>
      <c r="T989" s="2"/>
      <c r="U989" s="2"/>
      <c r="V989" s="2"/>
      <c r="W989" s="2"/>
      <c r="X989" s="2"/>
      <c r="Y989" s="2"/>
      <c r="Z989" s="2"/>
      <c r="AA989" s="2"/>
      <c r="AB989" s="2"/>
      <c r="AC989" s="2"/>
      <c r="AD989" s="2"/>
      <c r="AE989" s="2"/>
      <c r="AF989" s="2"/>
      <c r="AG989" s="2"/>
      <c r="AH989" s="2"/>
      <c r="AI989" s="2"/>
      <c r="AJ989" s="2"/>
    </row>
    <row r="990" spans="1:36" ht="14.25" customHeight="1" x14ac:dyDescent="0.2">
      <c r="A990" s="2"/>
      <c r="B990" s="34"/>
      <c r="C990" s="34"/>
      <c r="D990" s="2"/>
      <c r="E990" s="2"/>
      <c r="F990" s="2"/>
      <c r="G990" s="2"/>
      <c r="H990" s="2"/>
      <c r="I990" s="2"/>
      <c r="J990" s="2"/>
      <c r="K990" s="2"/>
      <c r="L990" s="2"/>
      <c r="M990" s="2"/>
      <c r="N990" s="2"/>
      <c r="O990" s="2"/>
      <c r="P990" s="2"/>
      <c r="Q990" s="2"/>
      <c r="R990" s="2"/>
      <c r="S990" s="10"/>
      <c r="T990" s="2"/>
      <c r="U990" s="2"/>
      <c r="V990" s="2"/>
      <c r="W990" s="2"/>
      <c r="X990" s="2"/>
      <c r="Y990" s="2"/>
      <c r="Z990" s="2"/>
      <c r="AA990" s="2"/>
      <c r="AB990" s="2"/>
      <c r="AC990" s="2"/>
      <c r="AD990" s="2"/>
      <c r="AE990" s="2"/>
      <c r="AF990" s="2"/>
      <c r="AG990" s="2"/>
      <c r="AH990" s="2"/>
      <c r="AI990" s="2"/>
      <c r="AJ990" s="2"/>
    </row>
    <row r="991" spans="1:36" ht="14.25" customHeight="1" x14ac:dyDescent="0.2">
      <c r="A991" s="2"/>
      <c r="B991" s="34"/>
      <c r="C991" s="34"/>
      <c r="D991" s="2"/>
      <c r="E991" s="2"/>
      <c r="F991" s="2"/>
      <c r="G991" s="2"/>
      <c r="H991" s="2"/>
      <c r="I991" s="2"/>
      <c r="J991" s="2"/>
      <c r="K991" s="2"/>
      <c r="L991" s="2"/>
      <c r="M991" s="2"/>
      <c r="N991" s="2"/>
      <c r="O991" s="2"/>
      <c r="P991" s="2"/>
      <c r="Q991" s="2"/>
      <c r="R991" s="2"/>
      <c r="S991" s="10"/>
      <c r="T991" s="2"/>
      <c r="U991" s="2"/>
      <c r="V991" s="2"/>
      <c r="W991" s="2"/>
      <c r="X991" s="2"/>
      <c r="Y991" s="2"/>
      <c r="Z991" s="2"/>
      <c r="AA991" s="2"/>
      <c r="AB991" s="2"/>
      <c r="AC991" s="2"/>
      <c r="AD991" s="2"/>
      <c r="AE991" s="2"/>
      <c r="AF991" s="2"/>
      <c r="AG991" s="2"/>
      <c r="AH991" s="2"/>
      <c r="AI991" s="2"/>
      <c r="AJ991" s="2"/>
    </row>
    <row r="992" spans="1:36" ht="14.25" customHeight="1" x14ac:dyDescent="0.2">
      <c r="A992" s="2"/>
      <c r="B992" s="34"/>
      <c r="C992" s="34"/>
      <c r="D992" s="2"/>
      <c r="E992" s="2"/>
      <c r="F992" s="2"/>
      <c r="G992" s="2"/>
      <c r="H992" s="2"/>
      <c r="I992" s="2"/>
      <c r="J992" s="2"/>
      <c r="K992" s="2"/>
      <c r="L992" s="2"/>
      <c r="M992" s="2"/>
      <c r="N992" s="2"/>
      <c r="O992" s="2"/>
      <c r="P992" s="2"/>
      <c r="Q992" s="2"/>
      <c r="R992" s="2"/>
      <c r="S992" s="10"/>
      <c r="T992" s="2"/>
      <c r="U992" s="2"/>
      <c r="V992" s="2"/>
      <c r="W992" s="2"/>
      <c r="X992" s="2"/>
      <c r="Y992" s="2"/>
      <c r="Z992" s="2"/>
      <c r="AA992" s="2"/>
      <c r="AB992" s="2"/>
      <c r="AC992" s="2"/>
      <c r="AD992" s="2"/>
      <c r="AE992" s="2"/>
      <c r="AF992" s="2"/>
      <c r="AG992" s="2"/>
      <c r="AH992" s="2"/>
      <c r="AI992" s="2"/>
      <c r="AJ992" s="2"/>
    </row>
    <row r="993" spans="1:36" ht="14.25" customHeight="1" x14ac:dyDescent="0.2">
      <c r="A993" s="2"/>
      <c r="B993" s="34"/>
      <c r="C993" s="34"/>
      <c r="D993" s="2"/>
      <c r="E993" s="2"/>
      <c r="F993" s="2"/>
      <c r="G993" s="2"/>
      <c r="H993" s="2"/>
      <c r="I993" s="2"/>
      <c r="J993" s="2"/>
      <c r="K993" s="2"/>
      <c r="L993" s="2"/>
      <c r="M993" s="2"/>
      <c r="N993" s="2"/>
      <c r="O993" s="2"/>
      <c r="P993" s="2"/>
      <c r="Q993" s="2"/>
      <c r="R993" s="2"/>
      <c r="S993" s="10"/>
      <c r="T993" s="2"/>
      <c r="U993" s="2"/>
      <c r="V993" s="2"/>
      <c r="W993" s="2"/>
      <c r="X993" s="2"/>
      <c r="Y993" s="2"/>
      <c r="Z993" s="2"/>
      <c r="AA993" s="2"/>
      <c r="AB993" s="2"/>
      <c r="AC993" s="2"/>
      <c r="AD993" s="2"/>
      <c r="AE993" s="2"/>
      <c r="AF993" s="2"/>
      <c r="AG993" s="2"/>
      <c r="AH993" s="2"/>
      <c r="AI993" s="2"/>
      <c r="AJ993" s="2"/>
    </row>
    <row r="994" spans="1:36" ht="14.25" customHeight="1" x14ac:dyDescent="0.2">
      <c r="A994" s="2"/>
      <c r="B994" s="34"/>
      <c r="C994" s="34"/>
      <c r="D994" s="2"/>
      <c r="E994" s="2"/>
      <c r="F994" s="2"/>
      <c r="G994" s="2"/>
      <c r="H994" s="2"/>
      <c r="I994" s="2"/>
      <c r="J994" s="2"/>
      <c r="K994" s="2"/>
      <c r="L994" s="2"/>
      <c r="M994" s="2"/>
      <c r="N994" s="2"/>
      <c r="O994" s="2"/>
      <c r="P994" s="2"/>
      <c r="Q994" s="2"/>
      <c r="R994" s="2"/>
      <c r="S994" s="10"/>
      <c r="T994" s="2"/>
      <c r="U994" s="2"/>
      <c r="V994" s="2"/>
      <c r="W994" s="2"/>
      <c r="X994" s="2"/>
      <c r="Y994" s="2"/>
      <c r="Z994" s="2"/>
      <c r="AA994" s="2"/>
      <c r="AB994" s="2"/>
      <c r="AC994" s="2"/>
      <c r="AD994" s="2"/>
      <c r="AE994" s="2"/>
      <c r="AF994" s="2"/>
      <c r="AG994" s="2"/>
      <c r="AH994" s="2"/>
      <c r="AI994" s="2"/>
      <c r="AJ994" s="2"/>
    </row>
    <row r="995" spans="1:36" ht="14.25" customHeight="1" x14ac:dyDescent="0.2">
      <c r="A995" s="2"/>
      <c r="B995" s="34"/>
      <c r="C995" s="34"/>
      <c r="D995" s="2"/>
      <c r="E995" s="2"/>
      <c r="F995" s="2"/>
      <c r="G995" s="2"/>
      <c r="H995" s="2"/>
      <c r="I995" s="2"/>
      <c r="J995" s="2"/>
      <c r="K995" s="2"/>
      <c r="L995" s="2"/>
      <c r="M995" s="2"/>
      <c r="N995" s="2"/>
      <c r="O995" s="2"/>
      <c r="P995" s="2"/>
      <c r="Q995" s="2"/>
      <c r="R995" s="2"/>
      <c r="S995" s="10"/>
      <c r="T995" s="2"/>
      <c r="U995" s="2"/>
      <c r="V995" s="2"/>
      <c r="W995" s="2"/>
      <c r="X995" s="2"/>
      <c r="Y995" s="2"/>
      <c r="Z995" s="2"/>
      <c r="AA995" s="2"/>
      <c r="AB995" s="2"/>
      <c r="AC995" s="2"/>
      <c r="AD995" s="2"/>
      <c r="AE995" s="2"/>
      <c r="AF995" s="2"/>
      <c r="AG995" s="2"/>
      <c r="AH995" s="2"/>
      <c r="AI995" s="2"/>
      <c r="AJ995" s="2"/>
    </row>
    <row r="996" spans="1:36" ht="14.25" customHeight="1" x14ac:dyDescent="0.2">
      <c r="A996" s="2"/>
      <c r="B996" s="34"/>
      <c r="C996" s="34"/>
      <c r="D996" s="2"/>
      <c r="E996" s="2"/>
      <c r="F996" s="2"/>
      <c r="G996" s="2"/>
      <c r="H996" s="2"/>
      <c r="I996" s="2"/>
      <c r="J996" s="2"/>
      <c r="K996" s="2"/>
      <c r="L996" s="2"/>
      <c r="M996" s="2"/>
      <c r="N996" s="2"/>
      <c r="O996" s="2"/>
      <c r="P996" s="2"/>
      <c r="Q996" s="2"/>
      <c r="R996" s="2"/>
      <c r="S996" s="10"/>
      <c r="T996" s="2"/>
      <c r="U996" s="2"/>
      <c r="V996" s="2"/>
      <c r="W996" s="2"/>
      <c r="X996" s="2"/>
      <c r="Y996" s="2"/>
      <c r="Z996" s="2"/>
      <c r="AA996" s="2"/>
      <c r="AB996" s="2"/>
      <c r="AC996" s="2"/>
      <c r="AD996" s="2"/>
      <c r="AE996" s="2"/>
      <c r="AF996" s="2"/>
      <c r="AG996" s="2"/>
      <c r="AH996" s="2"/>
      <c r="AI996" s="2"/>
      <c r="AJ996" s="2"/>
    </row>
    <row r="997" spans="1:36" ht="14.25" customHeight="1" x14ac:dyDescent="0.2">
      <c r="A997" s="2"/>
      <c r="B997" s="34"/>
      <c r="C997" s="34"/>
      <c r="D997" s="2"/>
      <c r="E997" s="2"/>
      <c r="F997" s="2"/>
      <c r="G997" s="2"/>
      <c r="H997" s="2"/>
      <c r="I997" s="2"/>
      <c r="J997" s="2"/>
      <c r="K997" s="2"/>
      <c r="L997" s="2"/>
      <c r="M997" s="2"/>
      <c r="N997" s="2"/>
      <c r="O997" s="2"/>
      <c r="P997" s="2"/>
      <c r="Q997" s="2"/>
      <c r="R997" s="2"/>
      <c r="S997" s="10"/>
      <c r="T997" s="2"/>
      <c r="U997" s="2"/>
      <c r="V997" s="2"/>
      <c r="W997" s="2"/>
      <c r="X997" s="2"/>
      <c r="Y997" s="2"/>
      <c r="Z997" s="2"/>
      <c r="AA997" s="2"/>
      <c r="AB997" s="2"/>
      <c r="AC997" s="2"/>
      <c r="AD997" s="2"/>
      <c r="AE997" s="2"/>
      <c r="AF997" s="2"/>
      <c r="AG997" s="2"/>
      <c r="AH997" s="2"/>
      <c r="AI997" s="2"/>
      <c r="AJ997" s="2"/>
    </row>
    <row r="998" spans="1:36" ht="14.25" customHeight="1" x14ac:dyDescent="0.2">
      <c r="A998" s="2"/>
      <c r="B998" s="34"/>
      <c r="C998" s="34"/>
      <c r="D998" s="2"/>
      <c r="E998" s="2"/>
      <c r="F998" s="2"/>
      <c r="G998" s="2"/>
      <c r="H998" s="2"/>
      <c r="I998" s="2"/>
      <c r="J998" s="2"/>
      <c r="K998" s="2"/>
      <c r="L998" s="2"/>
      <c r="M998" s="2"/>
      <c r="N998" s="2"/>
      <c r="O998" s="2"/>
      <c r="P998" s="2"/>
      <c r="Q998" s="2"/>
      <c r="R998" s="2"/>
      <c r="S998" s="10"/>
      <c r="T998" s="2"/>
      <c r="U998" s="2"/>
      <c r="V998" s="2"/>
      <c r="W998" s="2"/>
      <c r="X998" s="2"/>
      <c r="Y998" s="2"/>
      <c r="Z998" s="2"/>
      <c r="AA998" s="2"/>
      <c r="AB998" s="2"/>
      <c r="AC998" s="2"/>
      <c r="AD998" s="2"/>
      <c r="AE998" s="2"/>
      <c r="AF998" s="2"/>
      <c r="AG998" s="2"/>
      <c r="AH998" s="2"/>
      <c r="AI998" s="2"/>
      <c r="AJ998" s="2"/>
    </row>
    <row r="999" spans="1:36" ht="14.25" customHeight="1" x14ac:dyDescent="0.2">
      <c r="A999" s="2"/>
      <c r="B999" s="34"/>
      <c r="C999" s="34"/>
      <c r="D999" s="2"/>
      <c r="E999" s="2"/>
      <c r="F999" s="2"/>
      <c r="G999" s="2"/>
      <c r="H999" s="2"/>
      <c r="I999" s="2"/>
      <c r="J999" s="2"/>
      <c r="K999" s="2"/>
      <c r="L999" s="2"/>
      <c r="M999" s="2"/>
      <c r="N999" s="2"/>
      <c r="O999" s="2"/>
      <c r="P999" s="2"/>
      <c r="Q999" s="2"/>
      <c r="R999" s="2"/>
      <c r="S999" s="10"/>
      <c r="T999" s="2"/>
      <c r="U999" s="2"/>
      <c r="V999" s="2"/>
      <c r="W999" s="2"/>
      <c r="X999" s="2"/>
      <c r="Y999" s="2"/>
      <c r="Z999" s="2"/>
      <c r="AA999" s="2"/>
      <c r="AB999" s="2"/>
      <c r="AC999" s="2"/>
      <c r="AD999" s="2"/>
      <c r="AE999" s="2"/>
      <c r="AF999" s="2"/>
      <c r="AG999" s="2"/>
      <c r="AH999" s="2"/>
      <c r="AI999" s="2"/>
      <c r="AJ999" s="2"/>
    </row>
    <row r="1000" spans="1:36" ht="14.25" customHeight="1" x14ac:dyDescent="0.2">
      <c r="A1000" s="2"/>
      <c r="B1000" s="34"/>
      <c r="C1000" s="34"/>
      <c r="D1000" s="2"/>
      <c r="E1000" s="2"/>
      <c r="F1000" s="2"/>
      <c r="G1000" s="2"/>
      <c r="H1000" s="2"/>
      <c r="I1000" s="2"/>
      <c r="J1000" s="2"/>
      <c r="K1000" s="2"/>
      <c r="L1000" s="2"/>
      <c r="M1000" s="2"/>
      <c r="N1000" s="2"/>
      <c r="O1000" s="2"/>
      <c r="P1000" s="2"/>
      <c r="Q1000" s="2"/>
      <c r="R1000" s="2"/>
      <c r="S1000" s="10"/>
      <c r="T1000" s="2"/>
      <c r="U1000" s="2"/>
      <c r="V1000" s="2"/>
      <c r="W1000" s="2"/>
      <c r="X1000" s="2"/>
      <c r="Y1000" s="2"/>
      <c r="Z1000" s="2"/>
      <c r="AA1000" s="2"/>
      <c r="AB1000" s="2"/>
      <c r="AC1000" s="2"/>
      <c r="AD1000" s="2"/>
      <c r="AE1000" s="2"/>
      <c r="AF1000" s="2"/>
      <c r="AG1000" s="2"/>
      <c r="AH1000" s="2"/>
      <c r="AI1000" s="2"/>
      <c r="AJ1000" s="2"/>
    </row>
  </sheetData>
  <mergeCells count="40">
    <mergeCell ref="I20:J20"/>
    <mergeCell ref="I21:J21"/>
    <mergeCell ref="I15:J15"/>
    <mergeCell ref="I16:J16"/>
    <mergeCell ref="I17:J17"/>
    <mergeCell ref="I18:J18"/>
    <mergeCell ref="I19:J19"/>
    <mergeCell ref="I9:J9"/>
    <mergeCell ref="I10:J10"/>
    <mergeCell ref="I12:J12"/>
    <mergeCell ref="I13:J13"/>
    <mergeCell ref="I14:J14"/>
    <mergeCell ref="I22:J22"/>
    <mergeCell ref="I23:J23"/>
    <mergeCell ref="I24:J24"/>
    <mergeCell ref="I37:J37"/>
    <mergeCell ref="I38:J38"/>
    <mergeCell ref="I25:J25"/>
    <mergeCell ref="I26:J26"/>
    <mergeCell ref="F3:I3"/>
    <mergeCell ref="K6:P6"/>
    <mergeCell ref="S6:S7"/>
    <mergeCell ref="I6:J7"/>
    <mergeCell ref="I39:J39"/>
    <mergeCell ref="I11:J11"/>
    <mergeCell ref="I32:J32"/>
    <mergeCell ref="I33:J33"/>
    <mergeCell ref="I34:J34"/>
    <mergeCell ref="I35:J35"/>
    <mergeCell ref="I36:J36"/>
    <mergeCell ref="I27:J27"/>
    <mergeCell ref="I28:J28"/>
    <mergeCell ref="I29:J29"/>
    <mergeCell ref="I30:J30"/>
    <mergeCell ref="I31:J31"/>
    <mergeCell ref="U8:Z8"/>
    <mergeCell ref="D8:G8"/>
    <mergeCell ref="K8:P8"/>
    <mergeCell ref="I8:J8"/>
    <mergeCell ref="U5:AB5"/>
  </mergeCells>
  <conditionalFormatting sqref="Q9:Q39">
    <cfRule type="cellIs" dxfId="16" priority="1" operator="lessThan">
      <formula>2</formula>
    </cfRule>
    <cfRule type="cellIs" dxfId="15" priority="2" operator="between">
      <formula>2</formula>
      <formula>4</formula>
    </cfRule>
    <cfRule type="cellIs" dxfId="14" priority="3" operator="greaterThan">
      <formula>4</formula>
    </cfRule>
    <cfRule type="cellIs" dxfId="13" priority="4" operator="equal">
      <formula>0</formula>
    </cfRule>
  </conditionalFormatting>
  <dataValidations count="1">
    <dataValidation type="list" allowBlank="1" showErrorMessage="1" sqref="S9:S39" xr:uid="{891281DE-1A33-4331-BE3A-EBB14E052908}">
      <formula1>$AJ$9:$AJ$10</formula1>
    </dataValidation>
  </dataValidations>
  <pageMargins left="0.7" right="0.7" top="0.75" bottom="0.75" header="0" footer="0"/>
  <pageSetup paperSize="9" scale="10" orientation="portrait"/>
  <extLst>
    <ext xmlns:x14="http://schemas.microsoft.com/office/spreadsheetml/2009/9/main" uri="{CCE6A557-97BC-4b89-ADB6-D9C93CAAB3DF}">
      <x14:dataValidations xmlns:xm="http://schemas.microsoft.com/office/excel/2006/main" count="2">
        <x14:dataValidation type="list" allowBlank="1" showErrorMessage="1" xr:uid="{6A5918F5-4821-43FF-95E9-D2A1784403D3}">
          <x14:formula1>
            <xm:f>'SASB DB'!$BC$7:$EN$7</xm:f>
          </x14:formula1>
          <xm:sqref>E6:F6</xm:sqref>
        </x14:dataValidation>
        <x14:dataValidation type="list" allowBlank="1" showInputMessage="1" showErrorMessage="1" xr:uid="{B6112A22-31C9-4EA6-9A77-35517F78DC88}">
          <x14:formula1>
            <xm:f>'CalcSheet (hide this)'!$AB$6:$AB$10</xm:f>
          </x14:formula1>
          <xm:sqref>K9:P39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4BCC5"/>
  </sheetPr>
  <dimension ref="A1:Z1000"/>
  <sheetViews>
    <sheetView showGridLines="0" zoomScale="75" zoomScaleNormal="75" workbookViewId="0">
      <pane xSplit="3" ySplit="6" topLeftCell="D7" activePane="bottomRight" state="frozen"/>
      <selection pane="topRight" activeCell="D1" sqref="D1"/>
      <selection pane="bottomLeft" activeCell="A7" sqref="A7"/>
      <selection pane="bottomRight" activeCell="B2" sqref="B2"/>
    </sheetView>
  </sheetViews>
  <sheetFormatPr baseColWidth="10" defaultColWidth="14.5" defaultRowHeight="15" customHeight="1" x14ac:dyDescent="0.2"/>
  <cols>
    <col min="1" max="1" width="2.5" customWidth="1"/>
    <col min="2" max="2" width="2" bestFit="1" customWidth="1"/>
    <col min="3" max="3" width="20" bestFit="1" customWidth="1"/>
    <col min="4" max="4" width="43.1640625" bestFit="1" customWidth="1"/>
    <col min="5" max="5" width="66.1640625" bestFit="1" customWidth="1"/>
    <col min="6" max="6" width="2.5" customWidth="1"/>
    <col min="7" max="7" width="32.5" bestFit="1" customWidth="1"/>
    <col min="8" max="9" width="32.5" customWidth="1"/>
    <col min="10" max="10" width="2.5" customWidth="1"/>
    <col min="11" max="11" width="40.5" bestFit="1" customWidth="1"/>
    <col min="12" max="26" width="8.83203125" customWidth="1"/>
  </cols>
  <sheetData>
    <row r="1" spans="1:26" ht="14.25" customHeight="1" x14ac:dyDescent="0.2">
      <c r="A1" s="2"/>
      <c r="B1" s="2"/>
      <c r="C1" s="2"/>
      <c r="D1" s="2"/>
      <c r="E1" s="2"/>
      <c r="F1" s="2"/>
      <c r="G1" s="2"/>
      <c r="H1" s="2"/>
      <c r="I1" s="2"/>
      <c r="J1" s="2"/>
      <c r="K1" s="2"/>
      <c r="V1" s="2"/>
      <c r="W1" s="2"/>
      <c r="X1" s="2"/>
      <c r="Y1" s="2"/>
      <c r="Z1" s="2"/>
    </row>
    <row r="2" spans="1:26" ht="28" customHeight="1" x14ac:dyDescent="0.25">
      <c r="A2" s="2"/>
      <c r="B2" s="383" t="s">
        <v>1141</v>
      </c>
      <c r="C2" s="384"/>
      <c r="D2" s="384"/>
      <c r="E2" s="384"/>
      <c r="F2" s="384"/>
      <c r="G2" s="384"/>
      <c r="H2" s="384"/>
      <c r="I2" s="384"/>
      <c r="J2" s="384"/>
      <c r="K2" s="385"/>
      <c r="V2" s="2"/>
      <c r="W2" s="2"/>
      <c r="X2" s="2"/>
      <c r="Y2" s="2"/>
      <c r="Z2" s="2"/>
    </row>
    <row r="3" spans="1:26" ht="14.25" customHeight="1" x14ac:dyDescent="0.2">
      <c r="A3" s="2"/>
      <c r="B3" s="2"/>
      <c r="C3" s="2"/>
      <c r="D3" s="2"/>
      <c r="E3" s="2"/>
      <c r="F3" s="2"/>
      <c r="G3" s="2"/>
      <c r="H3" s="2"/>
      <c r="I3" s="2"/>
      <c r="J3" s="2"/>
      <c r="K3" s="2"/>
      <c r="V3" s="2"/>
      <c r="W3" s="2"/>
      <c r="X3" s="2"/>
      <c r="Y3" s="2"/>
      <c r="Z3" s="2"/>
    </row>
    <row r="4" spans="1:26" ht="72" customHeight="1" x14ac:dyDescent="0.2">
      <c r="A4" s="2"/>
      <c r="B4" s="321" t="s">
        <v>74</v>
      </c>
      <c r="C4" s="61"/>
      <c r="D4" s="495" t="s">
        <v>1140</v>
      </c>
      <c r="E4" s="496"/>
      <c r="F4" s="62"/>
      <c r="G4" s="159"/>
      <c r="H4" s="375"/>
      <c r="I4" s="376"/>
      <c r="J4" s="2"/>
      <c r="K4" s="2"/>
      <c r="L4" s="2"/>
      <c r="M4" s="2"/>
      <c r="N4" s="2"/>
      <c r="O4" s="2"/>
      <c r="P4" s="2"/>
      <c r="Q4" s="2"/>
      <c r="R4" s="2"/>
      <c r="S4" s="2"/>
      <c r="T4" s="2"/>
      <c r="U4" s="2"/>
      <c r="V4" s="2"/>
      <c r="W4" s="2"/>
      <c r="X4" s="2"/>
      <c r="Y4" s="2"/>
      <c r="Z4" s="2"/>
    </row>
    <row r="5" spans="1:26" ht="8.25" customHeight="1" x14ac:dyDescent="0.2">
      <c r="A5" s="2"/>
      <c r="B5" s="3"/>
      <c r="C5" s="3"/>
      <c r="D5" s="3"/>
      <c r="E5" s="2"/>
      <c r="F5" s="2"/>
      <c r="G5" s="403"/>
      <c r="H5" s="403"/>
      <c r="I5" s="403"/>
      <c r="J5" s="2"/>
      <c r="K5" s="2"/>
      <c r="L5" s="2"/>
      <c r="M5" s="2"/>
      <c r="N5" s="2"/>
      <c r="O5" s="2"/>
      <c r="P5" s="2"/>
      <c r="Q5" s="2"/>
      <c r="R5" s="2"/>
      <c r="S5" s="2"/>
      <c r="T5" s="2"/>
      <c r="U5" s="2"/>
      <c r="V5" s="2"/>
      <c r="W5" s="2"/>
      <c r="X5" s="2"/>
      <c r="Y5" s="2"/>
      <c r="Z5" s="2"/>
    </row>
    <row r="6" spans="1:26" ht="19.5" customHeight="1" x14ac:dyDescent="0.2">
      <c r="A6" s="10"/>
      <c r="B6" s="63" t="s">
        <v>5</v>
      </c>
      <c r="C6" s="64" t="s">
        <v>75</v>
      </c>
      <c r="D6" s="64" t="s">
        <v>76</v>
      </c>
      <c r="E6" s="65" t="s">
        <v>77</v>
      </c>
      <c r="F6" s="66"/>
      <c r="G6" s="67" t="s">
        <v>78</v>
      </c>
      <c r="H6" s="64" t="s">
        <v>79</v>
      </c>
      <c r="I6" s="65" t="s">
        <v>80</v>
      </c>
      <c r="J6" s="10"/>
      <c r="K6" s="61" t="s">
        <v>81</v>
      </c>
      <c r="L6" s="10"/>
      <c r="M6" s="10"/>
      <c r="N6" s="10"/>
      <c r="O6" s="10"/>
      <c r="P6" s="10"/>
      <c r="Q6" s="10"/>
      <c r="R6" s="10"/>
      <c r="S6" s="10"/>
      <c r="T6" s="10"/>
      <c r="U6" s="10"/>
      <c r="V6" s="10"/>
      <c r="W6" s="10"/>
      <c r="X6" s="10"/>
      <c r="Y6" s="10"/>
      <c r="Z6" s="10"/>
    </row>
    <row r="7" spans="1:26" ht="162.75" customHeight="1" x14ac:dyDescent="0.2">
      <c r="A7" s="2"/>
      <c r="B7" s="68">
        <v>1</v>
      </c>
      <c r="C7" s="69" t="s">
        <v>60</v>
      </c>
      <c r="D7" s="70" t="s">
        <v>82</v>
      </c>
      <c r="E7" s="71" t="s">
        <v>83</v>
      </c>
      <c r="F7" s="72"/>
      <c r="G7" s="294" t="s">
        <v>1118</v>
      </c>
      <c r="H7" s="294" t="s">
        <v>1119</v>
      </c>
      <c r="I7" s="294" t="s">
        <v>84</v>
      </c>
      <c r="J7" s="295"/>
      <c r="K7" s="294" t="s">
        <v>1120</v>
      </c>
      <c r="V7" s="2"/>
      <c r="W7" s="2"/>
      <c r="X7" s="2"/>
      <c r="Y7" s="2"/>
      <c r="Z7" s="2"/>
    </row>
    <row r="8" spans="1:26" ht="162.75" customHeight="1" x14ac:dyDescent="0.2">
      <c r="A8" s="2"/>
      <c r="B8" s="68">
        <f t="shared" ref="B8:B12" si="0">+B7+1</f>
        <v>2</v>
      </c>
      <c r="C8" s="69" t="s">
        <v>61</v>
      </c>
      <c r="D8" s="70" t="s">
        <v>85</v>
      </c>
      <c r="E8" s="71" t="s">
        <v>86</v>
      </c>
      <c r="F8" s="72"/>
      <c r="G8" s="294" t="s">
        <v>1121</v>
      </c>
      <c r="H8" s="294" t="s">
        <v>1122</v>
      </c>
      <c r="I8" s="294" t="s">
        <v>1123</v>
      </c>
      <c r="J8" s="295"/>
      <c r="K8" s="296" t="s">
        <v>1120</v>
      </c>
      <c r="V8" s="2"/>
      <c r="W8" s="2"/>
      <c r="X8" s="2"/>
      <c r="Y8" s="2"/>
      <c r="Z8" s="2"/>
    </row>
    <row r="9" spans="1:26" ht="162.75" customHeight="1" x14ac:dyDescent="0.2">
      <c r="A9" s="2"/>
      <c r="B9" s="68">
        <f t="shared" si="0"/>
        <v>3</v>
      </c>
      <c r="C9" s="69" t="s">
        <v>62</v>
      </c>
      <c r="D9" s="70" t="s">
        <v>87</v>
      </c>
      <c r="E9" s="71" t="s">
        <v>88</v>
      </c>
      <c r="F9" s="72"/>
      <c r="G9" s="294" t="s">
        <v>89</v>
      </c>
      <c r="H9" s="294" t="s">
        <v>90</v>
      </c>
      <c r="I9" s="294" t="s">
        <v>91</v>
      </c>
      <c r="J9" s="295"/>
      <c r="K9" s="296" t="s">
        <v>92</v>
      </c>
      <c r="V9" s="2"/>
      <c r="W9" s="2"/>
      <c r="X9" s="2"/>
      <c r="Y9" s="2"/>
      <c r="Z9" s="2"/>
    </row>
    <row r="10" spans="1:26" ht="162.75" customHeight="1" x14ac:dyDescent="0.2">
      <c r="A10" s="2"/>
      <c r="B10" s="68">
        <f t="shared" si="0"/>
        <v>4</v>
      </c>
      <c r="C10" s="69" t="s">
        <v>63</v>
      </c>
      <c r="D10" s="70" t="s">
        <v>93</v>
      </c>
      <c r="E10" s="71" t="s">
        <v>94</v>
      </c>
      <c r="F10" s="72"/>
      <c r="G10" s="294" t="s">
        <v>1124</v>
      </c>
      <c r="H10" s="294" t="s">
        <v>1125</v>
      </c>
      <c r="I10" s="294" t="s">
        <v>95</v>
      </c>
      <c r="J10" s="295"/>
      <c r="K10" s="296" t="s">
        <v>1126</v>
      </c>
      <c r="V10" s="2"/>
      <c r="W10" s="2"/>
      <c r="X10" s="2"/>
      <c r="Y10" s="2"/>
      <c r="Z10" s="2"/>
    </row>
    <row r="11" spans="1:26" ht="162.75" customHeight="1" x14ac:dyDescent="0.2">
      <c r="A11" s="2"/>
      <c r="B11" s="68">
        <f t="shared" si="0"/>
        <v>5</v>
      </c>
      <c r="C11" s="73" t="s">
        <v>64</v>
      </c>
      <c r="D11" s="70" t="s">
        <v>96</v>
      </c>
      <c r="E11" s="71" t="s">
        <v>97</v>
      </c>
      <c r="F11" s="72"/>
      <c r="G11" s="294" t="s">
        <v>98</v>
      </c>
      <c r="H11" s="294" t="s">
        <v>99</v>
      </c>
      <c r="I11" s="294" t="s">
        <v>1127</v>
      </c>
      <c r="J11" s="295"/>
      <c r="K11" s="296" t="s">
        <v>1128</v>
      </c>
      <c r="V11" s="2"/>
      <c r="W11" s="2"/>
      <c r="X11" s="2"/>
      <c r="Y11" s="2"/>
      <c r="Z11" s="2"/>
    </row>
    <row r="12" spans="1:26" ht="162.75" customHeight="1" x14ac:dyDescent="0.2">
      <c r="A12" s="2"/>
      <c r="B12" s="68">
        <f t="shared" si="0"/>
        <v>6</v>
      </c>
      <c r="C12" s="73" t="s">
        <v>65</v>
      </c>
      <c r="D12" s="70" t="s">
        <v>100</v>
      </c>
      <c r="E12" s="71" t="s">
        <v>101</v>
      </c>
      <c r="F12" s="72"/>
      <c r="G12" s="294" t="s">
        <v>102</v>
      </c>
      <c r="H12" s="294" t="s">
        <v>1129</v>
      </c>
      <c r="I12" s="294" t="s">
        <v>1130</v>
      </c>
      <c r="J12" s="295"/>
      <c r="K12" s="296" t="s">
        <v>1131</v>
      </c>
      <c r="V12" s="2"/>
      <c r="W12" s="2"/>
      <c r="X12" s="2"/>
      <c r="Y12" s="2"/>
      <c r="Z12" s="2"/>
    </row>
    <row r="13" spans="1:26" ht="14.25" customHeight="1" x14ac:dyDescent="0.2">
      <c r="A13" s="2"/>
      <c r="B13" s="2"/>
      <c r="C13" s="2"/>
      <c r="D13" s="2"/>
      <c r="E13" s="2"/>
      <c r="F13" s="2"/>
      <c r="G13" s="2"/>
      <c r="H13" s="2"/>
      <c r="I13" s="2"/>
      <c r="J13" s="2"/>
      <c r="K13" s="2"/>
      <c r="V13" s="2"/>
      <c r="W13" s="2"/>
      <c r="X13" s="2"/>
      <c r="Y13" s="2"/>
      <c r="Z13" s="2"/>
    </row>
    <row r="14" spans="1:26" ht="14.25" customHeight="1" x14ac:dyDescent="0.2">
      <c r="A14" s="2"/>
      <c r="B14" s="2"/>
      <c r="C14" s="2"/>
      <c r="D14" s="2"/>
      <c r="E14" s="2"/>
      <c r="F14" s="2"/>
      <c r="G14" s="2"/>
      <c r="H14" s="2"/>
      <c r="I14" s="2"/>
      <c r="J14" s="2"/>
      <c r="K14" s="2"/>
      <c r="V14" s="2"/>
      <c r="W14" s="2"/>
      <c r="X14" s="2"/>
      <c r="Y14" s="2"/>
      <c r="Z14" s="2"/>
    </row>
    <row r="15" spans="1:26" ht="14.25" customHeight="1" x14ac:dyDescent="0.2">
      <c r="A15" s="2"/>
      <c r="B15" s="2"/>
      <c r="C15" s="2"/>
      <c r="D15" s="2"/>
      <c r="E15" s="2"/>
      <c r="F15" s="2"/>
      <c r="G15" s="2"/>
      <c r="H15" s="2"/>
      <c r="I15" s="2"/>
      <c r="J15" s="2"/>
      <c r="K15" s="2"/>
      <c r="V15" s="2"/>
      <c r="W15" s="2"/>
      <c r="X15" s="2"/>
      <c r="Y15" s="2"/>
      <c r="Z15" s="2"/>
    </row>
    <row r="16" spans="1:26" ht="14.25" customHeight="1" x14ac:dyDescent="0.2">
      <c r="A16" s="2"/>
      <c r="B16" s="2"/>
      <c r="C16" s="2"/>
      <c r="D16" s="2"/>
      <c r="E16" s="2"/>
      <c r="F16" s="2"/>
      <c r="G16" s="2"/>
      <c r="H16" s="2"/>
      <c r="I16" s="2"/>
      <c r="J16" s="2"/>
      <c r="K16" s="2"/>
      <c r="V16" s="2"/>
      <c r="W16" s="2"/>
      <c r="X16" s="2"/>
      <c r="Y16" s="2"/>
      <c r="Z16" s="2"/>
    </row>
    <row r="17" spans="1:26" ht="14.25" customHeight="1" x14ac:dyDescent="0.2">
      <c r="A17" s="2"/>
      <c r="B17" s="2"/>
      <c r="C17" s="2"/>
      <c r="D17" s="2"/>
      <c r="E17" s="2"/>
      <c r="F17" s="2"/>
      <c r="G17" s="2"/>
      <c r="H17" s="2"/>
      <c r="I17" s="2"/>
      <c r="J17" s="2"/>
      <c r="K17" s="2"/>
      <c r="V17" s="2"/>
      <c r="W17" s="2"/>
      <c r="X17" s="2"/>
      <c r="Y17" s="2"/>
      <c r="Z17" s="2"/>
    </row>
    <row r="18" spans="1:26" ht="14.25" customHeight="1" x14ac:dyDescent="0.2">
      <c r="A18" s="2"/>
      <c r="B18" s="2"/>
      <c r="C18" s="2"/>
      <c r="D18" s="2"/>
      <c r="E18" s="2"/>
      <c r="F18" s="2"/>
      <c r="G18" s="2"/>
      <c r="H18" s="2"/>
      <c r="I18" s="2"/>
      <c r="J18" s="2"/>
      <c r="K18" s="2"/>
      <c r="V18" s="2"/>
      <c r="W18" s="2"/>
      <c r="X18" s="2"/>
      <c r="Y18" s="2"/>
      <c r="Z18" s="2"/>
    </row>
    <row r="19" spans="1:26" ht="14.25" customHeight="1" x14ac:dyDescent="0.2">
      <c r="A19" s="2"/>
      <c r="B19" s="2"/>
      <c r="C19" s="2"/>
      <c r="D19" s="2"/>
      <c r="E19" s="2"/>
      <c r="F19" s="2"/>
      <c r="G19" s="2"/>
      <c r="H19" s="2"/>
      <c r="I19" s="2"/>
      <c r="J19" s="2"/>
      <c r="K19" s="2"/>
      <c r="V19" s="2"/>
      <c r="W19" s="2"/>
      <c r="X19" s="2"/>
      <c r="Y19" s="2"/>
      <c r="Z19" s="2"/>
    </row>
    <row r="20" spans="1:26" ht="14.25" customHeight="1" x14ac:dyDescent="0.2">
      <c r="A20" s="2"/>
      <c r="B20" s="2"/>
      <c r="C20" s="2"/>
      <c r="D20" s="2"/>
      <c r="E20" s="2"/>
      <c r="F20" s="2"/>
      <c r="G20" s="2"/>
      <c r="H20" s="2"/>
      <c r="I20" s="2"/>
      <c r="J20" s="2"/>
      <c r="K20" s="2"/>
      <c r="V20" s="2"/>
      <c r="W20" s="2"/>
      <c r="X20" s="2"/>
      <c r="Y20" s="2"/>
      <c r="Z20" s="2"/>
    </row>
    <row r="21" spans="1:26" ht="14.25" customHeight="1" x14ac:dyDescent="0.2">
      <c r="A21" s="2"/>
      <c r="B21" s="2"/>
      <c r="C21" s="2"/>
      <c r="D21" s="2"/>
      <c r="E21" s="2"/>
      <c r="F21" s="2"/>
      <c r="G21" s="2"/>
      <c r="H21" s="2"/>
      <c r="I21" s="2"/>
      <c r="J21" s="2"/>
      <c r="K21" s="2"/>
      <c r="V21" s="2"/>
      <c r="W21" s="2"/>
      <c r="X21" s="2"/>
      <c r="Y21" s="2"/>
      <c r="Z21" s="2"/>
    </row>
    <row r="22" spans="1:26" ht="14.25" customHeight="1" x14ac:dyDescent="0.2">
      <c r="A22" s="2"/>
      <c r="B22" s="2"/>
      <c r="C22" s="2"/>
      <c r="D22" s="2"/>
      <c r="E22" s="2"/>
      <c r="F22" s="2"/>
      <c r="G22" s="2"/>
      <c r="H22" s="2"/>
      <c r="I22" s="2"/>
      <c r="J22" s="2"/>
      <c r="K22" s="2"/>
      <c r="V22" s="2"/>
      <c r="W22" s="2"/>
      <c r="X22" s="2"/>
      <c r="Y22" s="2"/>
      <c r="Z22" s="2"/>
    </row>
    <row r="23" spans="1:26" ht="14.25" customHeight="1" x14ac:dyDescent="0.2">
      <c r="A23" s="2"/>
      <c r="B23" s="2"/>
      <c r="C23" s="2"/>
      <c r="D23" s="2"/>
      <c r="E23" s="2"/>
      <c r="F23" s="2"/>
      <c r="G23" s="2"/>
      <c r="H23" s="2"/>
      <c r="I23" s="2"/>
      <c r="J23" s="2"/>
      <c r="K23" s="2"/>
      <c r="V23" s="2"/>
      <c r="W23" s="2"/>
      <c r="X23" s="2"/>
      <c r="Y23" s="2"/>
      <c r="Z23" s="2"/>
    </row>
    <row r="24" spans="1:26" ht="14.25" customHeight="1" x14ac:dyDescent="0.2">
      <c r="A24" s="2"/>
      <c r="B24" s="2"/>
      <c r="C24" s="2"/>
      <c r="D24" s="2"/>
      <c r="E24" s="2"/>
      <c r="F24" s="2"/>
      <c r="G24" s="2"/>
      <c r="H24" s="2"/>
      <c r="I24" s="2"/>
      <c r="J24" s="2"/>
      <c r="K24" s="2"/>
      <c r="V24" s="2"/>
      <c r="W24" s="2"/>
      <c r="X24" s="2"/>
      <c r="Y24" s="2"/>
      <c r="Z24" s="2"/>
    </row>
    <row r="25" spans="1:26" ht="14.25" customHeight="1" x14ac:dyDescent="0.2">
      <c r="A25" s="2"/>
      <c r="B25" s="2"/>
      <c r="C25" s="2"/>
      <c r="D25" s="2"/>
      <c r="E25" s="2"/>
      <c r="F25" s="2"/>
      <c r="G25" s="2"/>
      <c r="H25" s="2"/>
      <c r="I25" s="2"/>
      <c r="J25" s="2"/>
      <c r="K25" s="2"/>
      <c r="V25" s="2"/>
      <c r="W25" s="2"/>
      <c r="X25" s="2"/>
      <c r="Y25" s="2"/>
      <c r="Z25" s="2"/>
    </row>
    <row r="26" spans="1:26" ht="14.25" customHeight="1" x14ac:dyDescent="0.2">
      <c r="A26" s="2"/>
      <c r="B26" s="2"/>
      <c r="C26" s="2"/>
      <c r="D26" s="2"/>
      <c r="E26" s="2"/>
      <c r="F26" s="2"/>
      <c r="G26" s="2"/>
      <c r="H26" s="2"/>
      <c r="I26" s="2"/>
      <c r="J26" s="2"/>
      <c r="K26" s="2"/>
      <c r="V26" s="2"/>
      <c r="W26" s="2"/>
      <c r="X26" s="2"/>
      <c r="Y26" s="2"/>
      <c r="Z26" s="2"/>
    </row>
    <row r="27" spans="1:26" ht="14.25" customHeight="1" x14ac:dyDescent="0.2">
      <c r="A27" s="2"/>
      <c r="B27" s="2"/>
      <c r="C27" s="2"/>
      <c r="D27" s="2"/>
      <c r="E27" s="2"/>
      <c r="F27" s="2"/>
      <c r="G27" s="2"/>
      <c r="H27" s="2"/>
      <c r="I27" s="2"/>
      <c r="J27" s="2"/>
      <c r="K27" s="2"/>
      <c r="V27" s="2"/>
      <c r="W27" s="2"/>
      <c r="X27" s="2"/>
      <c r="Y27" s="2"/>
      <c r="Z27" s="2"/>
    </row>
    <row r="28" spans="1:26" ht="14.25" customHeight="1" x14ac:dyDescent="0.2">
      <c r="A28" s="2"/>
      <c r="B28" s="2"/>
      <c r="C28" s="2"/>
      <c r="D28" s="2"/>
      <c r="E28" s="2"/>
      <c r="F28" s="2"/>
      <c r="G28" s="2"/>
      <c r="H28" s="2"/>
      <c r="I28" s="2"/>
      <c r="J28" s="2"/>
      <c r="K28" s="2"/>
      <c r="V28" s="2"/>
      <c r="W28" s="2"/>
      <c r="X28" s="2"/>
      <c r="Y28" s="2"/>
      <c r="Z28" s="2"/>
    </row>
    <row r="29" spans="1:26" ht="14.25" customHeight="1" x14ac:dyDescent="0.2">
      <c r="A29" s="2"/>
      <c r="B29" s="2"/>
      <c r="C29" s="2"/>
      <c r="D29" s="2"/>
      <c r="E29" s="2"/>
      <c r="F29" s="2"/>
      <c r="G29" s="2"/>
      <c r="H29" s="2"/>
      <c r="I29" s="2"/>
      <c r="J29" s="2"/>
      <c r="K29" s="2"/>
      <c r="V29" s="2"/>
      <c r="W29" s="2"/>
      <c r="X29" s="2"/>
      <c r="Y29" s="2"/>
      <c r="Z29" s="2"/>
    </row>
    <row r="30" spans="1:26" ht="14.25" customHeight="1" x14ac:dyDescent="0.2">
      <c r="A30" s="2"/>
      <c r="B30" s="2"/>
      <c r="C30" s="2"/>
      <c r="D30" s="2"/>
      <c r="E30" s="2"/>
      <c r="F30" s="2"/>
      <c r="G30" s="2"/>
      <c r="H30" s="2"/>
      <c r="I30" s="2"/>
      <c r="J30" s="2"/>
      <c r="K30" s="2"/>
      <c r="V30" s="2"/>
      <c r="W30" s="2"/>
      <c r="X30" s="2"/>
      <c r="Y30" s="2"/>
      <c r="Z30" s="2"/>
    </row>
    <row r="31" spans="1:26" ht="14.25" customHeight="1" x14ac:dyDescent="0.2">
      <c r="A31" s="2"/>
      <c r="B31" s="2"/>
      <c r="C31" s="2"/>
      <c r="D31" s="2"/>
      <c r="E31" s="2"/>
      <c r="F31" s="2"/>
      <c r="G31" s="2"/>
      <c r="H31" s="2"/>
      <c r="I31" s="2"/>
      <c r="J31" s="2"/>
      <c r="K31" s="2"/>
      <c r="V31" s="2"/>
      <c r="W31" s="2"/>
      <c r="X31" s="2"/>
      <c r="Y31" s="2"/>
      <c r="Z31" s="2"/>
    </row>
    <row r="32" spans="1:26" ht="14.25" customHeight="1" x14ac:dyDescent="0.2">
      <c r="A32" s="2"/>
      <c r="B32" s="2"/>
      <c r="C32" s="2"/>
      <c r="D32" s="2"/>
      <c r="E32" s="2"/>
      <c r="F32" s="2"/>
      <c r="G32" s="2"/>
      <c r="H32" s="2"/>
      <c r="I32" s="2"/>
      <c r="J32" s="2"/>
      <c r="K32" s="2"/>
      <c r="V32" s="2"/>
      <c r="W32" s="2"/>
      <c r="X32" s="2"/>
      <c r="Y32" s="2"/>
      <c r="Z32" s="2"/>
    </row>
    <row r="33" spans="1:26" ht="14.25" customHeight="1" x14ac:dyDescent="0.2">
      <c r="A33" s="2"/>
      <c r="B33" s="2"/>
      <c r="C33" s="2"/>
      <c r="D33" s="2"/>
      <c r="E33" s="2"/>
      <c r="F33" s="2"/>
      <c r="G33" s="2"/>
      <c r="H33" s="2"/>
      <c r="I33" s="2"/>
      <c r="J33" s="2"/>
      <c r="K33" s="2"/>
      <c r="V33" s="2"/>
      <c r="W33" s="2"/>
      <c r="X33" s="2"/>
      <c r="Y33" s="2"/>
      <c r="Z33" s="2"/>
    </row>
    <row r="34" spans="1:26" ht="14.25" customHeight="1" x14ac:dyDescent="0.2">
      <c r="A34" s="2"/>
      <c r="B34" s="2"/>
      <c r="C34" s="2"/>
      <c r="D34" s="2"/>
      <c r="E34" s="2"/>
      <c r="F34" s="2"/>
      <c r="G34" s="2"/>
      <c r="H34" s="2"/>
      <c r="I34" s="2"/>
      <c r="J34" s="2"/>
      <c r="K34" s="2"/>
      <c r="V34" s="2"/>
      <c r="W34" s="2"/>
      <c r="X34" s="2"/>
      <c r="Y34" s="2"/>
      <c r="Z34" s="2"/>
    </row>
    <row r="35" spans="1:26" ht="14.25" customHeight="1" x14ac:dyDescent="0.2">
      <c r="A35" s="2"/>
      <c r="B35" s="2"/>
      <c r="C35" s="2"/>
      <c r="D35" s="2"/>
      <c r="E35" s="2"/>
      <c r="F35" s="2"/>
      <c r="G35" s="2"/>
      <c r="H35" s="2"/>
      <c r="I35" s="2"/>
      <c r="J35" s="2"/>
      <c r="K35" s="2"/>
      <c r="V35" s="2"/>
      <c r="W35" s="2"/>
      <c r="X35" s="2"/>
      <c r="Y35" s="2"/>
      <c r="Z35" s="2"/>
    </row>
    <row r="36" spans="1:26" ht="14.25" customHeight="1" x14ac:dyDescent="0.2">
      <c r="A36" s="2"/>
      <c r="B36" s="2"/>
      <c r="C36" s="2"/>
      <c r="D36" s="2"/>
      <c r="E36" s="2"/>
      <c r="F36" s="2"/>
      <c r="G36" s="2"/>
      <c r="H36" s="2"/>
      <c r="I36" s="2"/>
      <c r="J36" s="2"/>
      <c r="K36" s="2"/>
      <c r="V36" s="2"/>
      <c r="W36" s="2"/>
      <c r="X36" s="2"/>
      <c r="Y36" s="2"/>
      <c r="Z36" s="2"/>
    </row>
    <row r="37" spans="1:26" ht="14.25" customHeight="1" x14ac:dyDescent="0.2">
      <c r="A37" s="2"/>
      <c r="B37" s="2"/>
      <c r="C37" s="2"/>
      <c r="D37" s="2"/>
      <c r="E37" s="2"/>
      <c r="F37" s="2"/>
      <c r="G37" s="2"/>
      <c r="H37" s="2"/>
      <c r="I37" s="2"/>
      <c r="J37" s="2"/>
      <c r="K37" s="2"/>
      <c r="V37" s="2"/>
      <c r="W37" s="2"/>
      <c r="X37" s="2"/>
      <c r="Y37" s="2"/>
      <c r="Z37" s="2"/>
    </row>
    <row r="38" spans="1:26" ht="14.25" customHeight="1" x14ac:dyDescent="0.2">
      <c r="A38" s="2"/>
      <c r="B38" s="2"/>
      <c r="C38" s="2"/>
      <c r="D38" s="2"/>
      <c r="E38" s="2"/>
      <c r="F38" s="2"/>
      <c r="G38" s="2"/>
      <c r="H38" s="2"/>
      <c r="I38" s="2"/>
      <c r="J38" s="2"/>
      <c r="K38" s="2"/>
      <c r="V38" s="2"/>
      <c r="W38" s="2"/>
      <c r="X38" s="2"/>
      <c r="Y38" s="2"/>
      <c r="Z38" s="2"/>
    </row>
    <row r="39" spans="1:26" ht="14.25" customHeight="1" x14ac:dyDescent="0.2">
      <c r="A39" s="2"/>
      <c r="B39" s="2"/>
      <c r="C39" s="2"/>
      <c r="D39" s="2"/>
      <c r="E39" s="2"/>
      <c r="F39" s="2"/>
      <c r="G39" s="2"/>
      <c r="H39" s="2"/>
      <c r="I39" s="2"/>
      <c r="J39" s="2"/>
      <c r="K39" s="2"/>
      <c r="V39" s="2"/>
      <c r="W39" s="2"/>
      <c r="X39" s="2"/>
      <c r="Y39" s="2"/>
      <c r="Z39" s="2"/>
    </row>
    <row r="40" spans="1:26" ht="14.25" customHeight="1" x14ac:dyDescent="0.2">
      <c r="A40" s="2"/>
      <c r="B40" s="2"/>
      <c r="C40" s="2"/>
      <c r="D40" s="2"/>
      <c r="E40" s="2"/>
      <c r="F40" s="2"/>
      <c r="G40" s="2"/>
      <c r="H40" s="2"/>
      <c r="I40" s="2"/>
      <c r="J40" s="2"/>
      <c r="K40" s="2"/>
      <c r="V40" s="2"/>
      <c r="W40" s="2"/>
      <c r="X40" s="2"/>
      <c r="Y40" s="2"/>
      <c r="Z40" s="2"/>
    </row>
    <row r="41" spans="1:26" ht="14.25" customHeight="1" x14ac:dyDescent="0.2">
      <c r="A41" s="2"/>
      <c r="B41" s="2"/>
      <c r="C41" s="2"/>
      <c r="D41" s="2"/>
      <c r="E41" s="2"/>
      <c r="F41" s="2"/>
      <c r="G41" s="2"/>
      <c r="H41" s="2"/>
      <c r="I41" s="2"/>
      <c r="J41" s="2"/>
      <c r="K41" s="2"/>
      <c r="V41" s="2"/>
      <c r="W41" s="2"/>
      <c r="X41" s="2"/>
      <c r="Y41" s="2"/>
      <c r="Z41" s="2"/>
    </row>
    <row r="42" spans="1:26" ht="14.25" customHeight="1" x14ac:dyDescent="0.2">
      <c r="A42" s="2"/>
      <c r="B42" s="2"/>
      <c r="C42" s="2"/>
      <c r="D42" s="2"/>
      <c r="E42" s="2"/>
      <c r="F42" s="2"/>
      <c r="G42" s="2"/>
      <c r="H42" s="2"/>
      <c r="I42" s="2"/>
      <c r="J42" s="2"/>
      <c r="K42" s="2"/>
      <c r="V42" s="2"/>
      <c r="W42" s="2"/>
      <c r="X42" s="2"/>
      <c r="Y42" s="2"/>
      <c r="Z42" s="2"/>
    </row>
    <row r="43" spans="1:26" ht="14.25" customHeight="1" x14ac:dyDescent="0.2">
      <c r="A43" s="2"/>
      <c r="B43" s="2"/>
      <c r="C43" s="2"/>
      <c r="D43" s="2"/>
      <c r="E43" s="2"/>
      <c r="F43" s="2"/>
      <c r="G43" s="2"/>
      <c r="H43" s="2"/>
      <c r="I43" s="2"/>
      <c r="J43" s="2"/>
      <c r="K43" s="2"/>
      <c r="V43" s="2"/>
      <c r="W43" s="2"/>
      <c r="X43" s="2"/>
      <c r="Y43" s="2"/>
      <c r="Z43" s="2"/>
    </row>
    <row r="44" spans="1:26" ht="14.25" customHeight="1" x14ac:dyDescent="0.2">
      <c r="A44" s="2"/>
      <c r="B44" s="2"/>
      <c r="C44" s="2"/>
      <c r="D44" s="2"/>
      <c r="E44" s="2"/>
      <c r="F44" s="2"/>
      <c r="G44" s="2"/>
      <c r="H44" s="2"/>
      <c r="I44" s="2"/>
      <c r="J44" s="2"/>
      <c r="K44" s="2"/>
      <c r="V44" s="2"/>
      <c r="W44" s="2"/>
      <c r="X44" s="2"/>
      <c r="Y44" s="2"/>
      <c r="Z44" s="2"/>
    </row>
    <row r="45" spans="1:26" ht="14.25" customHeight="1" x14ac:dyDescent="0.2">
      <c r="A45" s="2"/>
      <c r="B45" s="2"/>
      <c r="C45" s="2"/>
      <c r="D45" s="2"/>
      <c r="E45" s="2"/>
      <c r="F45" s="2"/>
      <c r="G45" s="2"/>
      <c r="H45" s="2"/>
      <c r="I45" s="2"/>
      <c r="J45" s="2"/>
      <c r="K45" s="2"/>
      <c r="V45" s="2"/>
      <c r="W45" s="2"/>
      <c r="X45" s="2"/>
      <c r="Y45" s="2"/>
      <c r="Z45" s="2"/>
    </row>
    <row r="46" spans="1:26" ht="14.25" customHeight="1" x14ac:dyDescent="0.2">
      <c r="A46" s="2"/>
      <c r="B46" s="2"/>
      <c r="C46" s="2"/>
      <c r="D46" s="2"/>
      <c r="E46" s="2"/>
      <c r="F46" s="2"/>
      <c r="G46" s="2"/>
      <c r="H46" s="2"/>
      <c r="I46" s="2"/>
      <c r="J46" s="2"/>
      <c r="K46" s="2"/>
      <c r="V46" s="2"/>
      <c r="W46" s="2"/>
      <c r="X46" s="2"/>
      <c r="Y46" s="2"/>
      <c r="Z46" s="2"/>
    </row>
    <row r="47" spans="1:26" ht="14.25" customHeight="1" x14ac:dyDescent="0.2">
      <c r="A47" s="2"/>
      <c r="B47" s="2"/>
      <c r="C47" s="2"/>
      <c r="D47" s="2"/>
      <c r="E47" s="2"/>
      <c r="F47" s="2"/>
      <c r="G47" s="2"/>
      <c r="H47" s="2"/>
      <c r="I47" s="2"/>
      <c r="J47" s="2"/>
      <c r="K47" s="2"/>
      <c r="V47" s="2"/>
      <c r="W47" s="2"/>
      <c r="X47" s="2"/>
      <c r="Y47" s="2"/>
      <c r="Z47" s="2"/>
    </row>
    <row r="48" spans="1:26" ht="14.25" customHeight="1" x14ac:dyDescent="0.2">
      <c r="A48" s="2"/>
      <c r="B48" s="2"/>
      <c r="C48" s="2"/>
      <c r="D48" s="2"/>
      <c r="E48" s="2"/>
      <c r="F48" s="2"/>
      <c r="G48" s="2"/>
      <c r="H48" s="2"/>
      <c r="I48" s="2"/>
      <c r="J48" s="2"/>
      <c r="K48" s="2"/>
      <c r="V48" s="2"/>
      <c r="W48" s="2"/>
      <c r="X48" s="2"/>
      <c r="Y48" s="2"/>
      <c r="Z48" s="2"/>
    </row>
    <row r="49" spans="1:26" ht="14.25" customHeight="1" x14ac:dyDescent="0.2">
      <c r="A49" s="2"/>
      <c r="B49" s="2"/>
      <c r="C49" s="2"/>
      <c r="D49" s="2"/>
      <c r="E49" s="2"/>
      <c r="F49" s="2"/>
      <c r="G49" s="2"/>
      <c r="H49" s="2"/>
      <c r="I49" s="2"/>
      <c r="J49" s="2"/>
      <c r="K49" s="2"/>
      <c r="V49" s="2"/>
      <c r="W49" s="2"/>
      <c r="X49" s="2"/>
      <c r="Y49" s="2"/>
      <c r="Z49" s="2"/>
    </row>
    <row r="50" spans="1:26" ht="14.25" customHeight="1" x14ac:dyDescent="0.2">
      <c r="A50" s="2"/>
      <c r="B50" s="2"/>
      <c r="C50" s="2"/>
      <c r="D50" s="2"/>
      <c r="E50" s="2"/>
      <c r="F50" s="2"/>
      <c r="G50" s="2"/>
      <c r="H50" s="2"/>
      <c r="I50" s="2"/>
      <c r="J50" s="2"/>
      <c r="K50" s="2"/>
      <c r="V50" s="2"/>
      <c r="W50" s="2"/>
      <c r="X50" s="2"/>
      <c r="Y50" s="2"/>
      <c r="Z50" s="2"/>
    </row>
    <row r="51" spans="1:26" ht="14.25" customHeight="1" x14ac:dyDescent="0.2">
      <c r="A51" s="2"/>
      <c r="B51" s="2"/>
      <c r="C51" s="2"/>
      <c r="D51" s="2"/>
      <c r="E51" s="2"/>
      <c r="F51" s="2"/>
      <c r="G51" s="2"/>
      <c r="H51" s="2"/>
      <c r="I51" s="2"/>
      <c r="J51" s="2"/>
      <c r="K51" s="2"/>
      <c r="V51" s="2"/>
      <c r="W51" s="2"/>
      <c r="X51" s="2"/>
      <c r="Y51" s="2"/>
      <c r="Z51" s="2"/>
    </row>
    <row r="52" spans="1:26" ht="14.25" customHeight="1" x14ac:dyDescent="0.2">
      <c r="A52" s="2"/>
      <c r="B52" s="2"/>
      <c r="C52" s="2"/>
      <c r="D52" s="2"/>
      <c r="E52" s="2"/>
      <c r="F52" s="2"/>
      <c r="G52" s="2"/>
      <c r="H52" s="2"/>
      <c r="I52" s="2"/>
      <c r="J52" s="2"/>
      <c r="K52" s="2"/>
      <c r="V52" s="2"/>
      <c r="W52" s="2"/>
      <c r="X52" s="2"/>
      <c r="Y52" s="2"/>
      <c r="Z52" s="2"/>
    </row>
    <row r="53" spans="1:26" ht="14.25" customHeight="1" x14ac:dyDescent="0.2">
      <c r="A53" s="2"/>
      <c r="B53" s="2"/>
      <c r="C53" s="2"/>
      <c r="D53" s="2"/>
      <c r="E53" s="2"/>
      <c r="F53" s="2"/>
      <c r="G53" s="2"/>
      <c r="H53" s="2"/>
      <c r="I53" s="2"/>
      <c r="J53" s="2"/>
      <c r="K53" s="2"/>
      <c r="V53" s="2"/>
      <c r="W53" s="2"/>
      <c r="X53" s="2"/>
      <c r="Y53" s="2"/>
      <c r="Z53" s="2"/>
    </row>
    <row r="54" spans="1:26" ht="14.25" customHeight="1" x14ac:dyDescent="0.2">
      <c r="A54" s="2"/>
      <c r="B54" s="2"/>
      <c r="C54" s="2"/>
      <c r="D54" s="2"/>
      <c r="E54" s="2"/>
      <c r="F54" s="2"/>
      <c r="G54" s="2"/>
      <c r="H54" s="2"/>
      <c r="I54" s="2"/>
      <c r="J54" s="2"/>
      <c r="K54" s="2"/>
      <c r="V54" s="2"/>
      <c r="W54" s="2"/>
      <c r="X54" s="2"/>
      <c r="Y54" s="2"/>
      <c r="Z54" s="2"/>
    </row>
    <row r="55" spans="1:26" ht="14.25" customHeight="1" x14ac:dyDescent="0.2">
      <c r="A55" s="2"/>
      <c r="B55" s="2"/>
      <c r="C55" s="2"/>
      <c r="D55" s="2"/>
      <c r="E55" s="2"/>
      <c r="F55" s="2"/>
      <c r="G55" s="2"/>
      <c r="H55" s="2"/>
      <c r="I55" s="2"/>
      <c r="J55" s="2"/>
      <c r="K55" s="2"/>
      <c r="V55" s="2"/>
      <c r="W55" s="2"/>
      <c r="X55" s="2"/>
      <c r="Y55" s="2"/>
      <c r="Z55" s="2"/>
    </row>
    <row r="56" spans="1:26" ht="14.25" customHeight="1" x14ac:dyDescent="0.2">
      <c r="A56" s="2"/>
      <c r="B56" s="2"/>
      <c r="C56" s="2"/>
      <c r="D56" s="2"/>
      <c r="E56" s="2"/>
      <c r="F56" s="2"/>
      <c r="G56" s="2"/>
      <c r="H56" s="2"/>
      <c r="I56" s="2"/>
      <c r="J56" s="2"/>
      <c r="K56" s="2"/>
      <c r="V56" s="2"/>
      <c r="W56" s="2"/>
      <c r="X56" s="2"/>
      <c r="Y56" s="2"/>
      <c r="Z56" s="2"/>
    </row>
    <row r="57" spans="1:26" ht="14.25" customHeight="1" x14ac:dyDescent="0.2">
      <c r="A57" s="2"/>
      <c r="B57" s="2"/>
      <c r="C57" s="2"/>
      <c r="D57" s="2"/>
      <c r="E57" s="2"/>
      <c r="F57" s="2"/>
      <c r="G57" s="2"/>
      <c r="H57" s="2"/>
      <c r="I57" s="2"/>
      <c r="J57" s="2"/>
      <c r="K57" s="2"/>
      <c r="V57" s="2"/>
      <c r="W57" s="2"/>
      <c r="X57" s="2"/>
      <c r="Y57" s="2"/>
      <c r="Z57" s="2"/>
    </row>
    <row r="58" spans="1:26" ht="14.25" customHeight="1" x14ac:dyDescent="0.2">
      <c r="A58" s="2"/>
      <c r="B58" s="2"/>
      <c r="C58" s="2"/>
      <c r="D58" s="2"/>
      <c r="E58" s="2"/>
      <c r="F58" s="2"/>
      <c r="G58" s="2"/>
      <c r="H58" s="2"/>
      <c r="I58" s="2"/>
      <c r="J58" s="2"/>
      <c r="K58" s="2"/>
      <c r="V58" s="2"/>
      <c r="W58" s="2"/>
      <c r="X58" s="2"/>
      <c r="Y58" s="2"/>
      <c r="Z58" s="2"/>
    </row>
    <row r="59" spans="1:26" ht="14.25" customHeight="1" x14ac:dyDescent="0.2">
      <c r="A59" s="2"/>
      <c r="B59" s="2"/>
      <c r="C59" s="2"/>
      <c r="D59" s="2"/>
      <c r="E59" s="2"/>
      <c r="F59" s="2"/>
      <c r="G59" s="2"/>
      <c r="H59" s="2"/>
      <c r="I59" s="2"/>
      <c r="J59" s="2"/>
      <c r="K59" s="2"/>
      <c r="V59" s="2"/>
      <c r="W59" s="2"/>
      <c r="X59" s="2"/>
      <c r="Y59" s="2"/>
      <c r="Z59" s="2"/>
    </row>
    <row r="60" spans="1:26" ht="14.25" customHeight="1" x14ac:dyDescent="0.2">
      <c r="A60" s="2"/>
      <c r="B60" s="2"/>
      <c r="C60" s="2"/>
      <c r="D60" s="2"/>
      <c r="E60" s="2"/>
      <c r="F60" s="2"/>
      <c r="G60" s="2"/>
      <c r="H60" s="2"/>
      <c r="I60" s="2"/>
      <c r="J60" s="2"/>
      <c r="K60" s="2"/>
      <c r="V60" s="2"/>
      <c r="W60" s="2"/>
      <c r="X60" s="2"/>
      <c r="Y60" s="2"/>
      <c r="Z60" s="2"/>
    </row>
    <row r="61" spans="1:26" ht="14.25" customHeight="1" x14ac:dyDescent="0.2">
      <c r="A61" s="2"/>
      <c r="B61" s="2"/>
      <c r="C61" s="2"/>
      <c r="D61" s="2"/>
      <c r="E61" s="2"/>
      <c r="F61" s="2"/>
      <c r="G61" s="2"/>
      <c r="H61" s="2"/>
      <c r="I61" s="2"/>
      <c r="J61" s="2"/>
      <c r="K61" s="2"/>
      <c r="V61" s="2"/>
      <c r="W61" s="2"/>
      <c r="X61" s="2"/>
      <c r="Y61" s="2"/>
      <c r="Z61" s="2"/>
    </row>
    <row r="62" spans="1:26" ht="14.25" customHeight="1" x14ac:dyDescent="0.2">
      <c r="A62" s="2"/>
      <c r="B62" s="2"/>
      <c r="C62" s="2"/>
      <c r="D62" s="2"/>
      <c r="E62" s="2"/>
      <c r="F62" s="2"/>
      <c r="G62" s="2"/>
      <c r="H62" s="2"/>
      <c r="I62" s="2"/>
      <c r="J62" s="2"/>
      <c r="K62" s="2"/>
      <c r="V62" s="2"/>
      <c r="W62" s="2"/>
      <c r="X62" s="2"/>
      <c r="Y62" s="2"/>
      <c r="Z62" s="2"/>
    </row>
    <row r="63" spans="1:26" ht="14.25" customHeight="1" x14ac:dyDescent="0.2">
      <c r="A63" s="2"/>
      <c r="B63" s="2"/>
      <c r="C63" s="2"/>
      <c r="D63" s="2"/>
      <c r="E63" s="2"/>
      <c r="F63" s="2"/>
      <c r="G63" s="2"/>
      <c r="H63" s="2"/>
      <c r="I63" s="2"/>
      <c r="J63" s="2"/>
      <c r="K63" s="2"/>
      <c r="V63" s="2"/>
      <c r="W63" s="2"/>
      <c r="X63" s="2"/>
      <c r="Y63" s="2"/>
      <c r="Z63" s="2"/>
    </row>
    <row r="64" spans="1:26" ht="14.25" customHeight="1" x14ac:dyDescent="0.2">
      <c r="A64" s="2"/>
      <c r="B64" s="2"/>
      <c r="C64" s="2"/>
      <c r="D64" s="2"/>
      <c r="E64" s="2"/>
      <c r="F64" s="2"/>
      <c r="G64" s="2"/>
      <c r="H64" s="2"/>
      <c r="I64" s="2"/>
      <c r="J64" s="2"/>
      <c r="K64" s="2"/>
      <c r="V64" s="2"/>
      <c r="W64" s="2"/>
      <c r="X64" s="2"/>
      <c r="Y64" s="2"/>
      <c r="Z64" s="2"/>
    </row>
    <row r="65" spans="1:26" ht="14.25" customHeight="1" x14ac:dyDescent="0.2">
      <c r="A65" s="2"/>
      <c r="B65" s="2"/>
      <c r="C65" s="2"/>
      <c r="D65" s="2"/>
      <c r="E65" s="2"/>
      <c r="F65" s="2"/>
      <c r="G65" s="2"/>
      <c r="H65" s="2"/>
      <c r="I65" s="2"/>
      <c r="J65" s="2"/>
      <c r="K65" s="2"/>
      <c r="V65" s="2"/>
      <c r="W65" s="2"/>
      <c r="X65" s="2"/>
      <c r="Y65" s="2"/>
      <c r="Z65" s="2"/>
    </row>
    <row r="66" spans="1:26" ht="14.25" customHeight="1" x14ac:dyDescent="0.2">
      <c r="A66" s="2"/>
      <c r="B66" s="2"/>
      <c r="C66" s="2"/>
      <c r="D66" s="2"/>
      <c r="E66" s="2"/>
      <c r="F66" s="2"/>
      <c r="G66" s="2"/>
      <c r="H66" s="2"/>
      <c r="I66" s="2"/>
      <c r="J66" s="2"/>
      <c r="K66" s="2"/>
      <c r="V66" s="2"/>
      <c r="W66" s="2"/>
      <c r="X66" s="2"/>
      <c r="Y66" s="2"/>
      <c r="Z66" s="2"/>
    </row>
    <row r="67" spans="1:26" ht="14.25" customHeight="1" x14ac:dyDescent="0.2">
      <c r="A67" s="2"/>
      <c r="B67" s="2"/>
      <c r="C67" s="2"/>
      <c r="D67" s="2"/>
      <c r="E67" s="2"/>
      <c r="F67" s="2"/>
      <c r="G67" s="2"/>
      <c r="H67" s="2"/>
      <c r="I67" s="2"/>
      <c r="J67" s="2"/>
      <c r="K67" s="2"/>
      <c r="V67" s="2"/>
      <c r="W67" s="2"/>
      <c r="X67" s="2"/>
      <c r="Y67" s="2"/>
      <c r="Z67" s="2"/>
    </row>
    <row r="68" spans="1:26" ht="14.25" customHeight="1" x14ac:dyDescent="0.2">
      <c r="A68" s="2"/>
      <c r="B68" s="2"/>
      <c r="C68" s="2"/>
      <c r="D68" s="2"/>
      <c r="E68" s="2"/>
      <c r="F68" s="2"/>
      <c r="G68" s="2"/>
      <c r="H68" s="2"/>
      <c r="I68" s="2"/>
      <c r="J68" s="2"/>
      <c r="K68" s="2"/>
      <c r="V68" s="2"/>
      <c r="W68" s="2"/>
      <c r="X68" s="2"/>
      <c r="Y68" s="2"/>
      <c r="Z68" s="2"/>
    </row>
    <row r="69" spans="1:26" ht="14.25" customHeight="1" x14ac:dyDescent="0.2">
      <c r="A69" s="2"/>
      <c r="B69" s="2"/>
      <c r="C69" s="2"/>
      <c r="D69" s="2"/>
      <c r="E69" s="2"/>
      <c r="F69" s="2"/>
      <c r="G69" s="2"/>
      <c r="H69" s="2"/>
      <c r="I69" s="2"/>
      <c r="J69" s="2"/>
      <c r="K69" s="2"/>
      <c r="V69" s="2"/>
      <c r="W69" s="2"/>
      <c r="X69" s="2"/>
      <c r="Y69" s="2"/>
      <c r="Z69" s="2"/>
    </row>
    <row r="70" spans="1:26" ht="14.25" customHeight="1" x14ac:dyDescent="0.2">
      <c r="A70" s="2"/>
      <c r="B70" s="2"/>
      <c r="C70" s="2"/>
      <c r="D70" s="2"/>
      <c r="E70" s="2"/>
      <c r="F70" s="2"/>
      <c r="G70" s="2"/>
      <c r="H70" s="2"/>
      <c r="I70" s="2"/>
      <c r="J70" s="2"/>
      <c r="K70" s="2"/>
      <c r="V70" s="2"/>
      <c r="W70" s="2"/>
      <c r="X70" s="2"/>
      <c r="Y70" s="2"/>
      <c r="Z70" s="2"/>
    </row>
    <row r="71" spans="1:26" ht="14.25" customHeight="1" x14ac:dyDescent="0.2">
      <c r="A71" s="2"/>
      <c r="B71" s="2"/>
      <c r="C71" s="2"/>
      <c r="D71" s="2"/>
      <c r="E71" s="2"/>
      <c r="F71" s="2"/>
      <c r="G71" s="2"/>
      <c r="H71" s="2"/>
      <c r="I71" s="2"/>
      <c r="J71" s="2"/>
      <c r="K71" s="2"/>
      <c r="V71" s="2"/>
      <c r="W71" s="2"/>
      <c r="X71" s="2"/>
      <c r="Y71" s="2"/>
      <c r="Z71" s="2"/>
    </row>
    <row r="72" spans="1:26" ht="14.25" customHeight="1" x14ac:dyDescent="0.2">
      <c r="A72" s="2"/>
      <c r="B72" s="2"/>
      <c r="C72" s="2"/>
      <c r="D72" s="2"/>
      <c r="E72" s="2"/>
      <c r="F72" s="2"/>
      <c r="G72" s="2"/>
      <c r="H72" s="2"/>
      <c r="I72" s="2"/>
      <c r="J72" s="2"/>
      <c r="K72" s="2"/>
      <c r="V72" s="2"/>
      <c r="W72" s="2"/>
      <c r="X72" s="2"/>
      <c r="Y72" s="2"/>
      <c r="Z72" s="2"/>
    </row>
    <row r="73" spans="1:26" ht="14.25" customHeight="1" x14ac:dyDescent="0.2">
      <c r="A73" s="2"/>
      <c r="B73" s="2"/>
      <c r="C73" s="2"/>
      <c r="D73" s="2"/>
      <c r="E73" s="2"/>
      <c r="F73" s="2"/>
      <c r="G73" s="2"/>
      <c r="H73" s="2"/>
      <c r="I73" s="2"/>
      <c r="J73" s="2"/>
      <c r="K73" s="2"/>
      <c r="V73" s="2"/>
      <c r="W73" s="2"/>
      <c r="X73" s="2"/>
      <c r="Y73" s="2"/>
      <c r="Z73" s="2"/>
    </row>
    <row r="74" spans="1:26" ht="14.25" customHeight="1" x14ac:dyDescent="0.2">
      <c r="A74" s="2"/>
      <c r="B74" s="2"/>
      <c r="C74" s="2"/>
      <c r="D74" s="2"/>
      <c r="E74" s="2"/>
      <c r="F74" s="2"/>
      <c r="G74" s="2"/>
      <c r="H74" s="2"/>
      <c r="I74" s="2"/>
      <c r="J74" s="2"/>
      <c r="K74" s="2"/>
      <c r="V74" s="2"/>
      <c r="W74" s="2"/>
      <c r="X74" s="2"/>
      <c r="Y74" s="2"/>
      <c r="Z74" s="2"/>
    </row>
    <row r="75" spans="1:26" ht="14.25" customHeight="1" x14ac:dyDescent="0.2">
      <c r="A75" s="2"/>
      <c r="B75" s="2"/>
      <c r="C75" s="2"/>
      <c r="D75" s="2"/>
      <c r="E75" s="2"/>
      <c r="F75" s="2"/>
      <c r="G75" s="2"/>
      <c r="H75" s="2"/>
      <c r="I75" s="2"/>
      <c r="J75" s="2"/>
      <c r="K75" s="2"/>
      <c r="V75" s="2"/>
      <c r="W75" s="2"/>
      <c r="X75" s="2"/>
      <c r="Y75" s="2"/>
      <c r="Z75" s="2"/>
    </row>
    <row r="76" spans="1:26" ht="14.25" customHeight="1" x14ac:dyDescent="0.2">
      <c r="A76" s="2"/>
      <c r="B76" s="2"/>
      <c r="C76" s="2"/>
      <c r="D76" s="2"/>
      <c r="E76" s="2"/>
      <c r="F76" s="2"/>
      <c r="G76" s="2"/>
      <c r="H76" s="2"/>
      <c r="I76" s="2"/>
      <c r="J76" s="2"/>
      <c r="K76" s="2"/>
      <c r="V76" s="2"/>
      <c r="W76" s="2"/>
      <c r="X76" s="2"/>
      <c r="Y76" s="2"/>
      <c r="Z76" s="2"/>
    </row>
    <row r="77" spans="1:26" ht="14.25" customHeight="1" x14ac:dyDescent="0.2">
      <c r="A77" s="2"/>
      <c r="B77" s="2"/>
      <c r="C77" s="2"/>
      <c r="D77" s="2"/>
      <c r="E77" s="2"/>
      <c r="F77" s="2"/>
      <c r="G77" s="2"/>
      <c r="H77" s="2"/>
      <c r="I77" s="2"/>
      <c r="J77" s="2"/>
      <c r="K77" s="2"/>
      <c r="V77" s="2"/>
      <c r="W77" s="2"/>
      <c r="X77" s="2"/>
      <c r="Y77" s="2"/>
      <c r="Z77" s="2"/>
    </row>
    <row r="78" spans="1:26" ht="14.25" customHeight="1" x14ac:dyDescent="0.2">
      <c r="A78" s="2"/>
      <c r="B78" s="2"/>
      <c r="C78" s="2"/>
      <c r="D78" s="2"/>
      <c r="E78" s="2"/>
      <c r="F78" s="2"/>
      <c r="G78" s="2"/>
      <c r="H78" s="2"/>
      <c r="I78" s="2"/>
      <c r="J78" s="2"/>
      <c r="K78" s="2"/>
      <c r="V78" s="2"/>
      <c r="W78" s="2"/>
      <c r="X78" s="2"/>
      <c r="Y78" s="2"/>
      <c r="Z78" s="2"/>
    </row>
    <row r="79" spans="1:26" ht="14.25" customHeight="1" x14ac:dyDescent="0.2">
      <c r="A79" s="2"/>
      <c r="B79" s="2"/>
      <c r="C79" s="2"/>
      <c r="D79" s="2"/>
      <c r="E79" s="2"/>
      <c r="F79" s="2"/>
      <c r="G79" s="2"/>
      <c r="H79" s="2"/>
      <c r="I79" s="2"/>
      <c r="J79" s="2"/>
      <c r="K79" s="2"/>
      <c r="V79" s="2"/>
      <c r="W79" s="2"/>
      <c r="X79" s="2"/>
      <c r="Y79" s="2"/>
      <c r="Z79" s="2"/>
    </row>
    <row r="80" spans="1:26" ht="14.25" customHeight="1" x14ac:dyDescent="0.2">
      <c r="A80" s="2"/>
      <c r="B80" s="2"/>
      <c r="C80" s="2"/>
      <c r="D80" s="2"/>
      <c r="E80" s="2"/>
      <c r="F80" s="2"/>
      <c r="G80" s="2"/>
      <c r="H80" s="2"/>
      <c r="I80" s="2"/>
      <c r="J80" s="2"/>
      <c r="K80" s="2"/>
      <c r="V80" s="2"/>
      <c r="W80" s="2"/>
      <c r="X80" s="2"/>
      <c r="Y80" s="2"/>
      <c r="Z80" s="2"/>
    </row>
    <row r="81" spans="1:26" ht="14.25" customHeight="1" x14ac:dyDescent="0.2">
      <c r="A81" s="2"/>
      <c r="B81" s="2"/>
      <c r="C81" s="2"/>
      <c r="D81" s="2"/>
      <c r="E81" s="2"/>
      <c r="F81" s="2"/>
      <c r="G81" s="2"/>
      <c r="H81" s="2"/>
      <c r="I81" s="2"/>
      <c r="J81" s="2"/>
      <c r="K81" s="2"/>
      <c r="V81" s="2"/>
      <c r="W81" s="2"/>
      <c r="X81" s="2"/>
      <c r="Y81" s="2"/>
      <c r="Z81" s="2"/>
    </row>
    <row r="82" spans="1:26" ht="14.25" customHeight="1" x14ac:dyDescent="0.2">
      <c r="A82" s="2"/>
      <c r="B82" s="2"/>
      <c r="C82" s="2"/>
      <c r="D82" s="2"/>
      <c r="E82" s="2"/>
      <c r="F82" s="2"/>
      <c r="G82" s="2"/>
      <c r="H82" s="2"/>
      <c r="I82" s="2"/>
      <c r="J82" s="2"/>
      <c r="K82" s="2"/>
      <c r="V82" s="2"/>
      <c r="W82" s="2"/>
      <c r="X82" s="2"/>
      <c r="Y82" s="2"/>
      <c r="Z82" s="2"/>
    </row>
    <row r="83" spans="1:26" ht="14.25" customHeight="1" x14ac:dyDescent="0.2">
      <c r="A83" s="2"/>
      <c r="B83" s="2"/>
      <c r="C83" s="2"/>
      <c r="D83" s="2"/>
      <c r="E83" s="2"/>
      <c r="F83" s="2"/>
      <c r="G83" s="2"/>
      <c r="H83" s="2"/>
      <c r="I83" s="2"/>
      <c r="J83" s="2"/>
      <c r="K83" s="2"/>
      <c r="V83" s="2"/>
      <c r="W83" s="2"/>
      <c r="X83" s="2"/>
      <c r="Y83" s="2"/>
      <c r="Z83" s="2"/>
    </row>
    <row r="84" spans="1:26" ht="14.25" customHeight="1" x14ac:dyDescent="0.2">
      <c r="A84" s="2"/>
      <c r="B84" s="2"/>
      <c r="C84" s="2"/>
      <c r="D84" s="2"/>
      <c r="E84" s="2"/>
      <c r="F84" s="2"/>
      <c r="G84" s="2"/>
      <c r="H84" s="2"/>
      <c r="I84" s="2"/>
      <c r="J84" s="2"/>
      <c r="K84" s="2"/>
      <c r="V84" s="2"/>
      <c r="W84" s="2"/>
      <c r="X84" s="2"/>
      <c r="Y84" s="2"/>
      <c r="Z84" s="2"/>
    </row>
    <row r="85" spans="1:26" ht="14.25" customHeight="1" x14ac:dyDescent="0.2">
      <c r="A85" s="2"/>
      <c r="B85" s="2"/>
      <c r="C85" s="2"/>
      <c r="D85" s="2"/>
      <c r="E85" s="2"/>
      <c r="F85" s="2"/>
      <c r="G85" s="2"/>
      <c r="H85" s="2"/>
      <c r="I85" s="2"/>
      <c r="J85" s="2"/>
      <c r="K85" s="2"/>
      <c r="V85" s="2"/>
      <c r="W85" s="2"/>
      <c r="X85" s="2"/>
      <c r="Y85" s="2"/>
      <c r="Z85" s="2"/>
    </row>
    <row r="86" spans="1:26" ht="14.25" customHeight="1" x14ac:dyDescent="0.2">
      <c r="A86" s="2"/>
      <c r="B86" s="2"/>
      <c r="C86" s="2"/>
      <c r="D86" s="2"/>
      <c r="E86" s="2"/>
      <c r="F86" s="2"/>
      <c r="G86" s="2"/>
      <c r="H86" s="2"/>
      <c r="I86" s="2"/>
      <c r="J86" s="2"/>
      <c r="K86" s="2"/>
      <c r="V86" s="2"/>
      <c r="W86" s="2"/>
      <c r="X86" s="2"/>
      <c r="Y86" s="2"/>
      <c r="Z86" s="2"/>
    </row>
    <row r="87" spans="1:26" ht="14.25" customHeight="1" x14ac:dyDescent="0.2">
      <c r="A87" s="2"/>
      <c r="B87" s="2"/>
      <c r="C87" s="2"/>
      <c r="D87" s="2"/>
      <c r="E87" s="2"/>
      <c r="F87" s="2"/>
      <c r="G87" s="2"/>
      <c r="H87" s="2"/>
      <c r="I87" s="2"/>
      <c r="J87" s="2"/>
      <c r="K87" s="2"/>
      <c r="V87" s="2"/>
      <c r="W87" s="2"/>
      <c r="X87" s="2"/>
      <c r="Y87" s="2"/>
      <c r="Z87" s="2"/>
    </row>
    <row r="88" spans="1:26" ht="14.25" customHeight="1" x14ac:dyDescent="0.2">
      <c r="A88" s="2"/>
      <c r="B88" s="2"/>
      <c r="C88" s="2"/>
      <c r="D88" s="2"/>
      <c r="E88" s="2"/>
      <c r="F88" s="2"/>
      <c r="G88" s="2"/>
      <c r="H88" s="2"/>
      <c r="I88" s="2"/>
      <c r="J88" s="2"/>
      <c r="K88" s="2"/>
      <c r="V88" s="2"/>
      <c r="W88" s="2"/>
      <c r="X88" s="2"/>
      <c r="Y88" s="2"/>
      <c r="Z88" s="2"/>
    </row>
    <row r="89" spans="1:26" ht="14.25" customHeight="1" x14ac:dyDescent="0.2">
      <c r="A89" s="2"/>
      <c r="B89" s="2"/>
      <c r="C89" s="2"/>
      <c r="D89" s="2"/>
      <c r="E89" s="2"/>
      <c r="F89" s="2"/>
      <c r="G89" s="2"/>
      <c r="H89" s="2"/>
      <c r="I89" s="2"/>
      <c r="J89" s="2"/>
      <c r="K89" s="2"/>
      <c r="V89" s="2"/>
      <c r="W89" s="2"/>
      <c r="X89" s="2"/>
      <c r="Y89" s="2"/>
      <c r="Z89" s="2"/>
    </row>
    <row r="90" spans="1:26" ht="14.25" customHeight="1" x14ac:dyDescent="0.2">
      <c r="A90" s="2"/>
      <c r="B90" s="2"/>
      <c r="C90" s="2"/>
      <c r="D90" s="2"/>
      <c r="E90" s="2"/>
      <c r="F90" s="2"/>
      <c r="G90" s="2"/>
      <c r="H90" s="2"/>
      <c r="I90" s="2"/>
      <c r="J90" s="2"/>
      <c r="K90" s="2"/>
      <c r="V90" s="2"/>
      <c r="W90" s="2"/>
      <c r="X90" s="2"/>
      <c r="Y90" s="2"/>
      <c r="Z90" s="2"/>
    </row>
    <row r="91" spans="1:26" ht="14.25" customHeight="1" x14ac:dyDescent="0.2">
      <c r="A91" s="2"/>
      <c r="B91" s="2"/>
      <c r="C91" s="2"/>
      <c r="D91" s="2"/>
      <c r="E91" s="2"/>
      <c r="F91" s="2"/>
      <c r="G91" s="2"/>
      <c r="H91" s="2"/>
      <c r="I91" s="2"/>
      <c r="J91" s="2"/>
      <c r="K91" s="2"/>
      <c r="V91" s="2"/>
      <c r="W91" s="2"/>
      <c r="X91" s="2"/>
      <c r="Y91" s="2"/>
      <c r="Z91" s="2"/>
    </row>
    <row r="92" spans="1:26" ht="14.25" customHeight="1" x14ac:dyDescent="0.2">
      <c r="A92" s="2"/>
      <c r="B92" s="2"/>
      <c r="C92" s="2"/>
      <c r="D92" s="2"/>
      <c r="E92" s="2"/>
      <c r="F92" s="2"/>
      <c r="G92" s="2"/>
      <c r="H92" s="2"/>
      <c r="I92" s="2"/>
      <c r="J92" s="2"/>
      <c r="K92" s="2"/>
      <c r="V92" s="2"/>
      <c r="W92" s="2"/>
      <c r="X92" s="2"/>
      <c r="Y92" s="2"/>
      <c r="Z92" s="2"/>
    </row>
    <row r="93" spans="1:26" ht="14.25" customHeight="1" x14ac:dyDescent="0.2">
      <c r="A93" s="2"/>
      <c r="B93" s="2"/>
      <c r="C93" s="2"/>
      <c r="D93" s="2"/>
      <c r="E93" s="2"/>
      <c r="F93" s="2"/>
      <c r="G93" s="2"/>
      <c r="H93" s="2"/>
      <c r="I93" s="2"/>
      <c r="J93" s="2"/>
      <c r="K93" s="2"/>
      <c r="V93" s="2"/>
      <c r="W93" s="2"/>
      <c r="X93" s="2"/>
      <c r="Y93" s="2"/>
      <c r="Z93" s="2"/>
    </row>
    <row r="94" spans="1:26" ht="14.25" customHeight="1" x14ac:dyDescent="0.2">
      <c r="A94" s="2"/>
      <c r="B94" s="2"/>
      <c r="C94" s="2"/>
      <c r="D94" s="2"/>
      <c r="E94" s="2"/>
      <c r="F94" s="2"/>
      <c r="G94" s="2"/>
      <c r="H94" s="2"/>
      <c r="I94" s="2"/>
      <c r="J94" s="2"/>
      <c r="K94" s="2"/>
      <c r="V94" s="2"/>
      <c r="W94" s="2"/>
      <c r="X94" s="2"/>
      <c r="Y94" s="2"/>
      <c r="Z94" s="2"/>
    </row>
    <row r="95" spans="1:26" ht="14.25" customHeight="1" x14ac:dyDescent="0.2">
      <c r="A95" s="2"/>
      <c r="B95" s="2"/>
      <c r="C95" s="2"/>
      <c r="D95" s="2"/>
      <c r="E95" s="2"/>
      <c r="F95" s="2"/>
      <c r="G95" s="2"/>
      <c r="H95" s="2"/>
      <c r="I95" s="2"/>
      <c r="J95" s="2"/>
      <c r="K95" s="2"/>
      <c r="V95" s="2"/>
      <c r="W95" s="2"/>
      <c r="X95" s="2"/>
      <c r="Y95" s="2"/>
      <c r="Z95" s="2"/>
    </row>
    <row r="96" spans="1:26" ht="14.25" customHeight="1" x14ac:dyDescent="0.2">
      <c r="A96" s="2"/>
      <c r="B96" s="2"/>
      <c r="C96" s="2"/>
      <c r="D96" s="2"/>
      <c r="E96" s="2"/>
      <c r="F96" s="2"/>
      <c r="G96" s="2"/>
      <c r="H96" s="2"/>
      <c r="I96" s="2"/>
      <c r="J96" s="2"/>
      <c r="K96" s="2"/>
      <c r="V96" s="2"/>
      <c r="W96" s="2"/>
      <c r="X96" s="2"/>
      <c r="Y96" s="2"/>
      <c r="Z96" s="2"/>
    </row>
    <row r="97" spans="1:26" ht="14.25" customHeight="1" x14ac:dyDescent="0.2">
      <c r="A97" s="2"/>
      <c r="B97" s="2"/>
      <c r="C97" s="2"/>
      <c r="D97" s="2"/>
      <c r="E97" s="2"/>
      <c r="F97" s="2"/>
      <c r="G97" s="2"/>
      <c r="H97" s="2"/>
      <c r="I97" s="2"/>
      <c r="J97" s="2"/>
      <c r="K97" s="2"/>
      <c r="V97" s="2"/>
      <c r="W97" s="2"/>
      <c r="X97" s="2"/>
      <c r="Y97" s="2"/>
      <c r="Z97" s="2"/>
    </row>
    <row r="98" spans="1:26" ht="14.25" customHeight="1" x14ac:dyDescent="0.2">
      <c r="A98" s="2"/>
      <c r="B98" s="2"/>
      <c r="C98" s="2"/>
      <c r="D98" s="2"/>
      <c r="E98" s="2"/>
      <c r="F98" s="2"/>
      <c r="G98" s="2"/>
      <c r="H98" s="2"/>
      <c r="I98" s="2"/>
      <c r="J98" s="2"/>
      <c r="K98" s="2"/>
      <c r="V98" s="2"/>
      <c r="W98" s="2"/>
      <c r="X98" s="2"/>
      <c r="Y98" s="2"/>
      <c r="Z98" s="2"/>
    </row>
    <row r="99" spans="1:26" ht="14.25" customHeight="1" x14ac:dyDescent="0.2">
      <c r="A99" s="2"/>
      <c r="B99" s="2"/>
      <c r="C99" s="2"/>
      <c r="D99" s="2"/>
      <c r="E99" s="2"/>
      <c r="F99" s="2"/>
      <c r="G99" s="2"/>
      <c r="H99" s="2"/>
      <c r="I99" s="2"/>
      <c r="J99" s="2"/>
      <c r="K99" s="2"/>
      <c r="V99" s="2"/>
      <c r="W99" s="2"/>
      <c r="X99" s="2"/>
      <c r="Y99" s="2"/>
      <c r="Z99" s="2"/>
    </row>
    <row r="100" spans="1:26" ht="14.25" customHeight="1" x14ac:dyDescent="0.2">
      <c r="A100" s="2"/>
      <c r="B100" s="2"/>
      <c r="C100" s="2"/>
      <c r="D100" s="2"/>
      <c r="E100" s="2"/>
      <c r="F100" s="2"/>
      <c r="G100" s="2"/>
      <c r="H100" s="2"/>
      <c r="I100" s="2"/>
      <c r="J100" s="2"/>
      <c r="K100" s="2"/>
      <c r="V100" s="2"/>
      <c r="W100" s="2"/>
      <c r="X100" s="2"/>
      <c r="Y100" s="2"/>
      <c r="Z100" s="2"/>
    </row>
    <row r="101" spans="1:26" ht="14.25" customHeight="1" x14ac:dyDescent="0.2">
      <c r="A101" s="2"/>
      <c r="B101" s="2"/>
      <c r="C101" s="2"/>
      <c r="D101" s="2"/>
      <c r="E101" s="2"/>
      <c r="F101" s="2"/>
      <c r="G101" s="2"/>
      <c r="H101" s="2"/>
      <c r="I101" s="2"/>
      <c r="J101" s="2"/>
      <c r="K101" s="2"/>
      <c r="V101" s="2"/>
      <c r="W101" s="2"/>
      <c r="X101" s="2"/>
      <c r="Y101" s="2"/>
      <c r="Z101" s="2"/>
    </row>
    <row r="102" spans="1:26" ht="14.25" customHeight="1" x14ac:dyDescent="0.2">
      <c r="A102" s="2"/>
      <c r="B102" s="2"/>
      <c r="C102" s="2"/>
      <c r="D102" s="2"/>
      <c r="E102" s="2"/>
      <c r="F102" s="2"/>
      <c r="G102" s="2"/>
      <c r="H102" s="2"/>
      <c r="I102" s="2"/>
      <c r="J102" s="2"/>
      <c r="K102" s="2"/>
      <c r="V102" s="2"/>
      <c r="W102" s="2"/>
      <c r="X102" s="2"/>
      <c r="Y102" s="2"/>
      <c r="Z102" s="2"/>
    </row>
    <row r="103" spans="1:26" ht="14.25" customHeight="1" x14ac:dyDescent="0.2">
      <c r="A103" s="2"/>
      <c r="B103" s="2"/>
      <c r="C103" s="2"/>
      <c r="D103" s="2"/>
      <c r="E103" s="2"/>
      <c r="F103" s="2"/>
      <c r="G103" s="2"/>
      <c r="H103" s="2"/>
      <c r="I103" s="2"/>
      <c r="J103" s="2"/>
      <c r="K103" s="2"/>
      <c r="V103" s="2"/>
      <c r="W103" s="2"/>
      <c r="X103" s="2"/>
      <c r="Y103" s="2"/>
      <c r="Z103" s="2"/>
    </row>
    <row r="104" spans="1:26" ht="14.25" customHeight="1" x14ac:dyDescent="0.2">
      <c r="A104" s="2"/>
      <c r="B104" s="2"/>
      <c r="C104" s="2"/>
      <c r="D104" s="2"/>
      <c r="E104" s="2"/>
      <c r="F104" s="2"/>
      <c r="G104" s="2"/>
      <c r="H104" s="2"/>
      <c r="I104" s="2"/>
      <c r="J104" s="2"/>
      <c r="K104" s="2"/>
      <c r="V104" s="2"/>
      <c r="W104" s="2"/>
      <c r="X104" s="2"/>
      <c r="Y104" s="2"/>
      <c r="Z104" s="2"/>
    </row>
    <row r="105" spans="1:26" ht="14.25" customHeight="1" x14ac:dyDescent="0.2">
      <c r="A105" s="2"/>
      <c r="B105" s="2"/>
      <c r="C105" s="2"/>
      <c r="D105" s="2"/>
      <c r="E105" s="2"/>
      <c r="F105" s="2"/>
      <c r="G105" s="2"/>
      <c r="H105" s="2"/>
      <c r="I105" s="2"/>
      <c r="J105" s="2"/>
      <c r="K105" s="2"/>
      <c r="V105" s="2"/>
      <c r="W105" s="2"/>
      <c r="X105" s="2"/>
      <c r="Y105" s="2"/>
      <c r="Z105" s="2"/>
    </row>
    <row r="106" spans="1:26" ht="14.25" customHeight="1" x14ac:dyDescent="0.2">
      <c r="A106" s="2"/>
      <c r="B106" s="2"/>
      <c r="C106" s="2"/>
      <c r="D106" s="2"/>
      <c r="E106" s="2"/>
      <c r="F106" s="2"/>
      <c r="G106" s="2"/>
      <c r="H106" s="2"/>
      <c r="I106" s="2"/>
      <c r="J106" s="2"/>
      <c r="K106" s="2"/>
      <c r="V106" s="2"/>
      <c r="W106" s="2"/>
      <c r="X106" s="2"/>
      <c r="Y106" s="2"/>
      <c r="Z106" s="2"/>
    </row>
    <row r="107" spans="1:26" ht="14.25" customHeight="1" x14ac:dyDescent="0.2">
      <c r="A107" s="2"/>
      <c r="B107" s="2"/>
      <c r="C107" s="2"/>
      <c r="D107" s="2"/>
      <c r="E107" s="2"/>
      <c r="F107" s="2"/>
      <c r="G107" s="2"/>
      <c r="H107" s="2"/>
      <c r="I107" s="2"/>
      <c r="J107" s="2"/>
      <c r="K107" s="2"/>
      <c r="V107" s="2"/>
      <c r="W107" s="2"/>
      <c r="X107" s="2"/>
      <c r="Y107" s="2"/>
      <c r="Z107" s="2"/>
    </row>
    <row r="108" spans="1:26" ht="14.25" customHeight="1" x14ac:dyDescent="0.2">
      <c r="A108" s="2"/>
      <c r="B108" s="2"/>
      <c r="C108" s="2"/>
      <c r="D108" s="2"/>
      <c r="E108" s="2"/>
      <c r="F108" s="2"/>
      <c r="G108" s="2"/>
      <c r="H108" s="2"/>
      <c r="I108" s="2"/>
      <c r="J108" s="2"/>
      <c r="K108" s="2"/>
      <c r="V108" s="2"/>
      <c r="W108" s="2"/>
      <c r="X108" s="2"/>
      <c r="Y108" s="2"/>
      <c r="Z108" s="2"/>
    </row>
    <row r="109" spans="1:26" ht="14.25" customHeight="1" x14ac:dyDescent="0.2">
      <c r="A109" s="2"/>
      <c r="B109" s="2"/>
      <c r="C109" s="2"/>
      <c r="D109" s="2"/>
      <c r="E109" s="2"/>
      <c r="F109" s="2"/>
      <c r="G109" s="2"/>
      <c r="H109" s="2"/>
      <c r="I109" s="2"/>
      <c r="J109" s="2"/>
      <c r="K109" s="2"/>
      <c r="V109" s="2"/>
      <c r="W109" s="2"/>
      <c r="X109" s="2"/>
      <c r="Y109" s="2"/>
      <c r="Z109" s="2"/>
    </row>
    <row r="110" spans="1:26" ht="14.25" customHeight="1" x14ac:dyDescent="0.2">
      <c r="A110" s="2"/>
      <c r="B110" s="2"/>
      <c r="C110" s="2"/>
      <c r="D110" s="2"/>
      <c r="E110" s="2"/>
      <c r="F110" s="2"/>
      <c r="G110" s="2"/>
      <c r="H110" s="2"/>
      <c r="I110" s="2"/>
      <c r="J110" s="2"/>
      <c r="K110" s="2"/>
      <c r="V110" s="2"/>
      <c r="W110" s="2"/>
      <c r="X110" s="2"/>
      <c r="Y110" s="2"/>
      <c r="Z110" s="2"/>
    </row>
    <row r="111" spans="1:26" ht="14.25" customHeight="1" x14ac:dyDescent="0.2">
      <c r="A111" s="2"/>
      <c r="B111" s="2"/>
      <c r="C111" s="2"/>
      <c r="D111" s="2"/>
      <c r="E111" s="2"/>
      <c r="F111" s="2"/>
      <c r="G111" s="2"/>
      <c r="H111" s="2"/>
      <c r="I111" s="2"/>
      <c r="J111" s="2"/>
      <c r="K111" s="2"/>
      <c r="V111" s="2"/>
      <c r="W111" s="2"/>
      <c r="X111" s="2"/>
      <c r="Y111" s="2"/>
      <c r="Z111" s="2"/>
    </row>
    <row r="112" spans="1:26" ht="14.25" customHeight="1" x14ac:dyDescent="0.2">
      <c r="A112" s="2"/>
      <c r="B112" s="2"/>
      <c r="C112" s="2"/>
      <c r="D112" s="2"/>
      <c r="E112" s="2"/>
      <c r="F112" s="2"/>
      <c r="G112" s="2"/>
      <c r="H112" s="2"/>
      <c r="I112" s="2"/>
      <c r="J112" s="2"/>
      <c r="K112" s="2"/>
      <c r="V112" s="2"/>
      <c r="W112" s="2"/>
      <c r="X112" s="2"/>
      <c r="Y112" s="2"/>
      <c r="Z112" s="2"/>
    </row>
    <row r="113" spans="1:26" ht="14.25" customHeight="1" x14ac:dyDescent="0.2">
      <c r="A113" s="2"/>
      <c r="B113" s="2"/>
      <c r="C113" s="2"/>
      <c r="D113" s="2"/>
      <c r="E113" s="2"/>
      <c r="F113" s="2"/>
      <c r="G113" s="2"/>
      <c r="H113" s="2"/>
      <c r="I113" s="2"/>
      <c r="J113" s="2"/>
      <c r="K113" s="2"/>
      <c r="V113" s="2"/>
      <c r="W113" s="2"/>
      <c r="X113" s="2"/>
      <c r="Y113" s="2"/>
      <c r="Z113" s="2"/>
    </row>
    <row r="114" spans="1:26" ht="14.25" customHeight="1" x14ac:dyDescent="0.2">
      <c r="A114" s="2"/>
      <c r="B114" s="2"/>
      <c r="C114" s="2"/>
      <c r="D114" s="2"/>
      <c r="E114" s="2"/>
      <c r="F114" s="2"/>
      <c r="G114" s="2"/>
      <c r="H114" s="2"/>
      <c r="I114" s="2"/>
      <c r="J114" s="2"/>
      <c r="K114" s="2"/>
      <c r="V114" s="2"/>
      <c r="W114" s="2"/>
      <c r="X114" s="2"/>
      <c r="Y114" s="2"/>
      <c r="Z114" s="2"/>
    </row>
    <row r="115" spans="1:26" ht="14.25" customHeight="1" x14ac:dyDescent="0.2">
      <c r="A115" s="2"/>
      <c r="B115" s="2"/>
      <c r="C115" s="2"/>
      <c r="D115" s="2"/>
      <c r="E115" s="2"/>
      <c r="F115" s="2"/>
      <c r="G115" s="2"/>
      <c r="H115" s="2"/>
      <c r="I115" s="2"/>
      <c r="J115" s="2"/>
      <c r="K115" s="2"/>
      <c r="V115" s="2"/>
      <c r="W115" s="2"/>
      <c r="X115" s="2"/>
      <c r="Y115" s="2"/>
      <c r="Z115" s="2"/>
    </row>
    <row r="116" spans="1:26" ht="14.25" customHeight="1" x14ac:dyDescent="0.2">
      <c r="A116" s="2"/>
      <c r="B116" s="2"/>
      <c r="C116" s="2"/>
      <c r="D116" s="2"/>
      <c r="E116" s="2"/>
      <c r="F116" s="2"/>
      <c r="G116" s="2"/>
      <c r="H116" s="2"/>
      <c r="I116" s="2"/>
      <c r="J116" s="2"/>
      <c r="K116" s="2"/>
      <c r="V116" s="2"/>
      <c r="W116" s="2"/>
      <c r="X116" s="2"/>
      <c r="Y116" s="2"/>
      <c r="Z116" s="2"/>
    </row>
    <row r="117" spans="1:26" ht="14.25" customHeight="1" x14ac:dyDescent="0.2">
      <c r="A117" s="2"/>
      <c r="B117" s="2"/>
      <c r="C117" s="2"/>
      <c r="D117" s="2"/>
      <c r="E117" s="2"/>
      <c r="F117" s="2"/>
      <c r="G117" s="2"/>
      <c r="H117" s="2"/>
      <c r="I117" s="2"/>
      <c r="J117" s="2"/>
      <c r="K117" s="2"/>
      <c r="V117" s="2"/>
      <c r="W117" s="2"/>
      <c r="X117" s="2"/>
      <c r="Y117" s="2"/>
      <c r="Z117" s="2"/>
    </row>
    <row r="118" spans="1:26" ht="14.25" customHeight="1" x14ac:dyDescent="0.2">
      <c r="A118" s="2"/>
      <c r="B118" s="2"/>
      <c r="C118" s="2"/>
      <c r="D118" s="2"/>
      <c r="E118" s="2"/>
      <c r="F118" s="2"/>
      <c r="G118" s="2"/>
      <c r="H118" s="2"/>
      <c r="I118" s="2"/>
      <c r="J118" s="2"/>
      <c r="K118" s="2"/>
      <c r="V118" s="2"/>
      <c r="W118" s="2"/>
      <c r="X118" s="2"/>
      <c r="Y118" s="2"/>
      <c r="Z118" s="2"/>
    </row>
    <row r="119" spans="1:26" ht="14.25" customHeight="1" x14ac:dyDescent="0.2">
      <c r="A119" s="2"/>
      <c r="B119" s="2"/>
      <c r="C119" s="2"/>
      <c r="D119" s="2"/>
      <c r="E119" s="2"/>
      <c r="F119" s="2"/>
      <c r="G119" s="2"/>
      <c r="H119" s="2"/>
      <c r="I119" s="2"/>
      <c r="J119" s="2"/>
      <c r="K119" s="2"/>
      <c r="V119" s="2"/>
      <c r="W119" s="2"/>
      <c r="X119" s="2"/>
      <c r="Y119" s="2"/>
      <c r="Z119" s="2"/>
    </row>
    <row r="120" spans="1:26" ht="14.25" customHeight="1" x14ac:dyDescent="0.2">
      <c r="A120" s="2"/>
      <c r="B120" s="2"/>
      <c r="C120" s="2"/>
      <c r="D120" s="2"/>
      <c r="E120" s="2"/>
      <c r="F120" s="2"/>
      <c r="G120" s="2"/>
      <c r="H120" s="2"/>
      <c r="I120" s="2"/>
      <c r="J120" s="2"/>
      <c r="K120" s="2"/>
      <c r="V120" s="2"/>
      <c r="W120" s="2"/>
      <c r="X120" s="2"/>
      <c r="Y120" s="2"/>
      <c r="Z120" s="2"/>
    </row>
    <row r="121" spans="1:26" ht="14.25" customHeight="1" x14ac:dyDescent="0.2">
      <c r="A121" s="2"/>
      <c r="B121" s="2"/>
      <c r="C121" s="2"/>
      <c r="D121" s="2"/>
      <c r="E121" s="2"/>
      <c r="F121" s="2"/>
      <c r="G121" s="2"/>
      <c r="H121" s="2"/>
      <c r="I121" s="2"/>
      <c r="J121" s="2"/>
      <c r="K121" s="2"/>
      <c r="V121" s="2"/>
      <c r="W121" s="2"/>
      <c r="X121" s="2"/>
      <c r="Y121" s="2"/>
      <c r="Z121" s="2"/>
    </row>
    <row r="122" spans="1:26" ht="14.25" customHeight="1" x14ac:dyDescent="0.2">
      <c r="A122" s="2"/>
      <c r="B122" s="2"/>
      <c r="C122" s="2"/>
      <c r="D122" s="2"/>
      <c r="E122" s="2"/>
      <c r="F122" s="2"/>
      <c r="G122" s="2"/>
      <c r="H122" s="2"/>
      <c r="I122" s="2"/>
      <c r="J122" s="2"/>
      <c r="K122" s="2"/>
      <c r="V122" s="2"/>
      <c r="W122" s="2"/>
      <c r="X122" s="2"/>
      <c r="Y122" s="2"/>
      <c r="Z122" s="2"/>
    </row>
    <row r="123" spans="1:26" ht="14.25" customHeight="1" x14ac:dyDescent="0.2">
      <c r="A123" s="2"/>
      <c r="B123" s="2"/>
      <c r="C123" s="2"/>
      <c r="D123" s="2"/>
      <c r="E123" s="2"/>
      <c r="F123" s="2"/>
      <c r="G123" s="2"/>
      <c r="H123" s="2"/>
      <c r="I123" s="2"/>
      <c r="J123" s="2"/>
      <c r="K123" s="2"/>
      <c r="V123" s="2"/>
      <c r="W123" s="2"/>
      <c r="X123" s="2"/>
      <c r="Y123" s="2"/>
      <c r="Z123" s="2"/>
    </row>
    <row r="124" spans="1:26" ht="14.25" customHeight="1" x14ac:dyDescent="0.2">
      <c r="A124" s="2"/>
      <c r="B124" s="2"/>
      <c r="C124" s="2"/>
      <c r="D124" s="2"/>
      <c r="E124" s="2"/>
      <c r="F124" s="2"/>
      <c r="G124" s="2"/>
      <c r="H124" s="2"/>
      <c r="I124" s="2"/>
      <c r="J124" s="2"/>
      <c r="K124" s="2"/>
      <c r="V124" s="2"/>
      <c r="W124" s="2"/>
      <c r="X124" s="2"/>
      <c r="Y124" s="2"/>
      <c r="Z124" s="2"/>
    </row>
    <row r="125" spans="1:26" ht="14.25" customHeight="1" x14ac:dyDescent="0.2">
      <c r="A125" s="2"/>
      <c r="B125" s="2"/>
      <c r="C125" s="2"/>
      <c r="D125" s="2"/>
      <c r="E125" s="2"/>
      <c r="F125" s="2"/>
      <c r="G125" s="2"/>
      <c r="H125" s="2"/>
      <c r="I125" s="2"/>
      <c r="J125" s="2"/>
      <c r="K125" s="2"/>
      <c r="V125" s="2"/>
      <c r="W125" s="2"/>
      <c r="X125" s="2"/>
      <c r="Y125" s="2"/>
      <c r="Z125" s="2"/>
    </row>
    <row r="126" spans="1:26" ht="14.25" customHeight="1" x14ac:dyDescent="0.2">
      <c r="A126" s="2"/>
      <c r="B126" s="2"/>
      <c r="C126" s="2"/>
      <c r="D126" s="2"/>
      <c r="E126" s="2"/>
      <c r="F126" s="2"/>
      <c r="G126" s="2"/>
      <c r="H126" s="2"/>
      <c r="I126" s="2"/>
      <c r="J126" s="2"/>
      <c r="K126" s="2"/>
      <c r="V126" s="2"/>
      <c r="W126" s="2"/>
      <c r="X126" s="2"/>
      <c r="Y126" s="2"/>
      <c r="Z126" s="2"/>
    </row>
    <row r="127" spans="1:26" ht="14.25" customHeight="1" x14ac:dyDescent="0.2">
      <c r="A127" s="2"/>
      <c r="B127" s="2"/>
      <c r="C127" s="2"/>
      <c r="D127" s="2"/>
      <c r="E127" s="2"/>
      <c r="F127" s="2"/>
      <c r="G127" s="2"/>
      <c r="H127" s="2"/>
      <c r="I127" s="2"/>
      <c r="J127" s="2"/>
      <c r="K127" s="2"/>
      <c r="V127" s="2"/>
      <c r="W127" s="2"/>
      <c r="X127" s="2"/>
      <c r="Y127" s="2"/>
      <c r="Z127" s="2"/>
    </row>
    <row r="128" spans="1:26" ht="14.25" customHeight="1" x14ac:dyDescent="0.2">
      <c r="A128" s="2"/>
      <c r="B128" s="2"/>
      <c r="C128" s="2"/>
      <c r="D128" s="2"/>
      <c r="E128" s="2"/>
      <c r="F128" s="2"/>
      <c r="G128" s="2"/>
      <c r="H128" s="2"/>
      <c r="I128" s="2"/>
      <c r="J128" s="2"/>
      <c r="K128" s="2"/>
      <c r="V128" s="2"/>
      <c r="W128" s="2"/>
      <c r="X128" s="2"/>
      <c r="Y128" s="2"/>
      <c r="Z128" s="2"/>
    </row>
    <row r="129" spans="1:26" ht="14.25" customHeight="1" x14ac:dyDescent="0.2">
      <c r="A129" s="2"/>
      <c r="B129" s="2"/>
      <c r="C129" s="2"/>
      <c r="D129" s="2"/>
      <c r="E129" s="2"/>
      <c r="F129" s="2"/>
      <c r="G129" s="2"/>
      <c r="H129" s="2"/>
      <c r="I129" s="2"/>
      <c r="J129" s="2"/>
      <c r="K129" s="2"/>
      <c r="V129" s="2"/>
      <c r="W129" s="2"/>
      <c r="X129" s="2"/>
      <c r="Y129" s="2"/>
      <c r="Z129" s="2"/>
    </row>
    <row r="130" spans="1:26" ht="14.25" customHeight="1" x14ac:dyDescent="0.2">
      <c r="A130" s="2"/>
      <c r="B130" s="2"/>
      <c r="C130" s="2"/>
      <c r="D130" s="2"/>
      <c r="E130" s="2"/>
      <c r="F130" s="2"/>
      <c r="G130" s="2"/>
      <c r="H130" s="2"/>
      <c r="I130" s="2"/>
      <c r="J130" s="2"/>
      <c r="K130" s="2"/>
      <c r="V130" s="2"/>
      <c r="W130" s="2"/>
      <c r="X130" s="2"/>
      <c r="Y130" s="2"/>
      <c r="Z130" s="2"/>
    </row>
    <row r="131" spans="1:26" ht="14.25" customHeight="1" x14ac:dyDescent="0.2">
      <c r="A131" s="2"/>
      <c r="B131" s="2"/>
      <c r="C131" s="2"/>
      <c r="D131" s="2"/>
      <c r="E131" s="2"/>
      <c r="F131" s="2"/>
      <c r="G131" s="2"/>
      <c r="H131" s="2"/>
      <c r="I131" s="2"/>
      <c r="J131" s="2"/>
      <c r="K131" s="2"/>
      <c r="V131" s="2"/>
      <c r="W131" s="2"/>
      <c r="X131" s="2"/>
      <c r="Y131" s="2"/>
      <c r="Z131" s="2"/>
    </row>
    <row r="132" spans="1:26" ht="14.25" customHeight="1" x14ac:dyDescent="0.2">
      <c r="A132" s="2"/>
      <c r="B132" s="2"/>
      <c r="C132" s="2"/>
      <c r="D132" s="2"/>
      <c r="E132" s="2"/>
      <c r="F132" s="2"/>
      <c r="G132" s="2"/>
      <c r="H132" s="2"/>
      <c r="I132" s="2"/>
      <c r="J132" s="2"/>
      <c r="K132" s="2"/>
      <c r="V132" s="2"/>
      <c r="W132" s="2"/>
      <c r="X132" s="2"/>
      <c r="Y132" s="2"/>
      <c r="Z132" s="2"/>
    </row>
    <row r="133" spans="1:26" ht="14.25" customHeight="1" x14ac:dyDescent="0.2">
      <c r="A133" s="2"/>
      <c r="B133" s="2"/>
      <c r="C133" s="2"/>
      <c r="D133" s="2"/>
      <c r="E133" s="2"/>
      <c r="F133" s="2"/>
      <c r="G133" s="2"/>
      <c r="H133" s="2"/>
      <c r="I133" s="2"/>
      <c r="J133" s="2"/>
      <c r="K133" s="2"/>
      <c r="V133" s="2"/>
      <c r="W133" s="2"/>
      <c r="X133" s="2"/>
      <c r="Y133" s="2"/>
      <c r="Z133" s="2"/>
    </row>
    <row r="134" spans="1:26" ht="14.25" customHeight="1" x14ac:dyDescent="0.2">
      <c r="A134" s="2"/>
      <c r="B134" s="2"/>
      <c r="C134" s="2"/>
      <c r="D134" s="2"/>
      <c r="E134" s="2"/>
      <c r="F134" s="2"/>
      <c r="G134" s="2"/>
      <c r="H134" s="2"/>
      <c r="I134" s="2"/>
      <c r="J134" s="2"/>
      <c r="K134" s="2"/>
      <c r="V134" s="2"/>
      <c r="W134" s="2"/>
      <c r="X134" s="2"/>
      <c r="Y134" s="2"/>
      <c r="Z134" s="2"/>
    </row>
    <row r="135" spans="1:26" ht="14.25" customHeight="1" x14ac:dyDescent="0.2">
      <c r="A135" s="2"/>
      <c r="B135" s="2"/>
      <c r="C135" s="2"/>
      <c r="D135" s="2"/>
      <c r="E135" s="2"/>
      <c r="F135" s="2"/>
      <c r="G135" s="2"/>
      <c r="H135" s="2"/>
      <c r="I135" s="2"/>
      <c r="J135" s="2"/>
      <c r="K135" s="2"/>
      <c r="V135" s="2"/>
      <c r="W135" s="2"/>
      <c r="X135" s="2"/>
      <c r="Y135" s="2"/>
      <c r="Z135" s="2"/>
    </row>
    <row r="136" spans="1:26" ht="14.25" customHeight="1" x14ac:dyDescent="0.2">
      <c r="A136" s="2"/>
      <c r="B136" s="2"/>
      <c r="C136" s="2"/>
      <c r="D136" s="2"/>
      <c r="E136" s="2"/>
      <c r="F136" s="2"/>
      <c r="G136" s="2"/>
      <c r="H136" s="2"/>
      <c r="I136" s="2"/>
      <c r="J136" s="2"/>
      <c r="K136" s="2"/>
      <c r="V136" s="2"/>
      <c r="W136" s="2"/>
      <c r="X136" s="2"/>
      <c r="Y136" s="2"/>
      <c r="Z136" s="2"/>
    </row>
    <row r="137" spans="1:26" ht="14.25" customHeight="1" x14ac:dyDescent="0.2">
      <c r="A137" s="2"/>
      <c r="B137" s="2"/>
      <c r="C137" s="2"/>
      <c r="D137" s="2"/>
      <c r="E137" s="2"/>
      <c r="F137" s="2"/>
      <c r="G137" s="2"/>
      <c r="H137" s="2"/>
      <c r="I137" s="2"/>
      <c r="J137" s="2"/>
      <c r="K137" s="2"/>
      <c r="V137" s="2"/>
      <c r="W137" s="2"/>
      <c r="X137" s="2"/>
      <c r="Y137" s="2"/>
      <c r="Z137" s="2"/>
    </row>
    <row r="138" spans="1:26" ht="14.25" customHeight="1" x14ac:dyDescent="0.2">
      <c r="A138" s="2"/>
      <c r="B138" s="2"/>
      <c r="C138" s="2"/>
      <c r="D138" s="2"/>
      <c r="E138" s="2"/>
      <c r="F138" s="2"/>
      <c r="G138" s="2"/>
      <c r="H138" s="2"/>
      <c r="I138" s="2"/>
      <c r="J138" s="2"/>
      <c r="K138" s="2"/>
      <c r="V138" s="2"/>
      <c r="W138" s="2"/>
      <c r="X138" s="2"/>
      <c r="Y138" s="2"/>
      <c r="Z138" s="2"/>
    </row>
    <row r="139" spans="1:26" ht="14.25" customHeight="1" x14ac:dyDescent="0.2">
      <c r="A139" s="2"/>
      <c r="B139" s="2"/>
      <c r="C139" s="2"/>
      <c r="D139" s="2"/>
      <c r="E139" s="2"/>
      <c r="F139" s="2"/>
      <c r="G139" s="2"/>
      <c r="H139" s="2"/>
      <c r="I139" s="2"/>
      <c r="J139" s="2"/>
      <c r="K139" s="2"/>
      <c r="V139" s="2"/>
      <c r="W139" s="2"/>
      <c r="X139" s="2"/>
      <c r="Y139" s="2"/>
      <c r="Z139" s="2"/>
    </row>
    <row r="140" spans="1:26" ht="14.25" customHeight="1" x14ac:dyDescent="0.2">
      <c r="A140" s="2"/>
      <c r="B140" s="2"/>
      <c r="C140" s="2"/>
      <c r="D140" s="2"/>
      <c r="E140" s="2"/>
      <c r="F140" s="2"/>
      <c r="G140" s="2"/>
      <c r="H140" s="2"/>
      <c r="I140" s="2"/>
      <c r="J140" s="2"/>
      <c r="K140" s="2"/>
      <c r="V140" s="2"/>
      <c r="W140" s="2"/>
      <c r="X140" s="2"/>
      <c r="Y140" s="2"/>
      <c r="Z140" s="2"/>
    </row>
    <row r="141" spans="1:26" ht="14.25" customHeight="1" x14ac:dyDescent="0.2">
      <c r="A141" s="2"/>
      <c r="B141" s="2"/>
      <c r="C141" s="2"/>
      <c r="D141" s="2"/>
      <c r="E141" s="2"/>
      <c r="F141" s="2"/>
      <c r="G141" s="2"/>
      <c r="H141" s="2"/>
      <c r="I141" s="2"/>
      <c r="J141" s="2"/>
      <c r="K141" s="2"/>
      <c r="V141" s="2"/>
      <c r="W141" s="2"/>
      <c r="X141" s="2"/>
      <c r="Y141" s="2"/>
      <c r="Z141" s="2"/>
    </row>
    <row r="142" spans="1:26" ht="14.25" customHeight="1" x14ac:dyDescent="0.2">
      <c r="A142" s="2"/>
      <c r="B142" s="2"/>
      <c r="C142" s="2"/>
      <c r="D142" s="2"/>
      <c r="E142" s="2"/>
      <c r="F142" s="2"/>
      <c r="G142" s="2"/>
      <c r="H142" s="2"/>
      <c r="I142" s="2"/>
      <c r="J142" s="2"/>
      <c r="K142" s="2"/>
      <c r="V142" s="2"/>
      <c r="W142" s="2"/>
      <c r="X142" s="2"/>
      <c r="Y142" s="2"/>
      <c r="Z142" s="2"/>
    </row>
    <row r="143" spans="1:26" ht="14.25" customHeight="1" x14ac:dyDescent="0.2">
      <c r="A143" s="2"/>
      <c r="B143" s="2"/>
      <c r="C143" s="2"/>
      <c r="D143" s="2"/>
      <c r="E143" s="2"/>
      <c r="F143" s="2"/>
      <c r="G143" s="2"/>
      <c r="H143" s="2"/>
      <c r="I143" s="2"/>
      <c r="J143" s="2"/>
      <c r="K143" s="2"/>
      <c r="V143" s="2"/>
      <c r="W143" s="2"/>
      <c r="X143" s="2"/>
      <c r="Y143" s="2"/>
      <c r="Z143" s="2"/>
    </row>
    <row r="144" spans="1:26" ht="14.25" customHeight="1" x14ac:dyDescent="0.2">
      <c r="A144" s="2"/>
      <c r="B144" s="2"/>
      <c r="C144" s="2"/>
      <c r="D144" s="2"/>
      <c r="E144" s="2"/>
      <c r="F144" s="2"/>
      <c r="G144" s="2"/>
      <c r="H144" s="2"/>
      <c r="I144" s="2"/>
      <c r="J144" s="2"/>
      <c r="K144" s="2"/>
      <c r="V144" s="2"/>
      <c r="W144" s="2"/>
      <c r="X144" s="2"/>
      <c r="Y144" s="2"/>
      <c r="Z144" s="2"/>
    </row>
    <row r="145" spans="1:26" ht="14.25" customHeight="1" x14ac:dyDescent="0.2">
      <c r="A145" s="2"/>
      <c r="B145" s="2"/>
      <c r="C145" s="2"/>
      <c r="D145" s="2"/>
      <c r="E145" s="2"/>
      <c r="F145" s="2"/>
      <c r="G145" s="2"/>
      <c r="H145" s="2"/>
      <c r="I145" s="2"/>
      <c r="J145" s="2"/>
      <c r="K145" s="2"/>
      <c r="V145" s="2"/>
      <c r="W145" s="2"/>
      <c r="X145" s="2"/>
      <c r="Y145" s="2"/>
      <c r="Z145" s="2"/>
    </row>
    <row r="146" spans="1:26" ht="14.25" customHeight="1" x14ac:dyDescent="0.2">
      <c r="A146" s="2"/>
      <c r="B146" s="2"/>
      <c r="C146" s="2"/>
      <c r="D146" s="2"/>
      <c r="E146" s="2"/>
      <c r="F146" s="2"/>
      <c r="G146" s="2"/>
      <c r="H146" s="2"/>
      <c r="I146" s="2"/>
      <c r="J146" s="2"/>
      <c r="K146" s="2"/>
      <c r="V146" s="2"/>
      <c r="W146" s="2"/>
      <c r="X146" s="2"/>
      <c r="Y146" s="2"/>
      <c r="Z146" s="2"/>
    </row>
    <row r="147" spans="1:26" ht="14.25" customHeight="1" x14ac:dyDescent="0.2">
      <c r="A147" s="2"/>
      <c r="B147" s="2"/>
      <c r="C147" s="2"/>
      <c r="D147" s="2"/>
      <c r="E147" s="2"/>
      <c r="F147" s="2"/>
      <c r="G147" s="2"/>
      <c r="H147" s="2"/>
      <c r="I147" s="2"/>
      <c r="J147" s="2"/>
      <c r="K147" s="2"/>
      <c r="V147" s="2"/>
      <c r="W147" s="2"/>
      <c r="X147" s="2"/>
      <c r="Y147" s="2"/>
      <c r="Z147" s="2"/>
    </row>
    <row r="148" spans="1:26" ht="14.25" customHeight="1" x14ac:dyDescent="0.2">
      <c r="A148" s="2"/>
      <c r="B148" s="2"/>
      <c r="C148" s="2"/>
      <c r="D148" s="2"/>
      <c r="E148" s="2"/>
      <c r="F148" s="2"/>
      <c r="G148" s="2"/>
      <c r="H148" s="2"/>
      <c r="I148" s="2"/>
      <c r="J148" s="2"/>
      <c r="K148" s="2"/>
      <c r="V148" s="2"/>
      <c r="W148" s="2"/>
      <c r="X148" s="2"/>
      <c r="Y148" s="2"/>
      <c r="Z148" s="2"/>
    </row>
    <row r="149" spans="1:26" ht="14.25" customHeight="1" x14ac:dyDescent="0.2">
      <c r="A149" s="2"/>
      <c r="B149" s="2"/>
      <c r="C149" s="2"/>
      <c r="D149" s="2"/>
      <c r="E149" s="2"/>
      <c r="F149" s="2"/>
      <c r="G149" s="2"/>
      <c r="H149" s="2"/>
      <c r="I149" s="2"/>
      <c r="J149" s="2"/>
      <c r="K149" s="2"/>
      <c r="V149" s="2"/>
      <c r="W149" s="2"/>
      <c r="X149" s="2"/>
      <c r="Y149" s="2"/>
      <c r="Z149" s="2"/>
    </row>
    <row r="150" spans="1:26" ht="14.25" customHeight="1" x14ac:dyDescent="0.2">
      <c r="A150" s="2"/>
      <c r="B150" s="2"/>
      <c r="C150" s="2"/>
      <c r="D150" s="2"/>
      <c r="E150" s="2"/>
      <c r="F150" s="2"/>
      <c r="G150" s="2"/>
      <c r="H150" s="2"/>
      <c r="I150" s="2"/>
      <c r="J150" s="2"/>
      <c r="K150" s="2"/>
      <c r="V150" s="2"/>
      <c r="W150" s="2"/>
      <c r="X150" s="2"/>
      <c r="Y150" s="2"/>
      <c r="Z150" s="2"/>
    </row>
    <row r="151" spans="1:26" ht="14.25" customHeight="1" x14ac:dyDescent="0.2">
      <c r="A151" s="2"/>
      <c r="B151" s="2"/>
      <c r="C151" s="2"/>
      <c r="D151" s="2"/>
      <c r="E151" s="2"/>
      <c r="F151" s="2"/>
      <c r="G151" s="2"/>
      <c r="H151" s="2"/>
      <c r="I151" s="2"/>
      <c r="J151" s="2"/>
      <c r="K151" s="2"/>
      <c r="V151" s="2"/>
      <c r="W151" s="2"/>
      <c r="X151" s="2"/>
      <c r="Y151" s="2"/>
      <c r="Z151" s="2"/>
    </row>
    <row r="152" spans="1:26" ht="14.25" customHeight="1" x14ac:dyDescent="0.2">
      <c r="A152" s="2"/>
      <c r="B152" s="2"/>
      <c r="C152" s="2"/>
      <c r="D152" s="2"/>
      <c r="E152" s="2"/>
      <c r="F152" s="2"/>
      <c r="G152" s="2"/>
      <c r="H152" s="2"/>
      <c r="I152" s="2"/>
      <c r="J152" s="2"/>
      <c r="K152" s="2"/>
      <c r="V152" s="2"/>
      <c r="W152" s="2"/>
      <c r="X152" s="2"/>
      <c r="Y152" s="2"/>
      <c r="Z152" s="2"/>
    </row>
    <row r="153" spans="1:26" ht="14.25" customHeight="1" x14ac:dyDescent="0.2">
      <c r="A153" s="2"/>
      <c r="B153" s="2"/>
      <c r="C153" s="2"/>
      <c r="D153" s="2"/>
      <c r="E153" s="2"/>
      <c r="F153" s="2"/>
      <c r="G153" s="2"/>
      <c r="H153" s="2"/>
      <c r="I153" s="2"/>
      <c r="J153" s="2"/>
      <c r="K153" s="2"/>
      <c r="V153" s="2"/>
      <c r="W153" s="2"/>
      <c r="X153" s="2"/>
      <c r="Y153" s="2"/>
      <c r="Z153" s="2"/>
    </row>
    <row r="154" spans="1:26" ht="14.25" customHeight="1" x14ac:dyDescent="0.2">
      <c r="A154" s="2"/>
      <c r="B154" s="2"/>
      <c r="C154" s="2"/>
      <c r="D154" s="2"/>
      <c r="E154" s="2"/>
      <c r="F154" s="2"/>
      <c r="G154" s="2"/>
      <c r="H154" s="2"/>
      <c r="I154" s="2"/>
      <c r="J154" s="2"/>
      <c r="K154" s="2"/>
      <c r="V154" s="2"/>
      <c r="W154" s="2"/>
      <c r="X154" s="2"/>
      <c r="Y154" s="2"/>
      <c r="Z154" s="2"/>
    </row>
    <row r="155" spans="1:26" ht="14.25" customHeight="1" x14ac:dyDescent="0.2">
      <c r="A155" s="2"/>
      <c r="B155" s="2"/>
      <c r="C155" s="2"/>
      <c r="D155" s="2"/>
      <c r="E155" s="2"/>
      <c r="F155" s="2"/>
      <c r="G155" s="2"/>
      <c r="H155" s="2"/>
      <c r="I155" s="2"/>
      <c r="J155" s="2"/>
      <c r="K155" s="2"/>
      <c r="V155" s="2"/>
      <c r="W155" s="2"/>
      <c r="X155" s="2"/>
      <c r="Y155" s="2"/>
      <c r="Z155" s="2"/>
    </row>
    <row r="156" spans="1:26" ht="14.25" customHeight="1" x14ac:dyDescent="0.2">
      <c r="A156" s="2"/>
      <c r="B156" s="2"/>
      <c r="C156" s="2"/>
      <c r="D156" s="2"/>
      <c r="E156" s="2"/>
      <c r="F156" s="2"/>
      <c r="G156" s="2"/>
      <c r="H156" s="2"/>
      <c r="I156" s="2"/>
      <c r="J156" s="2"/>
      <c r="K156" s="2"/>
      <c r="V156" s="2"/>
      <c r="W156" s="2"/>
      <c r="X156" s="2"/>
      <c r="Y156" s="2"/>
      <c r="Z156" s="2"/>
    </row>
    <row r="157" spans="1:26" ht="14.25" customHeight="1" x14ac:dyDescent="0.2">
      <c r="A157" s="2"/>
      <c r="B157" s="2"/>
      <c r="C157" s="2"/>
      <c r="D157" s="2"/>
      <c r="E157" s="2"/>
      <c r="F157" s="2"/>
      <c r="G157" s="2"/>
      <c r="H157" s="2"/>
      <c r="I157" s="2"/>
      <c r="J157" s="2"/>
      <c r="K157" s="2"/>
      <c r="V157" s="2"/>
      <c r="W157" s="2"/>
      <c r="X157" s="2"/>
      <c r="Y157" s="2"/>
      <c r="Z157" s="2"/>
    </row>
    <row r="158" spans="1:26" ht="14.25" customHeight="1" x14ac:dyDescent="0.2">
      <c r="A158" s="2"/>
      <c r="B158" s="2"/>
      <c r="C158" s="2"/>
      <c r="D158" s="2"/>
      <c r="E158" s="2"/>
      <c r="F158" s="2"/>
      <c r="G158" s="2"/>
      <c r="H158" s="2"/>
      <c r="I158" s="2"/>
      <c r="J158" s="2"/>
      <c r="K158" s="2"/>
      <c r="V158" s="2"/>
      <c r="W158" s="2"/>
      <c r="X158" s="2"/>
      <c r="Y158" s="2"/>
      <c r="Z158" s="2"/>
    </row>
    <row r="159" spans="1:26" ht="14.25" customHeight="1" x14ac:dyDescent="0.2">
      <c r="A159" s="2"/>
      <c r="B159" s="2"/>
      <c r="C159" s="2"/>
      <c r="D159" s="2"/>
      <c r="E159" s="2"/>
      <c r="F159" s="2"/>
      <c r="G159" s="2"/>
      <c r="H159" s="2"/>
      <c r="I159" s="2"/>
      <c r="J159" s="2"/>
      <c r="K159" s="2"/>
      <c r="V159" s="2"/>
      <c r="W159" s="2"/>
      <c r="X159" s="2"/>
      <c r="Y159" s="2"/>
      <c r="Z159" s="2"/>
    </row>
    <row r="160" spans="1:26" ht="14.25" customHeight="1" x14ac:dyDescent="0.2">
      <c r="A160" s="2"/>
      <c r="B160" s="2"/>
      <c r="C160" s="2"/>
      <c r="D160" s="2"/>
      <c r="E160" s="2"/>
      <c r="F160" s="2"/>
      <c r="G160" s="2"/>
      <c r="H160" s="2"/>
      <c r="I160" s="2"/>
      <c r="J160" s="2"/>
      <c r="K160" s="2"/>
      <c r="V160" s="2"/>
      <c r="W160" s="2"/>
      <c r="X160" s="2"/>
      <c r="Y160" s="2"/>
      <c r="Z160" s="2"/>
    </row>
    <row r="161" spans="1:26" ht="14.25" customHeight="1" x14ac:dyDescent="0.2">
      <c r="A161" s="2"/>
      <c r="B161" s="2"/>
      <c r="C161" s="2"/>
      <c r="D161" s="2"/>
      <c r="E161" s="2"/>
      <c r="F161" s="2"/>
      <c r="G161" s="2"/>
      <c r="H161" s="2"/>
      <c r="I161" s="2"/>
      <c r="J161" s="2"/>
      <c r="K161" s="2"/>
      <c r="V161" s="2"/>
      <c r="W161" s="2"/>
      <c r="X161" s="2"/>
      <c r="Y161" s="2"/>
      <c r="Z161" s="2"/>
    </row>
    <row r="162" spans="1:26" ht="14.25" customHeight="1" x14ac:dyDescent="0.2">
      <c r="A162" s="2"/>
      <c r="B162" s="2"/>
      <c r="C162" s="2"/>
      <c r="D162" s="2"/>
      <c r="E162" s="2"/>
      <c r="F162" s="2"/>
      <c r="G162" s="2"/>
      <c r="H162" s="2"/>
      <c r="I162" s="2"/>
      <c r="J162" s="2"/>
      <c r="K162" s="2"/>
      <c r="V162" s="2"/>
      <c r="W162" s="2"/>
      <c r="X162" s="2"/>
      <c r="Y162" s="2"/>
      <c r="Z162" s="2"/>
    </row>
    <row r="163" spans="1:26" ht="14.25" customHeight="1" x14ac:dyDescent="0.2">
      <c r="A163" s="2"/>
      <c r="B163" s="2"/>
      <c r="C163" s="2"/>
      <c r="D163" s="2"/>
      <c r="E163" s="2"/>
      <c r="F163" s="2"/>
      <c r="G163" s="2"/>
      <c r="H163" s="2"/>
      <c r="I163" s="2"/>
      <c r="J163" s="2"/>
      <c r="K163" s="2"/>
      <c r="V163" s="2"/>
      <c r="W163" s="2"/>
      <c r="X163" s="2"/>
      <c r="Y163" s="2"/>
      <c r="Z163" s="2"/>
    </row>
    <row r="164" spans="1:26" ht="14.25" customHeight="1" x14ac:dyDescent="0.2">
      <c r="A164" s="2"/>
      <c r="B164" s="2"/>
      <c r="C164" s="2"/>
      <c r="D164" s="2"/>
      <c r="E164" s="2"/>
      <c r="F164" s="2"/>
      <c r="G164" s="2"/>
      <c r="H164" s="2"/>
      <c r="I164" s="2"/>
      <c r="J164" s="2"/>
      <c r="K164" s="2"/>
      <c r="V164" s="2"/>
      <c r="W164" s="2"/>
      <c r="X164" s="2"/>
      <c r="Y164" s="2"/>
      <c r="Z164" s="2"/>
    </row>
    <row r="165" spans="1:26" ht="14.25" customHeight="1" x14ac:dyDescent="0.2">
      <c r="A165" s="2"/>
      <c r="B165" s="2"/>
      <c r="C165" s="2"/>
      <c r="D165" s="2"/>
      <c r="E165" s="2"/>
      <c r="F165" s="2"/>
      <c r="G165" s="2"/>
      <c r="H165" s="2"/>
      <c r="I165" s="2"/>
      <c r="J165" s="2"/>
      <c r="K165" s="2"/>
      <c r="V165" s="2"/>
      <c r="W165" s="2"/>
      <c r="X165" s="2"/>
      <c r="Y165" s="2"/>
      <c r="Z165" s="2"/>
    </row>
    <row r="166" spans="1:26" ht="14.25" customHeight="1" x14ac:dyDescent="0.2">
      <c r="A166" s="2"/>
      <c r="B166" s="2"/>
      <c r="C166" s="2"/>
      <c r="D166" s="2"/>
      <c r="E166" s="2"/>
      <c r="F166" s="2"/>
      <c r="G166" s="2"/>
      <c r="H166" s="2"/>
      <c r="I166" s="2"/>
      <c r="J166" s="2"/>
      <c r="K166" s="2"/>
      <c r="V166" s="2"/>
      <c r="W166" s="2"/>
      <c r="X166" s="2"/>
      <c r="Y166" s="2"/>
      <c r="Z166" s="2"/>
    </row>
    <row r="167" spans="1:26" ht="14.25" customHeight="1" x14ac:dyDescent="0.2">
      <c r="A167" s="2"/>
      <c r="B167" s="2"/>
      <c r="C167" s="2"/>
      <c r="D167" s="2"/>
      <c r="E167" s="2"/>
      <c r="F167" s="2"/>
      <c r="G167" s="2"/>
      <c r="H167" s="2"/>
      <c r="I167" s="2"/>
      <c r="J167" s="2"/>
      <c r="K167" s="2"/>
      <c r="V167" s="2"/>
      <c r="W167" s="2"/>
      <c r="X167" s="2"/>
      <c r="Y167" s="2"/>
      <c r="Z167" s="2"/>
    </row>
    <row r="168" spans="1:26" ht="14.25" customHeight="1" x14ac:dyDescent="0.2">
      <c r="A168" s="2"/>
      <c r="B168" s="2"/>
      <c r="C168" s="2"/>
      <c r="D168" s="2"/>
      <c r="E168" s="2"/>
      <c r="F168" s="2"/>
      <c r="G168" s="2"/>
      <c r="H168" s="2"/>
      <c r="I168" s="2"/>
      <c r="J168" s="2"/>
      <c r="K168" s="2"/>
      <c r="V168" s="2"/>
      <c r="W168" s="2"/>
      <c r="X168" s="2"/>
      <c r="Y168" s="2"/>
      <c r="Z168" s="2"/>
    </row>
    <row r="169" spans="1:26" ht="14.25" customHeight="1" x14ac:dyDescent="0.2">
      <c r="A169" s="2"/>
      <c r="B169" s="2"/>
      <c r="C169" s="2"/>
      <c r="D169" s="2"/>
      <c r="E169" s="2"/>
      <c r="F169" s="2"/>
      <c r="G169" s="2"/>
      <c r="H169" s="2"/>
      <c r="I169" s="2"/>
      <c r="J169" s="2"/>
      <c r="K169" s="2"/>
      <c r="V169" s="2"/>
      <c r="W169" s="2"/>
      <c r="X169" s="2"/>
      <c r="Y169" s="2"/>
      <c r="Z169" s="2"/>
    </row>
    <row r="170" spans="1:26" ht="14.25" customHeight="1" x14ac:dyDescent="0.2">
      <c r="A170" s="2"/>
      <c r="B170" s="2"/>
      <c r="C170" s="2"/>
      <c r="D170" s="2"/>
      <c r="E170" s="2"/>
      <c r="F170" s="2"/>
      <c r="G170" s="2"/>
      <c r="H170" s="2"/>
      <c r="I170" s="2"/>
      <c r="J170" s="2"/>
      <c r="K170" s="2"/>
      <c r="V170" s="2"/>
      <c r="W170" s="2"/>
      <c r="X170" s="2"/>
      <c r="Y170" s="2"/>
      <c r="Z170" s="2"/>
    </row>
    <row r="171" spans="1:26" ht="14.25" customHeight="1" x14ac:dyDescent="0.2">
      <c r="A171" s="2"/>
      <c r="B171" s="2"/>
      <c r="C171" s="2"/>
      <c r="D171" s="2"/>
      <c r="E171" s="2"/>
      <c r="F171" s="2"/>
      <c r="G171" s="2"/>
      <c r="H171" s="2"/>
      <c r="I171" s="2"/>
      <c r="J171" s="2"/>
      <c r="K171" s="2"/>
      <c r="V171" s="2"/>
      <c r="W171" s="2"/>
      <c r="X171" s="2"/>
      <c r="Y171" s="2"/>
      <c r="Z171" s="2"/>
    </row>
    <row r="172" spans="1:26" ht="14.25" customHeight="1" x14ac:dyDescent="0.2">
      <c r="A172" s="2"/>
      <c r="B172" s="2"/>
      <c r="C172" s="2"/>
      <c r="D172" s="2"/>
      <c r="E172" s="2"/>
      <c r="F172" s="2"/>
      <c r="G172" s="2"/>
      <c r="H172" s="2"/>
      <c r="I172" s="2"/>
      <c r="J172" s="2"/>
      <c r="K172" s="2"/>
      <c r="V172" s="2"/>
      <c r="W172" s="2"/>
      <c r="X172" s="2"/>
      <c r="Y172" s="2"/>
      <c r="Z172" s="2"/>
    </row>
    <row r="173" spans="1:26" ht="14.25" customHeight="1" x14ac:dyDescent="0.2">
      <c r="A173" s="2"/>
      <c r="B173" s="2"/>
      <c r="C173" s="2"/>
      <c r="D173" s="2"/>
      <c r="E173" s="2"/>
      <c r="F173" s="2"/>
      <c r="G173" s="2"/>
      <c r="H173" s="2"/>
      <c r="I173" s="2"/>
      <c r="J173" s="2"/>
      <c r="K173" s="2"/>
      <c r="V173" s="2"/>
      <c r="W173" s="2"/>
      <c r="X173" s="2"/>
      <c r="Y173" s="2"/>
      <c r="Z173" s="2"/>
    </row>
    <row r="174" spans="1:26" ht="14.25" customHeight="1" x14ac:dyDescent="0.2">
      <c r="A174" s="2"/>
      <c r="B174" s="2"/>
      <c r="C174" s="2"/>
      <c r="D174" s="2"/>
      <c r="E174" s="2"/>
      <c r="F174" s="2"/>
      <c r="G174" s="2"/>
      <c r="H174" s="2"/>
      <c r="I174" s="2"/>
      <c r="J174" s="2"/>
      <c r="K174" s="2"/>
      <c r="V174" s="2"/>
      <c r="W174" s="2"/>
      <c r="X174" s="2"/>
      <c r="Y174" s="2"/>
      <c r="Z174" s="2"/>
    </row>
    <row r="175" spans="1:26" ht="14.25" customHeight="1" x14ac:dyDescent="0.2">
      <c r="A175" s="2"/>
      <c r="B175" s="2"/>
      <c r="C175" s="2"/>
      <c r="D175" s="2"/>
      <c r="E175" s="2"/>
      <c r="F175" s="2"/>
      <c r="G175" s="2"/>
      <c r="H175" s="2"/>
      <c r="I175" s="2"/>
      <c r="J175" s="2"/>
      <c r="K175" s="2"/>
      <c r="V175" s="2"/>
      <c r="W175" s="2"/>
      <c r="X175" s="2"/>
      <c r="Y175" s="2"/>
      <c r="Z175" s="2"/>
    </row>
    <row r="176" spans="1:26" ht="14.25" customHeight="1" x14ac:dyDescent="0.2">
      <c r="A176" s="2"/>
      <c r="B176" s="2"/>
      <c r="C176" s="2"/>
      <c r="D176" s="2"/>
      <c r="E176" s="2"/>
      <c r="F176" s="2"/>
      <c r="G176" s="2"/>
      <c r="H176" s="2"/>
      <c r="I176" s="2"/>
      <c r="J176" s="2"/>
      <c r="K176" s="2"/>
      <c r="V176" s="2"/>
      <c r="W176" s="2"/>
      <c r="X176" s="2"/>
      <c r="Y176" s="2"/>
      <c r="Z176" s="2"/>
    </row>
    <row r="177" spans="1:26" ht="14.25" customHeight="1" x14ac:dyDescent="0.2">
      <c r="A177" s="2"/>
      <c r="B177" s="2"/>
      <c r="C177" s="2"/>
      <c r="D177" s="2"/>
      <c r="E177" s="2"/>
      <c r="F177" s="2"/>
      <c r="G177" s="2"/>
      <c r="H177" s="2"/>
      <c r="I177" s="2"/>
      <c r="J177" s="2"/>
      <c r="K177" s="2"/>
      <c r="V177" s="2"/>
      <c r="W177" s="2"/>
      <c r="X177" s="2"/>
      <c r="Y177" s="2"/>
      <c r="Z177" s="2"/>
    </row>
    <row r="178" spans="1:26" ht="14.25" customHeight="1" x14ac:dyDescent="0.2">
      <c r="A178" s="2"/>
      <c r="B178" s="2"/>
      <c r="C178" s="2"/>
      <c r="D178" s="2"/>
      <c r="E178" s="2"/>
      <c r="F178" s="2"/>
      <c r="G178" s="2"/>
      <c r="H178" s="2"/>
      <c r="I178" s="2"/>
      <c r="J178" s="2"/>
      <c r="K178" s="2"/>
      <c r="V178" s="2"/>
      <c r="W178" s="2"/>
      <c r="X178" s="2"/>
      <c r="Y178" s="2"/>
      <c r="Z178" s="2"/>
    </row>
    <row r="179" spans="1:26" ht="14.25" customHeight="1" x14ac:dyDescent="0.2">
      <c r="A179" s="2"/>
      <c r="B179" s="2"/>
      <c r="C179" s="2"/>
      <c r="D179" s="2"/>
      <c r="E179" s="2"/>
      <c r="F179" s="2"/>
      <c r="G179" s="2"/>
      <c r="H179" s="2"/>
      <c r="I179" s="2"/>
      <c r="J179" s="2"/>
      <c r="K179" s="2"/>
      <c r="V179" s="2"/>
      <c r="W179" s="2"/>
      <c r="X179" s="2"/>
      <c r="Y179" s="2"/>
      <c r="Z179" s="2"/>
    </row>
    <row r="180" spans="1:26" ht="14.25" customHeight="1" x14ac:dyDescent="0.2">
      <c r="A180" s="2"/>
      <c r="B180" s="2"/>
      <c r="C180" s="2"/>
      <c r="D180" s="2"/>
      <c r="E180" s="2"/>
      <c r="F180" s="2"/>
      <c r="G180" s="2"/>
      <c r="H180" s="2"/>
      <c r="I180" s="2"/>
      <c r="J180" s="2"/>
      <c r="K180" s="2"/>
      <c r="V180" s="2"/>
      <c r="W180" s="2"/>
      <c r="X180" s="2"/>
      <c r="Y180" s="2"/>
      <c r="Z180" s="2"/>
    </row>
    <row r="181" spans="1:26" ht="14.25" customHeight="1" x14ac:dyDescent="0.2">
      <c r="A181" s="2"/>
      <c r="B181" s="2"/>
      <c r="C181" s="2"/>
      <c r="D181" s="2"/>
      <c r="E181" s="2"/>
      <c r="F181" s="2"/>
      <c r="G181" s="2"/>
      <c r="H181" s="2"/>
      <c r="I181" s="2"/>
      <c r="J181" s="2"/>
      <c r="K181" s="2"/>
      <c r="V181" s="2"/>
      <c r="W181" s="2"/>
      <c r="X181" s="2"/>
      <c r="Y181" s="2"/>
      <c r="Z181" s="2"/>
    </row>
    <row r="182" spans="1:26" ht="14.25" customHeight="1" x14ac:dyDescent="0.2">
      <c r="A182" s="2"/>
      <c r="B182" s="2"/>
      <c r="C182" s="2"/>
      <c r="D182" s="2"/>
      <c r="E182" s="2"/>
      <c r="F182" s="2"/>
      <c r="G182" s="2"/>
      <c r="H182" s="2"/>
      <c r="I182" s="2"/>
      <c r="J182" s="2"/>
      <c r="K182" s="2"/>
      <c r="V182" s="2"/>
      <c r="W182" s="2"/>
      <c r="X182" s="2"/>
      <c r="Y182" s="2"/>
      <c r="Z182" s="2"/>
    </row>
    <row r="183" spans="1:26" ht="14.25" customHeight="1" x14ac:dyDescent="0.2">
      <c r="A183" s="2"/>
      <c r="B183" s="2"/>
      <c r="C183" s="2"/>
      <c r="D183" s="2"/>
      <c r="E183" s="2"/>
      <c r="F183" s="2"/>
      <c r="G183" s="2"/>
      <c r="H183" s="2"/>
      <c r="I183" s="2"/>
      <c r="J183" s="2"/>
      <c r="K183" s="2"/>
      <c r="V183" s="2"/>
      <c r="W183" s="2"/>
      <c r="X183" s="2"/>
      <c r="Y183" s="2"/>
      <c r="Z183" s="2"/>
    </row>
    <row r="184" spans="1:26" ht="14.25" customHeight="1" x14ac:dyDescent="0.2">
      <c r="A184" s="2"/>
      <c r="B184" s="2"/>
      <c r="C184" s="2"/>
      <c r="D184" s="2"/>
      <c r="E184" s="2"/>
      <c r="F184" s="2"/>
      <c r="G184" s="2"/>
      <c r="H184" s="2"/>
      <c r="I184" s="2"/>
      <c r="J184" s="2"/>
      <c r="K184" s="2"/>
      <c r="V184" s="2"/>
      <c r="W184" s="2"/>
      <c r="X184" s="2"/>
      <c r="Y184" s="2"/>
      <c r="Z184" s="2"/>
    </row>
    <row r="185" spans="1:26" ht="14.25" customHeight="1" x14ac:dyDescent="0.2">
      <c r="A185" s="2"/>
      <c r="B185" s="2"/>
      <c r="C185" s="2"/>
      <c r="D185" s="2"/>
      <c r="E185" s="2"/>
      <c r="F185" s="2"/>
      <c r="G185" s="2"/>
      <c r="H185" s="2"/>
      <c r="I185" s="2"/>
      <c r="J185" s="2"/>
      <c r="K185" s="2"/>
      <c r="V185" s="2"/>
      <c r="W185" s="2"/>
      <c r="X185" s="2"/>
      <c r="Y185" s="2"/>
      <c r="Z185" s="2"/>
    </row>
    <row r="186" spans="1:26" ht="14.25" customHeight="1" x14ac:dyDescent="0.2">
      <c r="A186" s="2"/>
      <c r="B186" s="2"/>
      <c r="C186" s="2"/>
      <c r="D186" s="2"/>
      <c r="E186" s="2"/>
      <c r="F186" s="2"/>
      <c r="G186" s="2"/>
      <c r="H186" s="2"/>
      <c r="I186" s="2"/>
      <c r="J186" s="2"/>
      <c r="K186" s="2"/>
      <c r="V186" s="2"/>
      <c r="W186" s="2"/>
      <c r="X186" s="2"/>
      <c r="Y186" s="2"/>
      <c r="Z186" s="2"/>
    </row>
    <row r="187" spans="1:26" ht="14.25" customHeight="1" x14ac:dyDescent="0.2">
      <c r="A187" s="2"/>
      <c r="B187" s="2"/>
      <c r="C187" s="2"/>
      <c r="D187" s="2"/>
      <c r="E187" s="2"/>
      <c r="F187" s="2"/>
      <c r="G187" s="2"/>
      <c r="H187" s="2"/>
      <c r="I187" s="2"/>
      <c r="J187" s="2"/>
      <c r="K187" s="2"/>
      <c r="V187" s="2"/>
      <c r="W187" s="2"/>
      <c r="X187" s="2"/>
      <c r="Y187" s="2"/>
      <c r="Z187" s="2"/>
    </row>
    <row r="188" spans="1:26" ht="14.25" customHeight="1" x14ac:dyDescent="0.2">
      <c r="A188" s="2"/>
      <c r="B188" s="2"/>
      <c r="C188" s="2"/>
      <c r="D188" s="2"/>
      <c r="E188" s="2"/>
      <c r="F188" s="2"/>
      <c r="G188" s="2"/>
      <c r="H188" s="2"/>
      <c r="I188" s="2"/>
      <c r="J188" s="2"/>
      <c r="K188" s="2"/>
      <c r="V188" s="2"/>
      <c r="W188" s="2"/>
      <c r="X188" s="2"/>
      <c r="Y188" s="2"/>
      <c r="Z188" s="2"/>
    </row>
    <row r="189" spans="1:26" ht="14.25" customHeight="1" x14ac:dyDescent="0.2">
      <c r="A189" s="2"/>
      <c r="B189" s="2"/>
      <c r="C189" s="2"/>
      <c r="D189" s="2"/>
      <c r="E189" s="2"/>
      <c r="F189" s="2"/>
      <c r="G189" s="2"/>
      <c r="H189" s="2"/>
      <c r="I189" s="2"/>
      <c r="J189" s="2"/>
      <c r="K189" s="2"/>
      <c r="V189" s="2"/>
      <c r="W189" s="2"/>
      <c r="X189" s="2"/>
      <c r="Y189" s="2"/>
      <c r="Z189" s="2"/>
    </row>
    <row r="190" spans="1:26" ht="14.25" customHeight="1" x14ac:dyDescent="0.2">
      <c r="A190" s="2"/>
      <c r="B190" s="2"/>
      <c r="C190" s="2"/>
      <c r="D190" s="2"/>
      <c r="E190" s="2"/>
      <c r="F190" s="2"/>
      <c r="G190" s="2"/>
      <c r="H190" s="2"/>
      <c r="I190" s="2"/>
      <c r="J190" s="2"/>
      <c r="K190" s="2"/>
      <c r="V190" s="2"/>
      <c r="W190" s="2"/>
      <c r="X190" s="2"/>
      <c r="Y190" s="2"/>
      <c r="Z190" s="2"/>
    </row>
    <row r="191" spans="1:26" ht="14.25" customHeight="1" x14ac:dyDescent="0.2">
      <c r="A191" s="2"/>
      <c r="B191" s="2"/>
      <c r="C191" s="2"/>
      <c r="D191" s="2"/>
      <c r="E191" s="2"/>
      <c r="F191" s="2"/>
      <c r="G191" s="2"/>
      <c r="H191" s="2"/>
      <c r="I191" s="2"/>
      <c r="J191" s="2"/>
      <c r="K191" s="2"/>
      <c r="V191" s="2"/>
      <c r="W191" s="2"/>
      <c r="X191" s="2"/>
      <c r="Y191" s="2"/>
      <c r="Z191" s="2"/>
    </row>
    <row r="192" spans="1:26" ht="14.25" customHeight="1" x14ac:dyDescent="0.2">
      <c r="A192" s="2"/>
      <c r="B192" s="2"/>
      <c r="C192" s="2"/>
      <c r="D192" s="2"/>
      <c r="E192" s="2"/>
      <c r="F192" s="2"/>
      <c r="G192" s="2"/>
      <c r="H192" s="2"/>
      <c r="I192" s="2"/>
      <c r="J192" s="2"/>
      <c r="K192" s="2"/>
      <c r="V192" s="2"/>
      <c r="W192" s="2"/>
      <c r="X192" s="2"/>
      <c r="Y192" s="2"/>
      <c r="Z192" s="2"/>
    </row>
    <row r="193" spans="1:26" ht="14.25" customHeight="1" x14ac:dyDescent="0.2">
      <c r="A193" s="2"/>
      <c r="B193" s="2"/>
      <c r="C193" s="2"/>
      <c r="D193" s="2"/>
      <c r="E193" s="2"/>
      <c r="F193" s="2"/>
      <c r="G193" s="2"/>
      <c r="H193" s="2"/>
      <c r="I193" s="2"/>
      <c r="J193" s="2"/>
      <c r="K193" s="2"/>
      <c r="V193" s="2"/>
      <c r="W193" s="2"/>
      <c r="X193" s="2"/>
      <c r="Y193" s="2"/>
      <c r="Z193" s="2"/>
    </row>
    <row r="194" spans="1:26" ht="14.25" customHeight="1" x14ac:dyDescent="0.2">
      <c r="A194" s="2"/>
      <c r="B194" s="2"/>
      <c r="C194" s="2"/>
      <c r="D194" s="2"/>
      <c r="E194" s="2"/>
      <c r="F194" s="2"/>
      <c r="G194" s="2"/>
      <c r="H194" s="2"/>
      <c r="I194" s="2"/>
      <c r="J194" s="2"/>
      <c r="K194" s="2"/>
      <c r="V194" s="2"/>
      <c r="W194" s="2"/>
      <c r="X194" s="2"/>
      <c r="Y194" s="2"/>
      <c r="Z194" s="2"/>
    </row>
    <row r="195" spans="1:26" ht="14.25" customHeight="1" x14ac:dyDescent="0.2">
      <c r="A195" s="2"/>
      <c r="B195" s="2"/>
      <c r="C195" s="2"/>
      <c r="D195" s="2"/>
      <c r="E195" s="2"/>
      <c r="F195" s="2"/>
      <c r="G195" s="2"/>
      <c r="H195" s="2"/>
      <c r="I195" s="2"/>
      <c r="J195" s="2"/>
      <c r="K195" s="2"/>
      <c r="V195" s="2"/>
      <c r="W195" s="2"/>
      <c r="X195" s="2"/>
      <c r="Y195" s="2"/>
      <c r="Z195" s="2"/>
    </row>
    <row r="196" spans="1:26" ht="14.25" customHeight="1" x14ac:dyDescent="0.2">
      <c r="A196" s="2"/>
      <c r="B196" s="2"/>
      <c r="C196" s="2"/>
      <c r="D196" s="2"/>
      <c r="E196" s="2"/>
      <c r="F196" s="2"/>
      <c r="G196" s="2"/>
      <c r="H196" s="2"/>
      <c r="I196" s="2"/>
      <c r="J196" s="2"/>
      <c r="K196" s="2"/>
      <c r="V196" s="2"/>
      <c r="W196" s="2"/>
      <c r="X196" s="2"/>
      <c r="Y196" s="2"/>
      <c r="Z196" s="2"/>
    </row>
    <row r="197" spans="1:26" ht="14.25" customHeight="1" x14ac:dyDescent="0.2">
      <c r="A197" s="2"/>
      <c r="B197" s="2"/>
      <c r="C197" s="2"/>
      <c r="D197" s="2"/>
      <c r="E197" s="2"/>
      <c r="F197" s="2"/>
      <c r="G197" s="2"/>
      <c r="H197" s="2"/>
      <c r="I197" s="2"/>
      <c r="J197" s="2"/>
      <c r="K197" s="2"/>
      <c r="V197" s="2"/>
      <c r="W197" s="2"/>
      <c r="X197" s="2"/>
      <c r="Y197" s="2"/>
      <c r="Z197" s="2"/>
    </row>
    <row r="198" spans="1:26" ht="14.25" customHeight="1" x14ac:dyDescent="0.2">
      <c r="A198" s="2"/>
      <c r="B198" s="2"/>
      <c r="C198" s="2"/>
      <c r="D198" s="2"/>
      <c r="E198" s="2"/>
      <c r="F198" s="2"/>
      <c r="G198" s="2"/>
      <c r="H198" s="2"/>
      <c r="I198" s="2"/>
      <c r="J198" s="2"/>
      <c r="K198" s="2"/>
      <c r="V198" s="2"/>
      <c r="W198" s="2"/>
      <c r="X198" s="2"/>
      <c r="Y198" s="2"/>
      <c r="Z198" s="2"/>
    </row>
    <row r="199" spans="1:26" ht="14.25" customHeight="1" x14ac:dyDescent="0.2">
      <c r="A199" s="2"/>
      <c r="B199" s="2"/>
      <c r="C199" s="2"/>
      <c r="D199" s="2"/>
      <c r="E199" s="2"/>
      <c r="F199" s="2"/>
      <c r="G199" s="2"/>
      <c r="H199" s="2"/>
      <c r="I199" s="2"/>
      <c r="J199" s="2"/>
      <c r="K199" s="2"/>
      <c r="V199" s="2"/>
      <c r="W199" s="2"/>
      <c r="X199" s="2"/>
      <c r="Y199" s="2"/>
      <c r="Z199" s="2"/>
    </row>
    <row r="200" spans="1:26" ht="14.25" customHeight="1" x14ac:dyDescent="0.2">
      <c r="A200" s="2"/>
      <c r="B200" s="2"/>
      <c r="C200" s="2"/>
      <c r="D200" s="2"/>
      <c r="E200" s="2"/>
      <c r="F200" s="2"/>
      <c r="G200" s="2"/>
      <c r="H200" s="2"/>
      <c r="I200" s="2"/>
      <c r="J200" s="2"/>
      <c r="K200" s="2"/>
      <c r="V200" s="2"/>
      <c r="W200" s="2"/>
      <c r="X200" s="2"/>
      <c r="Y200" s="2"/>
      <c r="Z200" s="2"/>
    </row>
    <row r="201" spans="1:26" ht="14.25" customHeight="1" x14ac:dyDescent="0.2">
      <c r="A201" s="2"/>
      <c r="B201" s="2"/>
      <c r="C201" s="2"/>
      <c r="D201" s="2"/>
      <c r="E201" s="2"/>
      <c r="F201" s="2"/>
      <c r="G201" s="2"/>
      <c r="H201" s="2"/>
      <c r="I201" s="2"/>
      <c r="J201" s="2"/>
      <c r="K201" s="2"/>
      <c r="V201" s="2"/>
      <c r="W201" s="2"/>
      <c r="X201" s="2"/>
      <c r="Y201" s="2"/>
      <c r="Z201" s="2"/>
    </row>
    <row r="202" spans="1:26" ht="14.25" customHeight="1" x14ac:dyDescent="0.2">
      <c r="A202" s="2"/>
      <c r="B202" s="2"/>
      <c r="C202" s="2"/>
      <c r="D202" s="2"/>
      <c r="E202" s="2"/>
      <c r="F202" s="2"/>
      <c r="G202" s="2"/>
      <c r="H202" s="2"/>
      <c r="I202" s="2"/>
      <c r="J202" s="2"/>
      <c r="K202" s="2"/>
      <c r="V202" s="2"/>
      <c r="W202" s="2"/>
      <c r="X202" s="2"/>
      <c r="Y202" s="2"/>
      <c r="Z202" s="2"/>
    </row>
    <row r="203" spans="1:26" ht="14.25" customHeight="1" x14ac:dyDescent="0.2">
      <c r="A203" s="2"/>
      <c r="B203" s="2"/>
      <c r="C203" s="2"/>
      <c r="D203" s="2"/>
      <c r="E203" s="2"/>
      <c r="F203" s="2"/>
      <c r="G203" s="2"/>
      <c r="H203" s="2"/>
      <c r="I203" s="2"/>
      <c r="J203" s="2"/>
      <c r="K203" s="2"/>
      <c r="V203" s="2"/>
      <c r="W203" s="2"/>
      <c r="X203" s="2"/>
      <c r="Y203" s="2"/>
      <c r="Z203" s="2"/>
    </row>
    <row r="204" spans="1:26" ht="14.25" customHeight="1" x14ac:dyDescent="0.2">
      <c r="A204" s="2"/>
      <c r="B204" s="2"/>
      <c r="C204" s="2"/>
      <c r="D204" s="2"/>
      <c r="E204" s="2"/>
      <c r="F204" s="2"/>
      <c r="G204" s="2"/>
      <c r="H204" s="2"/>
      <c r="I204" s="2"/>
      <c r="J204" s="2"/>
      <c r="K204" s="2"/>
      <c r="V204" s="2"/>
      <c r="W204" s="2"/>
      <c r="X204" s="2"/>
      <c r="Y204" s="2"/>
      <c r="Z204" s="2"/>
    </row>
    <row r="205" spans="1:26" ht="14.25" customHeight="1" x14ac:dyDescent="0.2">
      <c r="A205" s="2"/>
      <c r="B205" s="2"/>
      <c r="C205" s="2"/>
      <c r="D205" s="2"/>
      <c r="E205" s="2"/>
      <c r="F205" s="2"/>
      <c r="G205" s="2"/>
      <c r="H205" s="2"/>
      <c r="I205" s="2"/>
      <c r="J205" s="2"/>
      <c r="K205" s="2"/>
      <c r="V205" s="2"/>
      <c r="W205" s="2"/>
      <c r="X205" s="2"/>
      <c r="Y205" s="2"/>
      <c r="Z205" s="2"/>
    </row>
    <row r="206" spans="1:26" ht="14.25" customHeight="1" x14ac:dyDescent="0.2">
      <c r="A206" s="2"/>
      <c r="B206" s="2"/>
      <c r="C206" s="2"/>
      <c r="D206" s="2"/>
      <c r="E206" s="2"/>
      <c r="F206" s="2"/>
      <c r="G206" s="2"/>
      <c r="H206" s="2"/>
      <c r="I206" s="2"/>
      <c r="J206" s="2"/>
      <c r="K206" s="2"/>
      <c r="V206" s="2"/>
      <c r="W206" s="2"/>
      <c r="X206" s="2"/>
      <c r="Y206" s="2"/>
      <c r="Z206" s="2"/>
    </row>
    <row r="207" spans="1:26" ht="14.25" customHeight="1" x14ac:dyDescent="0.2">
      <c r="A207" s="2"/>
      <c r="B207" s="2"/>
      <c r="C207" s="2"/>
      <c r="D207" s="2"/>
      <c r="E207" s="2"/>
      <c r="F207" s="2"/>
      <c r="G207" s="2"/>
      <c r="H207" s="2"/>
      <c r="I207" s="2"/>
      <c r="J207" s="2"/>
      <c r="K207" s="2"/>
      <c r="V207" s="2"/>
      <c r="W207" s="2"/>
      <c r="X207" s="2"/>
      <c r="Y207" s="2"/>
      <c r="Z207" s="2"/>
    </row>
    <row r="208" spans="1:26" ht="14.25" customHeight="1" x14ac:dyDescent="0.2">
      <c r="A208" s="2"/>
      <c r="B208" s="2"/>
      <c r="C208" s="2"/>
      <c r="D208" s="2"/>
      <c r="E208" s="2"/>
      <c r="F208" s="2"/>
      <c r="G208" s="2"/>
      <c r="H208" s="2"/>
      <c r="I208" s="2"/>
      <c r="J208" s="2"/>
      <c r="K208" s="2"/>
      <c r="V208" s="2"/>
      <c r="W208" s="2"/>
      <c r="X208" s="2"/>
      <c r="Y208" s="2"/>
      <c r="Z208" s="2"/>
    </row>
    <row r="209" spans="1:26" ht="14.25" customHeight="1" x14ac:dyDescent="0.2">
      <c r="A209" s="2"/>
      <c r="B209" s="2"/>
      <c r="C209" s="2"/>
      <c r="D209" s="2"/>
      <c r="E209" s="2"/>
      <c r="F209" s="2"/>
      <c r="G209" s="2"/>
      <c r="H209" s="2"/>
      <c r="I209" s="2"/>
      <c r="J209" s="2"/>
      <c r="K209" s="2"/>
      <c r="V209" s="2"/>
      <c r="W209" s="2"/>
      <c r="X209" s="2"/>
      <c r="Y209" s="2"/>
      <c r="Z209" s="2"/>
    </row>
    <row r="210" spans="1:26" ht="14.25" customHeight="1" x14ac:dyDescent="0.2">
      <c r="A210" s="2"/>
      <c r="B210" s="2"/>
      <c r="C210" s="2"/>
      <c r="D210" s="2"/>
      <c r="E210" s="2"/>
      <c r="F210" s="2"/>
      <c r="G210" s="2"/>
      <c r="H210" s="2"/>
      <c r="I210" s="2"/>
      <c r="J210" s="2"/>
      <c r="K210" s="2"/>
      <c r="V210" s="2"/>
      <c r="W210" s="2"/>
      <c r="X210" s="2"/>
      <c r="Y210" s="2"/>
      <c r="Z210" s="2"/>
    </row>
    <row r="211" spans="1:26" ht="14.25" customHeight="1" x14ac:dyDescent="0.2">
      <c r="A211" s="2"/>
      <c r="B211" s="2"/>
      <c r="C211" s="2"/>
      <c r="D211" s="2"/>
      <c r="E211" s="2"/>
      <c r="F211" s="2"/>
      <c r="G211" s="2"/>
      <c r="H211" s="2"/>
      <c r="I211" s="2"/>
      <c r="J211" s="2"/>
      <c r="K211" s="2"/>
      <c r="V211" s="2"/>
      <c r="W211" s="2"/>
      <c r="X211" s="2"/>
      <c r="Y211" s="2"/>
      <c r="Z211" s="2"/>
    </row>
    <row r="212" spans="1:26" ht="14.25" customHeight="1" x14ac:dyDescent="0.2">
      <c r="A212" s="2"/>
      <c r="B212" s="2"/>
      <c r="C212" s="2"/>
      <c r="D212" s="2"/>
      <c r="E212" s="2"/>
      <c r="F212" s="2"/>
      <c r="G212" s="2"/>
      <c r="H212" s="2"/>
      <c r="I212" s="2"/>
      <c r="J212" s="2"/>
      <c r="K212" s="2"/>
      <c r="V212" s="2"/>
      <c r="W212" s="2"/>
      <c r="X212" s="2"/>
      <c r="Y212" s="2"/>
      <c r="Z212" s="2"/>
    </row>
    <row r="213" spans="1:26" ht="14.25" customHeight="1" x14ac:dyDescent="0.2">
      <c r="A213" s="2"/>
      <c r="B213" s="2"/>
      <c r="C213" s="2"/>
      <c r="D213" s="2"/>
      <c r="E213" s="2"/>
      <c r="F213" s="2"/>
      <c r="G213" s="2"/>
      <c r="H213" s="2"/>
      <c r="I213" s="2"/>
      <c r="J213" s="2"/>
      <c r="K213" s="2"/>
      <c r="V213" s="2"/>
      <c r="W213" s="2"/>
      <c r="X213" s="2"/>
      <c r="Y213" s="2"/>
      <c r="Z213" s="2"/>
    </row>
    <row r="214" spans="1:26" ht="14.25" customHeight="1" x14ac:dyDescent="0.2">
      <c r="A214" s="2"/>
      <c r="B214" s="2"/>
      <c r="C214" s="2"/>
      <c r="D214" s="2"/>
      <c r="E214" s="2"/>
      <c r="F214" s="2"/>
      <c r="G214" s="2"/>
      <c r="H214" s="2"/>
      <c r="I214" s="2"/>
      <c r="J214" s="2"/>
      <c r="K214" s="2"/>
      <c r="V214" s="2"/>
      <c r="W214" s="2"/>
      <c r="X214" s="2"/>
      <c r="Y214" s="2"/>
      <c r="Z214" s="2"/>
    </row>
    <row r="215" spans="1:26" ht="14.25" customHeight="1" x14ac:dyDescent="0.2">
      <c r="A215" s="2"/>
      <c r="B215" s="2"/>
      <c r="C215" s="2"/>
      <c r="D215" s="2"/>
      <c r="E215" s="2"/>
      <c r="F215" s="2"/>
      <c r="G215" s="2"/>
      <c r="H215" s="2"/>
      <c r="I215" s="2"/>
      <c r="J215" s="2"/>
      <c r="K215" s="2"/>
      <c r="V215" s="2"/>
      <c r="W215" s="2"/>
      <c r="X215" s="2"/>
      <c r="Y215" s="2"/>
      <c r="Z215" s="2"/>
    </row>
    <row r="216" spans="1:26" ht="14.25" customHeight="1" x14ac:dyDescent="0.2">
      <c r="A216" s="2"/>
      <c r="B216" s="2"/>
      <c r="C216" s="2"/>
      <c r="D216" s="2"/>
      <c r="E216" s="2"/>
      <c r="F216" s="2"/>
      <c r="G216" s="2"/>
      <c r="H216" s="2"/>
      <c r="I216" s="2"/>
      <c r="J216" s="2"/>
      <c r="K216" s="2"/>
      <c r="V216" s="2"/>
      <c r="W216" s="2"/>
      <c r="X216" s="2"/>
      <c r="Y216" s="2"/>
      <c r="Z216" s="2"/>
    </row>
    <row r="217" spans="1:26" ht="14.25" customHeight="1" x14ac:dyDescent="0.2">
      <c r="A217" s="2"/>
      <c r="B217" s="2"/>
      <c r="C217" s="2"/>
      <c r="D217" s="2"/>
      <c r="E217" s="2"/>
      <c r="F217" s="2"/>
      <c r="G217" s="2"/>
      <c r="H217" s="2"/>
      <c r="I217" s="2"/>
      <c r="J217" s="2"/>
      <c r="K217" s="2"/>
      <c r="V217" s="2"/>
      <c r="W217" s="2"/>
      <c r="X217" s="2"/>
      <c r="Y217" s="2"/>
      <c r="Z217" s="2"/>
    </row>
    <row r="218" spans="1:26" ht="14.25" customHeight="1" x14ac:dyDescent="0.2">
      <c r="A218" s="2"/>
      <c r="B218" s="2"/>
      <c r="C218" s="2"/>
      <c r="D218" s="2"/>
      <c r="E218" s="2"/>
      <c r="F218" s="2"/>
      <c r="G218" s="2"/>
      <c r="H218" s="2"/>
      <c r="I218" s="2"/>
      <c r="J218" s="2"/>
      <c r="K218" s="2"/>
      <c r="V218" s="2"/>
      <c r="W218" s="2"/>
      <c r="X218" s="2"/>
      <c r="Y218" s="2"/>
      <c r="Z218" s="2"/>
    </row>
    <row r="219" spans="1:26" ht="14.25" customHeight="1" x14ac:dyDescent="0.2">
      <c r="A219" s="2"/>
      <c r="B219" s="2"/>
      <c r="C219" s="2"/>
      <c r="D219" s="2"/>
      <c r="E219" s="2"/>
      <c r="F219" s="2"/>
      <c r="G219" s="2"/>
      <c r="H219" s="2"/>
      <c r="I219" s="2"/>
      <c r="J219" s="2"/>
      <c r="K219" s="2"/>
      <c r="V219" s="2"/>
      <c r="W219" s="2"/>
      <c r="X219" s="2"/>
      <c r="Y219" s="2"/>
      <c r="Z219" s="2"/>
    </row>
    <row r="220" spans="1:26" ht="14.25" customHeight="1" x14ac:dyDescent="0.2">
      <c r="A220" s="2"/>
      <c r="B220" s="2"/>
      <c r="C220" s="2"/>
      <c r="D220" s="2"/>
      <c r="E220" s="2"/>
      <c r="F220" s="2"/>
      <c r="G220" s="2"/>
      <c r="H220" s="2"/>
      <c r="I220" s="2"/>
      <c r="J220" s="2"/>
      <c r="K220" s="2"/>
      <c r="V220" s="2"/>
      <c r="W220" s="2"/>
      <c r="X220" s="2"/>
      <c r="Y220" s="2"/>
      <c r="Z220" s="2"/>
    </row>
    <row r="221" spans="1:26" ht="14.25" customHeight="1" x14ac:dyDescent="0.2">
      <c r="A221" s="2"/>
      <c r="B221" s="2"/>
      <c r="C221" s="2"/>
      <c r="D221" s="2"/>
      <c r="E221" s="2"/>
      <c r="F221" s="2"/>
      <c r="G221" s="2"/>
      <c r="H221" s="2"/>
      <c r="I221" s="2"/>
      <c r="J221" s="2"/>
      <c r="K221" s="2"/>
      <c r="V221" s="2"/>
      <c r="W221" s="2"/>
      <c r="X221" s="2"/>
      <c r="Y221" s="2"/>
      <c r="Z221" s="2"/>
    </row>
    <row r="222" spans="1:26" ht="14.25" customHeight="1" x14ac:dyDescent="0.2">
      <c r="A222" s="2"/>
      <c r="B222" s="2"/>
      <c r="C222" s="2"/>
      <c r="D222" s="2"/>
      <c r="E222" s="2"/>
      <c r="F222" s="2"/>
      <c r="G222" s="2"/>
      <c r="H222" s="2"/>
      <c r="I222" s="2"/>
      <c r="J222" s="2"/>
      <c r="K222" s="2"/>
      <c r="V222" s="2"/>
      <c r="W222" s="2"/>
      <c r="X222" s="2"/>
      <c r="Y222" s="2"/>
      <c r="Z222" s="2"/>
    </row>
    <row r="223" spans="1:26" ht="14.25" customHeight="1" x14ac:dyDescent="0.2">
      <c r="A223" s="2"/>
      <c r="B223" s="2"/>
      <c r="C223" s="2"/>
      <c r="D223" s="2"/>
      <c r="E223" s="2"/>
      <c r="F223" s="2"/>
      <c r="G223" s="2"/>
      <c r="H223" s="2"/>
      <c r="I223" s="2"/>
      <c r="J223" s="2"/>
      <c r="K223" s="2"/>
      <c r="V223" s="2"/>
      <c r="W223" s="2"/>
      <c r="X223" s="2"/>
      <c r="Y223" s="2"/>
      <c r="Z223" s="2"/>
    </row>
    <row r="224" spans="1:26" ht="14.25" customHeight="1" x14ac:dyDescent="0.2">
      <c r="A224" s="2"/>
      <c r="B224" s="2"/>
      <c r="C224" s="2"/>
      <c r="D224" s="2"/>
      <c r="E224" s="2"/>
      <c r="F224" s="2"/>
      <c r="G224" s="2"/>
      <c r="H224" s="2"/>
      <c r="I224" s="2"/>
      <c r="J224" s="2"/>
      <c r="K224" s="2"/>
      <c r="V224" s="2"/>
      <c r="W224" s="2"/>
      <c r="X224" s="2"/>
      <c r="Y224" s="2"/>
      <c r="Z224" s="2"/>
    </row>
    <row r="225" spans="1:26" ht="14.25" customHeight="1" x14ac:dyDescent="0.2">
      <c r="A225" s="2"/>
      <c r="B225" s="2"/>
      <c r="C225" s="2"/>
      <c r="D225" s="2"/>
      <c r="E225" s="2"/>
      <c r="F225" s="2"/>
      <c r="G225" s="2"/>
      <c r="H225" s="2"/>
      <c r="I225" s="2"/>
      <c r="J225" s="2"/>
      <c r="K225" s="2"/>
      <c r="V225" s="2"/>
      <c r="W225" s="2"/>
      <c r="X225" s="2"/>
      <c r="Y225" s="2"/>
      <c r="Z225" s="2"/>
    </row>
    <row r="226" spans="1:26" ht="14.25" customHeight="1" x14ac:dyDescent="0.2">
      <c r="A226" s="2"/>
      <c r="B226" s="2"/>
      <c r="C226" s="2"/>
      <c r="D226" s="2"/>
      <c r="E226" s="2"/>
      <c r="F226" s="2"/>
      <c r="G226" s="2"/>
      <c r="H226" s="2"/>
      <c r="I226" s="2"/>
      <c r="J226" s="2"/>
      <c r="K226" s="2"/>
      <c r="V226" s="2"/>
      <c r="W226" s="2"/>
      <c r="X226" s="2"/>
      <c r="Y226" s="2"/>
      <c r="Z226" s="2"/>
    </row>
    <row r="227" spans="1:26" ht="14.25" customHeight="1" x14ac:dyDescent="0.2">
      <c r="A227" s="2"/>
      <c r="B227" s="2"/>
      <c r="C227" s="2"/>
      <c r="D227" s="2"/>
      <c r="E227" s="2"/>
      <c r="F227" s="2"/>
      <c r="G227" s="2"/>
      <c r="H227" s="2"/>
      <c r="I227" s="2"/>
      <c r="J227" s="2"/>
      <c r="K227" s="2"/>
      <c r="V227" s="2"/>
      <c r="W227" s="2"/>
      <c r="X227" s="2"/>
      <c r="Y227" s="2"/>
      <c r="Z227" s="2"/>
    </row>
    <row r="228" spans="1:26" ht="14.25" customHeight="1" x14ac:dyDescent="0.2">
      <c r="A228" s="2"/>
      <c r="B228" s="2"/>
      <c r="C228" s="2"/>
      <c r="D228" s="2"/>
      <c r="E228" s="2"/>
      <c r="F228" s="2"/>
      <c r="G228" s="2"/>
      <c r="H228" s="2"/>
      <c r="I228" s="2"/>
      <c r="J228" s="2"/>
      <c r="K228" s="2"/>
      <c r="V228" s="2"/>
      <c r="W228" s="2"/>
      <c r="X228" s="2"/>
      <c r="Y228" s="2"/>
      <c r="Z228" s="2"/>
    </row>
    <row r="229" spans="1:26" ht="14.25" customHeight="1" x14ac:dyDescent="0.2">
      <c r="A229" s="2"/>
      <c r="B229" s="2"/>
      <c r="C229" s="2"/>
      <c r="D229" s="2"/>
      <c r="E229" s="2"/>
      <c r="F229" s="2"/>
      <c r="G229" s="2"/>
      <c r="H229" s="2"/>
      <c r="I229" s="2"/>
      <c r="J229" s="2"/>
      <c r="K229" s="2"/>
      <c r="V229" s="2"/>
      <c r="W229" s="2"/>
      <c r="X229" s="2"/>
      <c r="Y229" s="2"/>
      <c r="Z229" s="2"/>
    </row>
    <row r="230" spans="1:26" ht="14.25" customHeight="1" x14ac:dyDescent="0.2">
      <c r="A230" s="2"/>
      <c r="B230" s="2"/>
      <c r="C230" s="2"/>
      <c r="D230" s="2"/>
      <c r="E230" s="2"/>
      <c r="F230" s="2"/>
      <c r="G230" s="2"/>
      <c r="H230" s="2"/>
      <c r="I230" s="2"/>
      <c r="J230" s="2"/>
      <c r="K230" s="2"/>
      <c r="V230" s="2"/>
      <c r="W230" s="2"/>
      <c r="X230" s="2"/>
      <c r="Y230" s="2"/>
      <c r="Z230" s="2"/>
    </row>
    <row r="231" spans="1:26" ht="14.25" customHeight="1" x14ac:dyDescent="0.2">
      <c r="A231" s="2"/>
      <c r="B231" s="2"/>
      <c r="C231" s="2"/>
      <c r="D231" s="2"/>
      <c r="E231" s="2"/>
      <c r="F231" s="2"/>
      <c r="G231" s="2"/>
      <c r="H231" s="2"/>
      <c r="I231" s="2"/>
      <c r="J231" s="2"/>
      <c r="K231" s="2"/>
      <c r="V231" s="2"/>
      <c r="W231" s="2"/>
      <c r="X231" s="2"/>
      <c r="Y231" s="2"/>
      <c r="Z231" s="2"/>
    </row>
    <row r="232" spans="1:26" ht="14.25" customHeight="1" x14ac:dyDescent="0.2">
      <c r="A232" s="2"/>
      <c r="B232" s="2"/>
      <c r="C232" s="2"/>
      <c r="D232" s="2"/>
      <c r="E232" s="2"/>
      <c r="F232" s="2"/>
      <c r="G232" s="2"/>
      <c r="H232" s="2"/>
      <c r="I232" s="2"/>
      <c r="J232" s="2"/>
      <c r="K232" s="2"/>
      <c r="V232" s="2"/>
      <c r="W232" s="2"/>
      <c r="X232" s="2"/>
      <c r="Y232" s="2"/>
      <c r="Z232" s="2"/>
    </row>
    <row r="233" spans="1:26" ht="14.25" customHeight="1" x14ac:dyDescent="0.2">
      <c r="A233" s="2"/>
      <c r="B233" s="2"/>
      <c r="C233" s="2"/>
      <c r="D233" s="2"/>
      <c r="E233" s="2"/>
      <c r="F233" s="2"/>
      <c r="G233" s="2"/>
      <c r="H233" s="2"/>
      <c r="I233" s="2"/>
      <c r="J233" s="2"/>
      <c r="K233" s="2"/>
      <c r="V233" s="2"/>
      <c r="W233" s="2"/>
      <c r="X233" s="2"/>
      <c r="Y233" s="2"/>
      <c r="Z233" s="2"/>
    </row>
    <row r="234" spans="1:26" ht="14.25" customHeight="1" x14ac:dyDescent="0.2">
      <c r="A234" s="2"/>
      <c r="B234" s="2"/>
      <c r="C234" s="2"/>
      <c r="D234" s="2"/>
      <c r="E234" s="2"/>
      <c r="F234" s="2"/>
      <c r="G234" s="2"/>
      <c r="H234" s="2"/>
      <c r="I234" s="2"/>
      <c r="J234" s="2"/>
      <c r="K234" s="2"/>
      <c r="V234" s="2"/>
      <c r="W234" s="2"/>
      <c r="X234" s="2"/>
      <c r="Y234" s="2"/>
      <c r="Z234" s="2"/>
    </row>
    <row r="235" spans="1:26" ht="14.25" customHeight="1" x14ac:dyDescent="0.2">
      <c r="A235" s="2"/>
      <c r="B235" s="2"/>
      <c r="C235" s="2"/>
      <c r="D235" s="2"/>
      <c r="E235" s="2"/>
      <c r="F235" s="2"/>
      <c r="G235" s="2"/>
      <c r="H235" s="2"/>
      <c r="I235" s="2"/>
      <c r="J235" s="2"/>
      <c r="K235" s="2"/>
      <c r="V235" s="2"/>
      <c r="W235" s="2"/>
      <c r="X235" s="2"/>
      <c r="Y235" s="2"/>
      <c r="Z235" s="2"/>
    </row>
    <row r="236" spans="1:26" ht="14.25" customHeight="1" x14ac:dyDescent="0.2">
      <c r="A236" s="2"/>
      <c r="B236" s="2"/>
      <c r="C236" s="2"/>
      <c r="D236" s="2"/>
      <c r="E236" s="2"/>
      <c r="F236" s="2"/>
      <c r="G236" s="2"/>
      <c r="H236" s="2"/>
      <c r="I236" s="2"/>
      <c r="J236" s="2"/>
      <c r="K236" s="2"/>
      <c r="V236" s="2"/>
      <c r="W236" s="2"/>
      <c r="X236" s="2"/>
      <c r="Y236" s="2"/>
      <c r="Z236" s="2"/>
    </row>
    <row r="237" spans="1:26" ht="14.25" customHeight="1" x14ac:dyDescent="0.2">
      <c r="A237" s="2"/>
      <c r="B237" s="2"/>
      <c r="C237" s="2"/>
      <c r="D237" s="2"/>
      <c r="E237" s="2"/>
      <c r="F237" s="2"/>
      <c r="G237" s="2"/>
      <c r="H237" s="2"/>
      <c r="I237" s="2"/>
      <c r="J237" s="2"/>
      <c r="K237" s="2"/>
      <c r="V237" s="2"/>
      <c r="W237" s="2"/>
      <c r="X237" s="2"/>
      <c r="Y237" s="2"/>
      <c r="Z237" s="2"/>
    </row>
    <row r="238" spans="1:26" ht="14.25" customHeight="1" x14ac:dyDescent="0.2">
      <c r="A238" s="2"/>
      <c r="B238" s="2"/>
      <c r="C238" s="2"/>
      <c r="D238" s="2"/>
      <c r="E238" s="2"/>
      <c r="F238" s="2"/>
      <c r="G238" s="2"/>
      <c r="H238" s="2"/>
      <c r="I238" s="2"/>
      <c r="J238" s="2"/>
      <c r="K238" s="2"/>
      <c r="V238" s="2"/>
      <c r="W238" s="2"/>
      <c r="X238" s="2"/>
      <c r="Y238" s="2"/>
      <c r="Z238" s="2"/>
    </row>
    <row r="239" spans="1:26" ht="14.25" customHeight="1" x14ac:dyDescent="0.2">
      <c r="A239" s="2"/>
      <c r="B239" s="2"/>
      <c r="C239" s="2"/>
      <c r="D239" s="2"/>
      <c r="E239" s="2"/>
      <c r="F239" s="2"/>
      <c r="G239" s="2"/>
      <c r="H239" s="2"/>
      <c r="I239" s="2"/>
      <c r="J239" s="2"/>
      <c r="K239" s="2"/>
      <c r="V239" s="2"/>
      <c r="W239" s="2"/>
      <c r="X239" s="2"/>
      <c r="Y239" s="2"/>
      <c r="Z239" s="2"/>
    </row>
    <row r="240" spans="1:26" ht="14.25" customHeight="1" x14ac:dyDescent="0.2">
      <c r="A240" s="2"/>
      <c r="B240" s="2"/>
      <c r="C240" s="2"/>
      <c r="D240" s="2"/>
      <c r="E240" s="2"/>
      <c r="F240" s="2"/>
      <c r="G240" s="2"/>
      <c r="H240" s="2"/>
      <c r="I240" s="2"/>
      <c r="J240" s="2"/>
      <c r="K240" s="2"/>
      <c r="V240" s="2"/>
      <c r="W240" s="2"/>
      <c r="X240" s="2"/>
      <c r="Y240" s="2"/>
      <c r="Z240" s="2"/>
    </row>
    <row r="241" spans="1:26" ht="14.25" customHeight="1" x14ac:dyDescent="0.2">
      <c r="A241" s="2"/>
      <c r="B241" s="2"/>
      <c r="C241" s="2"/>
      <c r="D241" s="2"/>
      <c r="E241" s="2"/>
      <c r="F241" s="2"/>
      <c r="G241" s="2"/>
      <c r="H241" s="2"/>
      <c r="I241" s="2"/>
      <c r="J241" s="2"/>
      <c r="K241" s="2"/>
      <c r="V241" s="2"/>
      <c r="W241" s="2"/>
      <c r="X241" s="2"/>
      <c r="Y241" s="2"/>
      <c r="Z241" s="2"/>
    </row>
    <row r="242" spans="1:26" ht="14.25" customHeight="1" x14ac:dyDescent="0.2">
      <c r="A242" s="2"/>
      <c r="B242" s="2"/>
      <c r="C242" s="2"/>
      <c r="D242" s="2"/>
      <c r="E242" s="2"/>
      <c r="F242" s="2"/>
      <c r="G242" s="2"/>
      <c r="H242" s="2"/>
      <c r="I242" s="2"/>
      <c r="J242" s="2"/>
      <c r="K242" s="2"/>
      <c r="V242" s="2"/>
      <c r="W242" s="2"/>
      <c r="X242" s="2"/>
      <c r="Y242" s="2"/>
      <c r="Z242" s="2"/>
    </row>
    <row r="243" spans="1:26" ht="14.25" customHeight="1" x14ac:dyDescent="0.2">
      <c r="A243" s="2"/>
      <c r="B243" s="2"/>
      <c r="C243" s="2"/>
      <c r="D243" s="2"/>
      <c r="E243" s="2"/>
      <c r="F243" s="2"/>
      <c r="G243" s="2"/>
      <c r="H243" s="2"/>
      <c r="I243" s="2"/>
      <c r="J243" s="2"/>
      <c r="K243" s="2"/>
      <c r="V243" s="2"/>
      <c r="W243" s="2"/>
      <c r="X243" s="2"/>
      <c r="Y243" s="2"/>
      <c r="Z243" s="2"/>
    </row>
    <row r="244" spans="1:26" ht="14.25" customHeight="1" x14ac:dyDescent="0.2">
      <c r="A244" s="2"/>
      <c r="B244" s="2"/>
      <c r="C244" s="2"/>
      <c r="D244" s="2"/>
      <c r="E244" s="2"/>
      <c r="F244" s="2"/>
      <c r="G244" s="2"/>
      <c r="H244" s="2"/>
      <c r="I244" s="2"/>
      <c r="J244" s="2"/>
      <c r="K244" s="2"/>
      <c r="V244" s="2"/>
      <c r="W244" s="2"/>
      <c r="X244" s="2"/>
      <c r="Y244" s="2"/>
      <c r="Z244" s="2"/>
    </row>
    <row r="245" spans="1:26" ht="14.25" customHeight="1" x14ac:dyDescent="0.2">
      <c r="A245" s="2"/>
      <c r="B245" s="2"/>
      <c r="C245" s="2"/>
      <c r="D245" s="2"/>
      <c r="E245" s="2"/>
      <c r="F245" s="2"/>
      <c r="G245" s="2"/>
      <c r="H245" s="2"/>
      <c r="I245" s="2"/>
      <c r="J245" s="2"/>
      <c r="K245" s="2"/>
      <c r="V245" s="2"/>
      <c r="W245" s="2"/>
      <c r="X245" s="2"/>
      <c r="Y245" s="2"/>
      <c r="Z245" s="2"/>
    </row>
    <row r="246" spans="1:26" ht="14.25" customHeight="1" x14ac:dyDescent="0.2">
      <c r="A246" s="2"/>
      <c r="B246" s="2"/>
      <c r="C246" s="2"/>
      <c r="D246" s="2"/>
      <c r="E246" s="2"/>
      <c r="F246" s="2"/>
      <c r="G246" s="2"/>
      <c r="H246" s="2"/>
      <c r="I246" s="2"/>
      <c r="J246" s="2"/>
      <c r="K246" s="2"/>
      <c r="V246" s="2"/>
      <c r="W246" s="2"/>
      <c r="X246" s="2"/>
      <c r="Y246" s="2"/>
      <c r="Z246" s="2"/>
    </row>
    <row r="247" spans="1:26" ht="14.25" customHeight="1" x14ac:dyDescent="0.2">
      <c r="A247" s="2"/>
      <c r="B247" s="2"/>
      <c r="C247" s="2"/>
      <c r="D247" s="2"/>
      <c r="E247" s="2"/>
      <c r="F247" s="2"/>
      <c r="G247" s="2"/>
      <c r="H247" s="2"/>
      <c r="I247" s="2"/>
      <c r="J247" s="2"/>
      <c r="K247" s="2"/>
      <c r="V247" s="2"/>
      <c r="W247" s="2"/>
      <c r="X247" s="2"/>
      <c r="Y247" s="2"/>
      <c r="Z247" s="2"/>
    </row>
    <row r="248" spans="1:26" ht="14.25" customHeight="1" x14ac:dyDescent="0.2">
      <c r="A248" s="2"/>
      <c r="B248" s="2"/>
      <c r="C248" s="2"/>
      <c r="D248" s="2"/>
      <c r="E248" s="2"/>
      <c r="F248" s="2"/>
      <c r="G248" s="2"/>
      <c r="H248" s="2"/>
      <c r="I248" s="2"/>
      <c r="J248" s="2"/>
      <c r="K248" s="2"/>
      <c r="V248" s="2"/>
      <c r="W248" s="2"/>
      <c r="X248" s="2"/>
      <c r="Y248" s="2"/>
      <c r="Z248" s="2"/>
    </row>
    <row r="249" spans="1:26" ht="14.25" customHeight="1" x14ac:dyDescent="0.2">
      <c r="A249" s="2"/>
      <c r="B249" s="2"/>
      <c r="C249" s="2"/>
      <c r="D249" s="2"/>
      <c r="E249" s="2"/>
      <c r="F249" s="2"/>
      <c r="G249" s="2"/>
      <c r="H249" s="2"/>
      <c r="I249" s="2"/>
      <c r="J249" s="2"/>
      <c r="K249" s="2"/>
      <c r="V249" s="2"/>
      <c r="W249" s="2"/>
      <c r="X249" s="2"/>
      <c r="Y249" s="2"/>
      <c r="Z249" s="2"/>
    </row>
    <row r="250" spans="1:26" ht="14.25" customHeight="1" x14ac:dyDescent="0.2">
      <c r="A250" s="2"/>
      <c r="B250" s="2"/>
      <c r="C250" s="2"/>
      <c r="D250" s="2"/>
      <c r="E250" s="2"/>
      <c r="F250" s="2"/>
      <c r="G250" s="2"/>
      <c r="H250" s="2"/>
      <c r="I250" s="2"/>
      <c r="J250" s="2"/>
      <c r="K250" s="2"/>
      <c r="V250" s="2"/>
      <c r="W250" s="2"/>
      <c r="X250" s="2"/>
      <c r="Y250" s="2"/>
      <c r="Z250" s="2"/>
    </row>
    <row r="251" spans="1:26" ht="14.25" customHeight="1" x14ac:dyDescent="0.2">
      <c r="A251" s="2"/>
      <c r="B251" s="2"/>
      <c r="C251" s="2"/>
      <c r="D251" s="2"/>
      <c r="E251" s="2"/>
      <c r="F251" s="2"/>
      <c r="G251" s="2"/>
      <c r="H251" s="2"/>
      <c r="I251" s="2"/>
      <c r="J251" s="2"/>
      <c r="K251" s="2"/>
      <c r="V251" s="2"/>
      <c r="W251" s="2"/>
      <c r="X251" s="2"/>
      <c r="Y251" s="2"/>
      <c r="Z251" s="2"/>
    </row>
    <row r="252" spans="1:26" ht="14.25" customHeight="1" x14ac:dyDescent="0.2">
      <c r="A252" s="2"/>
      <c r="B252" s="2"/>
      <c r="C252" s="2"/>
      <c r="D252" s="2"/>
      <c r="E252" s="2"/>
      <c r="F252" s="2"/>
      <c r="G252" s="2"/>
      <c r="H252" s="2"/>
      <c r="I252" s="2"/>
      <c r="J252" s="2"/>
      <c r="K252" s="2"/>
      <c r="V252" s="2"/>
      <c r="W252" s="2"/>
      <c r="X252" s="2"/>
      <c r="Y252" s="2"/>
      <c r="Z252" s="2"/>
    </row>
    <row r="253" spans="1:26" ht="14.25" customHeight="1" x14ac:dyDescent="0.2">
      <c r="A253" s="2"/>
      <c r="B253" s="2"/>
      <c r="C253" s="2"/>
      <c r="D253" s="2"/>
      <c r="E253" s="2"/>
      <c r="F253" s="2"/>
      <c r="G253" s="2"/>
      <c r="H253" s="2"/>
      <c r="I253" s="2"/>
      <c r="J253" s="2"/>
      <c r="K253" s="2"/>
      <c r="V253" s="2"/>
      <c r="W253" s="2"/>
      <c r="X253" s="2"/>
      <c r="Y253" s="2"/>
      <c r="Z253" s="2"/>
    </row>
    <row r="254" spans="1:26" ht="14.25" customHeight="1" x14ac:dyDescent="0.2">
      <c r="A254" s="2"/>
      <c r="B254" s="2"/>
      <c r="C254" s="2"/>
      <c r="D254" s="2"/>
      <c r="E254" s="2"/>
      <c r="F254" s="2"/>
      <c r="G254" s="2"/>
      <c r="H254" s="2"/>
      <c r="I254" s="2"/>
      <c r="J254" s="2"/>
      <c r="K254" s="2"/>
      <c r="V254" s="2"/>
      <c r="W254" s="2"/>
      <c r="X254" s="2"/>
      <c r="Y254" s="2"/>
      <c r="Z254" s="2"/>
    </row>
    <row r="255" spans="1:26" ht="14.25" customHeight="1" x14ac:dyDescent="0.2">
      <c r="A255" s="2"/>
      <c r="B255" s="2"/>
      <c r="C255" s="2"/>
      <c r="D255" s="2"/>
      <c r="E255" s="2"/>
      <c r="F255" s="2"/>
      <c r="G255" s="2"/>
      <c r="H255" s="2"/>
      <c r="I255" s="2"/>
      <c r="J255" s="2"/>
      <c r="K255" s="2"/>
      <c r="V255" s="2"/>
      <c r="W255" s="2"/>
      <c r="X255" s="2"/>
      <c r="Y255" s="2"/>
      <c r="Z255" s="2"/>
    </row>
    <row r="256" spans="1:26" ht="14.25" customHeight="1" x14ac:dyDescent="0.2">
      <c r="A256" s="2"/>
      <c r="B256" s="2"/>
      <c r="C256" s="2"/>
      <c r="D256" s="2"/>
      <c r="E256" s="2"/>
      <c r="F256" s="2"/>
      <c r="G256" s="2"/>
      <c r="H256" s="2"/>
      <c r="I256" s="2"/>
      <c r="J256" s="2"/>
      <c r="K256" s="2"/>
      <c r="V256" s="2"/>
      <c r="W256" s="2"/>
      <c r="X256" s="2"/>
      <c r="Y256" s="2"/>
      <c r="Z256" s="2"/>
    </row>
    <row r="257" spans="1:26" ht="14.25" customHeight="1" x14ac:dyDescent="0.2">
      <c r="A257" s="2"/>
      <c r="B257" s="2"/>
      <c r="C257" s="2"/>
      <c r="D257" s="2"/>
      <c r="E257" s="2"/>
      <c r="F257" s="2"/>
      <c r="G257" s="2"/>
      <c r="H257" s="2"/>
      <c r="I257" s="2"/>
      <c r="J257" s="2"/>
      <c r="K257" s="2"/>
      <c r="V257" s="2"/>
      <c r="W257" s="2"/>
      <c r="X257" s="2"/>
      <c r="Y257" s="2"/>
      <c r="Z257" s="2"/>
    </row>
    <row r="258" spans="1:26" ht="14.25" customHeight="1" x14ac:dyDescent="0.2">
      <c r="A258" s="2"/>
      <c r="B258" s="2"/>
      <c r="C258" s="2"/>
      <c r="D258" s="2"/>
      <c r="E258" s="2"/>
      <c r="F258" s="2"/>
      <c r="G258" s="2"/>
      <c r="H258" s="2"/>
      <c r="I258" s="2"/>
      <c r="J258" s="2"/>
      <c r="K258" s="2"/>
      <c r="V258" s="2"/>
      <c r="W258" s="2"/>
      <c r="X258" s="2"/>
      <c r="Y258" s="2"/>
      <c r="Z258" s="2"/>
    </row>
    <row r="259" spans="1:26" ht="14.25" customHeight="1" x14ac:dyDescent="0.2">
      <c r="A259" s="2"/>
      <c r="B259" s="2"/>
      <c r="C259" s="2"/>
      <c r="D259" s="2"/>
      <c r="E259" s="2"/>
      <c r="F259" s="2"/>
      <c r="G259" s="2"/>
      <c r="H259" s="2"/>
      <c r="I259" s="2"/>
      <c r="J259" s="2"/>
      <c r="K259" s="2"/>
      <c r="V259" s="2"/>
      <c r="W259" s="2"/>
      <c r="X259" s="2"/>
      <c r="Y259" s="2"/>
      <c r="Z259" s="2"/>
    </row>
    <row r="260" spans="1:26" ht="14.25" customHeight="1" x14ac:dyDescent="0.2">
      <c r="A260" s="2"/>
      <c r="B260" s="2"/>
      <c r="C260" s="2"/>
      <c r="D260" s="2"/>
      <c r="E260" s="2"/>
      <c r="F260" s="2"/>
      <c r="G260" s="2"/>
      <c r="H260" s="2"/>
      <c r="I260" s="2"/>
      <c r="J260" s="2"/>
      <c r="K260" s="2"/>
      <c r="V260" s="2"/>
      <c r="W260" s="2"/>
      <c r="X260" s="2"/>
      <c r="Y260" s="2"/>
      <c r="Z260" s="2"/>
    </row>
    <row r="261" spans="1:26" ht="14.25" customHeight="1" x14ac:dyDescent="0.2">
      <c r="A261" s="2"/>
      <c r="B261" s="2"/>
      <c r="C261" s="2"/>
      <c r="D261" s="2"/>
      <c r="E261" s="2"/>
      <c r="F261" s="2"/>
      <c r="G261" s="2"/>
      <c r="H261" s="2"/>
      <c r="I261" s="2"/>
      <c r="J261" s="2"/>
      <c r="K261" s="2"/>
      <c r="V261" s="2"/>
      <c r="W261" s="2"/>
      <c r="X261" s="2"/>
      <c r="Y261" s="2"/>
      <c r="Z261" s="2"/>
    </row>
    <row r="262" spans="1:26" ht="14.25" customHeight="1" x14ac:dyDescent="0.2">
      <c r="A262" s="2"/>
      <c r="B262" s="2"/>
      <c r="C262" s="2"/>
      <c r="D262" s="2"/>
      <c r="E262" s="2"/>
      <c r="F262" s="2"/>
      <c r="G262" s="2"/>
      <c r="H262" s="2"/>
      <c r="I262" s="2"/>
      <c r="J262" s="2"/>
      <c r="K262" s="2"/>
      <c r="V262" s="2"/>
      <c r="W262" s="2"/>
      <c r="X262" s="2"/>
      <c r="Y262" s="2"/>
      <c r="Z262" s="2"/>
    </row>
    <row r="263" spans="1:26" ht="14.25" customHeight="1" x14ac:dyDescent="0.2">
      <c r="A263" s="2"/>
      <c r="B263" s="2"/>
      <c r="C263" s="2"/>
      <c r="D263" s="2"/>
      <c r="E263" s="2"/>
      <c r="F263" s="2"/>
      <c r="G263" s="2"/>
      <c r="H263" s="2"/>
      <c r="I263" s="2"/>
      <c r="J263" s="2"/>
      <c r="K263" s="2"/>
      <c r="V263" s="2"/>
      <c r="W263" s="2"/>
      <c r="X263" s="2"/>
      <c r="Y263" s="2"/>
      <c r="Z263" s="2"/>
    </row>
    <row r="264" spans="1:26" ht="14.25" customHeight="1" x14ac:dyDescent="0.2">
      <c r="A264" s="2"/>
      <c r="B264" s="2"/>
      <c r="C264" s="2"/>
      <c r="D264" s="2"/>
      <c r="E264" s="2"/>
      <c r="F264" s="2"/>
      <c r="G264" s="2"/>
      <c r="H264" s="2"/>
      <c r="I264" s="2"/>
      <c r="J264" s="2"/>
      <c r="K264" s="2"/>
      <c r="V264" s="2"/>
      <c r="W264" s="2"/>
      <c r="X264" s="2"/>
      <c r="Y264" s="2"/>
      <c r="Z264" s="2"/>
    </row>
    <row r="265" spans="1:26" ht="14.25" customHeight="1" x14ac:dyDescent="0.2">
      <c r="A265" s="2"/>
      <c r="B265" s="2"/>
      <c r="C265" s="2"/>
      <c r="D265" s="2"/>
      <c r="E265" s="2"/>
      <c r="F265" s="2"/>
      <c r="G265" s="2"/>
      <c r="H265" s="2"/>
      <c r="I265" s="2"/>
      <c r="J265" s="2"/>
      <c r="K265" s="2"/>
      <c r="V265" s="2"/>
      <c r="W265" s="2"/>
      <c r="X265" s="2"/>
      <c r="Y265" s="2"/>
      <c r="Z265" s="2"/>
    </row>
    <row r="266" spans="1:26" ht="14.25" customHeight="1" x14ac:dyDescent="0.2">
      <c r="A266" s="2"/>
      <c r="B266" s="2"/>
      <c r="C266" s="2"/>
      <c r="D266" s="2"/>
      <c r="E266" s="2"/>
      <c r="F266" s="2"/>
      <c r="G266" s="2"/>
      <c r="H266" s="2"/>
      <c r="I266" s="2"/>
      <c r="J266" s="2"/>
      <c r="K266" s="2"/>
      <c r="V266" s="2"/>
      <c r="W266" s="2"/>
      <c r="X266" s="2"/>
      <c r="Y266" s="2"/>
      <c r="Z266" s="2"/>
    </row>
    <row r="267" spans="1:26" ht="14.25" customHeight="1" x14ac:dyDescent="0.2">
      <c r="A267" s="2"/>
      <c r="B267" s="2"/>
      <c r="C267" s="2"/>
      <c r="D267" s="2"/>
      <c r="E267" s="2"/>
      <c r="F267" s="2"/>
      <c r="G267" s="2"/>
      <c r="H267" s="2"/>
      <c r="I267" s="2"/>
      <c r="J267" s="2"/>
      <c r="K267" s="2"/>
      <c r="V267" s="2"/>
      <c r="W267" s="2"/>
      <c r="X267" s="2"/>
      <c r="Y267" s="2"/>
      <c r="Z267" s="2"/>
    </row>
    <row r="268" spans="1:26" ht="14.25" customHeight="1" x14ac:dyDescent="0.2">
      <c r="A268" s="2"/>
      <c r="B268" s="2"/>
      <c r="C268" s="2"/>
      <c r="D268" s="2"/>
      <c r="E268" s="2"/>
      <c r="F268" s="2"/>
      <c r="G268" s="2"/>
      <c r="H268" s="2"/>
      <c r="I268" s="2"/>
      <c r="J268" s="2"/>
      <c r="K268" s="2"/>
      <c r="V268" s="2"/>
      <c r="W268" s="2"/>
      <c r="X268" s="2"/>
      <c r="Y268" s="2"/>
      <c r="Z268" s="2"/>
    </row>
    <row r="269" spans="1:26" ht="14.25" customHeight="1" x14ac:dyDescent="0.2">
      <c r="A269" s="2"/>
      <c r="B269" s="2"/>
      <c r="C269" s="2"/>
      <c r="D269" s="2"/>
      <c r="E269" s="2"/>
      <c r="F269" s="2"/>
      <c r="G269" s="2"/>
      <c r="H269" s="2"/>
      <c r="I269" s="2"/>
      <c r="J269" s="2"/>
      <c r="K269" s="2"/>
      <c r="V269" s="2"/>
      <c r="W269" s="2"/>
      <c r="X269" s="2"/>
      <c r="Y269" s="2"/>
      <c r="Z269" s="2"/>
    </row>
    <row r="270" spans="1:26" ht="14.25" customHeight="1" x14ac:dyDescent="0.2">
      <c r="A270" s="2"/>
      <c r="B270" s="2"/>
      <c r="C270" s="2"/>
      <c r="D270" s="2"/>
      <c r="E270" s="2"/>
      <c r="F270" s="2"/>
      <c r="G270" s="2"/>
      <c r="H270" s="2"/>
      <c r="I270" s="2"/>
      <c r="J270" s="2"/>
      <c r="K270" s="2"/>
      <c r="V270" s="2"/>
      <c r="W270" s="2"/>
      <c r="X270" s="2"/>
      <c r="Y270" s="2"/>
      <c r="Z270" s="2"/>
    </row>
    <row r="271" spans="1:26" ht="14.25" customHeight="1" x14ac:dyDescent="0.2">
      <c r="A271" s="2"/>
      <c r="B271" s="2"/>
      <c r="C271" s="2"/>
      <c r="D271" s="2"/>
      <c r="E271" s="2"/>
      <c r="F271" s="2"/>
      <c r="G271" s="2"/>
      <c r="H271" s="2"/>
      <c r="I271" s="2"/>
      <c r="J271" s="2"/>
      <c r="K271" s="2"/>
      <c r="V271" s="2"/>
      <c r="W271" s="2"/>
      <c r="X271" s="2"/>
      <c r="Y271" s="2"/>
      <c r="Z271" s="2"/>
    </row>
    <row r="272" spans="1:26" ht="14.25" customHeight="1" x14ac:dyDescent="0.2">
      <c r="A272" s="2"/>
      <c r="B272" s="2"/>
      <c r="C272" s="2"/>
      <c r="D272" s="2"/>
      <c r="E272" s="2"/>
      <c r="F272" s="2"/>
      <c r="G272" s="2"/>
      <c r="H272" s="2"/>
      <c r="I272" s="2"/>
      <c r="J272" s="2"/>
      <c r="K272" s="2"/>
      <c r="V272" s="2"/>
      <c r="W272" s="2"/>
      <c r="X272" s="2"/>
      <c r="Y272" s="2"/>
      <c r="Z272" s="2"/>
    </row>
    <row r="273" spans="1:26" ht="14.25" customHeight="1" x14ac:dyDescent="0.2">
      <c r="A273" s="2"/>
      <c r="B273" s="2"/>
      <c r="C273" s="2"/>
      <c r="D273" s="2"/>
      <c r="E273" s="2"/>
      <c r="F273" s="2"/>
      <c r="G273" s="2"/>
      <c r="H273" s="2"/>
      <c r="I273" s="2"/>
      <c r="J273" s="2"/>
      <c r="K273" s="2"/>
      <c r="V273" s="2"/>
      <c r="W273" s="2"/>
      <c r="X273" s="2"/>
      <c r="Y273" s="2"/>
      <c r="Z273" s="2"/>
    </row>
    <row r="274" spans="1:26" ht="14.25" customHeight="1" x14ac:dyDescent="0.2">
      <c r="A274" s="2"/>
      <c r="B274" s="2"/>
      <c r="C274" s="2"/>
      <c r="D274" s="2"/>
      <c r="E274" s="2"/>
      <c r="F274" s="2"/>
      <c r="G274" s="2"/>
      <c r="H274" s="2"/>
      <c r="I274" s="2"/>
      <c r="J274" s="2"/>
      <c r="K274" s="2"/>
      <c r="V274" s="2"/>
      <c r="W274" s="2"/>
      <c r="X274" s="2"/>
      <c r="Y274" s="2"/>
      <c r="Z274" s="2"/>
    </row>
    <row r="275" spans="1:26" ht="14.25" customHeight="1" x14ac:dyDescent="0.2">
      <c r="A275" s="2"/>
      <c r="B275" s="2"/>
      <c r="C275" s="2"/>
      <c r="D275" s="2"/>
      <c r="E275" s="2"/>
      <c r="F275" s="2"/>
      <c r="G275" s="2"/>
      <c r="H275" s="2"/>
      <c r="I275" s="2"/>
      <c r="J275" s="2"/>
      <c r="K275" s="2"/>
      <c r="V275" s="2"/>
      <c r="W275" s="2"/>
      <c r="X275" s="2"/>
      <c r="Y275" s="2"/>
      <c r="Z275" s="2"/>
    </row>
    <row r="276" spans="1:26" ht="14.25" customHeight="1" x14ac:dyDescent="0.2">
      <c r="A276" s="2"/>
      <c r="B276" s="2"/>
      <c r="C276" s="2"/>
      <c r="D276" s="2"/>
      <c r="E276" s="2"/>
      <c r="F276" s="2"/>
      <c r="G276" s="2"/>
      <c r="H276" s="2"/>
      <c r="I276" s="2"/>
      <c r="J276" s="2"/>
      <c r="K276" s="2"/>
      <c r="V276" s="2"/>
      <c r="W276" s="2"/>
      <c r="X276" s="2"/>
      <c r="Y276" s="2"/>
      <c r="Z276" s="2"/>
    </row>
    <row r="277" spans="1:26" ht="14.25" customHeight="1" x14ac:dyDescent="0.2">
      <c r="A277" s="2"/>
      <c r="B277" s="2"/>
      <c r="C277" s="2"/>
      <c r="D277" s="2"/>
      <c r="E277" s="2"/>
      <c r="F277" s="2"/>
      <c r="G277" s="2"/>
      <c r="H277" s="2"/>
      <c r="I277" s="2"/>
      <c r="J277" s="2"/>
      <c r="K277" s="2"/>
      <c r="V277" s="2"/>
      <c r="W277" s="2"/>
      <c r="X277" s="2"/>
      <c r="Y277" s="2"/>
      <c r="Z277" s="2"/>
    </row>
    <row r="278" spans="1:26" ht="14.25" customHeight="1" x14ac:dyDescent="0.2">
      <c r="A278" s="2"/>
      <c r="B278" s="2"/>
      <c r="C278" s="2"/>
      <c r="D278" s="2"/>
      <c r="E278" s="2"/>
      <c r="F278" s="2"/>
      <c r="G278" s="2"/>
      <c r="H278" s="2"/>
      <c r="I278" s="2"/>
      <c r="J278" s="2"/>
      <c r="K278" s="2"/>
      <c r="V278" s="2"/>
      <c r="W278" s="2"/>
      <c r="X278" s="2"/>
      <c r="Y278" s="2"/>
      <c r="Z278" s="2"/>
    </row>
    <row r="279" spans="1:26" ht="14.25" customHeight="1" x14ac:dyDescent="0.2">
      <c r="A279" s="2"/>
      <c r="B279" s="2"/>
      <c r="C279" s="2"/>
      <c r="D279" s="2"/>
      <c r="E279" s="2"/>
      <c r="F279" s="2"/>
      <c r="G279" s="2"/>
      <c r="H279" s="2"/>
      <c r="I279" s="2"/>
      <c r="J279" s="2"/>
      <c r="K279" s="2"/>
      <c r="V279" s="2"/>
      <c r="W279" s="2"/>
      <c r="X279" s="2"/>
      <c r="Y279" s="2"/>
      <c r="Z279" s="2"/>
    </row>
    <row r="280" spans="1:26" ht="14.25" customHeight="1" x14ac:dyDescent="0.2">
      <c r="A280" s="2"/>
      <c r="B280" s="2"/>
      <c r="C280" s="2"/>
      <c r="D280" s="2"/>
      <c r="E280" s="2"/>
      <c r="F280" s="2"/>
      <c r="G280" s="2"/>
      <c r="H280" s="2"/>
      <c r="I280" s="2"/>
      <c r="J280" s="2"/>
      <c r="K280" s="2"/>
      <c r="V280" s="2"/>
      <c r="W280" s="2"/>
      <c r="X280" s="2"/>
      <c r="Y280" s="2"/>
      <c r="Z280" s="2"/>
    </row>
    <row r="281" spans="1:26" ht="14.25" customHeight="1" x14ac:dyDescent="0.2">
      <c r="A281" s="2"/>
      <c r="B281" s="2"/>
      <c r="C281" s="2"/>
      <c r="D281" s="2"/>
      <c r="E281" s="2"/>
      <c r="F281" s="2"/>
      <c r="G281" s="2"/>
      <c r="H281" s="2"/>
      <c r="I281" s="2"/>
      <c r="J281" s="2"/>
      <c r="K281" s="2"/>
      <c r="V281" s="2"/>
      <c r="W281" s="2"/>
      <c r="X281" s="2"/>
      <c r="Y281" s="2"/>
      <c r="Z281" s="2"/>
    </row>
    <row r="282" spans="1:26" ht="14.25" customHeight="1" x14ac:dyDescent="0.2">
      <c r="A282" s="2"/>
      <c r="B282" s="2"/>
      <c r="C282" s="2"/>
      <c r="D282" s="2"/>
      <c r="E282" s="2"/>
      <c r="F282" s="2"/>
      <c r="G282" s="2"/>
      <c r="H282" s="2"/>
      <c r="I282" s="2"/>
      <c r="J282" s="2"/>
      <c r="K282" s="2"/>
      <c r="V282" s="2"/>
      <c r="W282" s="2"/>
      <c r="X282" s="2"/>
      <c r="Y282" s="2"/>
      <c r="Z282" s="2"/>
    </row>
    <row r="283" spans="1:26" ht="14.25" customHeight="1" x14ac:dyDescent="0.2">
      <c r="A283" s="2"/>
      <c r="B283" s="2"/>
      <c r="C283" s="2"/>
      <c r="D283" s="2"/>
      <c r="E283" s="2"/>
      <c r="F283" s="2"/>
      <c r="G283" s="2"/>
      <c r="H283" s="2"/>
      <c r="I283" s="2"/>
      <c r="J283" s="2"/>
      <c r="K283" s="2"/>
      <c r="V283" s="2"/>
      <c r="W283" s="2"/>
      <c r="X283" s="2"/>
      <c r="Y283" s="2"/>
      <c r="Z283" s="2"/>
    </row>
    <row r="284" spans="1:26" ht="14.25" customHeight="1" x14ac:dyDescent="0.2">
      <c r="A284" s="2"/>
      <c r="B284" s="2"/>
      <c r="C284" s="2"/>
      <c r="D284" s="2"/>
      <c r="E284" s="2"/>
      <c r="F284" s="2"/>
      <c r="G284" s="2"/>
      <c r="H284" s="2"/>
      <c r="I284" s="2"/>
      <c r="J284" s="2"/>
      <c r="K284" s="2"/>
      <c r="V284" s="2"/>
      <c r="W284" s="2"/>
      <c r="X284" s="2"/>
      <c r="Y284" s="2"/>
      <c r="Z284" s="2"/>
    </row>
    <row r="285" spans="1:26" ht="14.25" customHeight="1" x14ac:dyDescent="0.2">
      <c r="A285" s="2"/>
      <c r="B285" s="2"/>
      <c r="C285" s="2"/>
      <c r="D285" s="2"/>
      <c r="E285" s="2"/>
      <c r="F285" s="2"/>
      <c r="G285" s="2"/>
      <c r="H285" s="2"/>
      <c r="I285" s="2"/>
      <c r="J285" s="2"/>
      <c r="K285" s="2"/>
      <c r="V285" s="2"/>
      <c r="W285" s="2"/>
      <c r="X285" s="2"/>
      <c r="Y285" s="2"/>
      <c r="Z285" s="2"/>
    </row>
    <row r="286" spans="1:26" ht="14.25" customHeight="1" x14ac:dyDescent="0.2">
      <c r="A286" s="2"/>
      <c r="B286" s="2"/>
      <c r="C286" s="2"/>
      <c r="D286" s="2"/>
      <c r="E286" s="2"/>
      <c r="F286" s="2"/>
      <c r="G286" s="2"/>
      <c r="H286" s="2"/>
      <c r="I286" s="2"/>
      <c r="J286" s="2"/>
      <c r="K286" s="2"/>
      <c r="V286" s="2"/>
      <c r="W286" s="2"/>
      <c r="X286" s="2"/>
      <c r="Y286" s="2"/>
      <c r="Z286" s="2"/>
    </row>
    <row r="287" spans="1:26" ht="14.25" customHeight="1" x14ac:dyDescent="0.2">
      <c r="A287" s="2"/>
      <c r="B287" s="2"/>
      <c r="C287" s="2"/>
      <c r="D287" s="2"/>
      <c r="E287" s="2"/>
      <c r="F287" s="2"/>
      <c r="G287" s="2"/>
      <c r="H287" s="2"/>
      <c r="I287" s="2"/>
      <c r="J287" s="2"/>
      <c r="K287" s="2"/>
      <c r="V287" s="2"/>
      <c r="W287" s="2"/>
      <c r="X287" s="2"/>
      <c r="Y287" s="2"/>
      <c r="Z287" s="2"/>
    </row>
    <row r="288" spans="1:26" ht="14.25" customHeight="1" x14ac:dyDescent="0.2">
      <c r="A288" s="2"/>
      <c r="B288" s="2"/>
      <c r="C288" s="2"/>
      <c r="D288" s="2"/>
      <c r="E288" s="2"/>
      <c r="F288" s="2"/>
      <c r="G288" s="2"/>
      <c r="H288" s="2"/>
      <c r="I288" s="2"/>
      <c r="J288" s="2"/>
      <c r="K288" s="2"/>
      <c r="V288" s="2"/>
      <c r="W288" s="2"/>
      <c r="X288" s="2"/>
      <c r="Y288" s="2"/>
      <c r="Z288" s="2"/>
    </row>
    <row r="289" spans="1:26" ht="14.25" customHeight="1" x14ac:dyDescent="0.2">
      <c r="A289" s="2"/>
      <c r="B289" s="2"/>
      <c r="C289" s="2"/>
      <c r="D289" s="2"/>
      <c r="E289" s="2"/>
      <c r="F289" s="2"/>
      <c r="G289" s="2"/>
      <c r="H289" s="2"/>
      <c r="I289" s="2"/>
      <c r="J289" s="2"/>
      <c r="K289" s="2"/>
      <c r="V289" s="2"/>
      <c r="W289" s="2"/>
      <c r="X289" s="2"/>
      <c r="Y289" s="2"/>
      <c r="Z289" s="2"/>
    </row>
    <row r="290" spans="1:26" ht="14.25" customHeight="1" x14ac:dyDescent="0.2">
      <c r="A290" s="2"/>
      <c r="B290" s="2"/>
      <c r="C290" s="2"/>
      <c r="D290" s="2"/>
      <c r="E290" s="2"/>
      <c r="F290" s="2"/>
      <c r="G290" s="2"/>
      <c r="H290" s="2"/>
      <c r="I290" s="2"/>
      <c r="J290" s="2"/>
      <c r="K290" s="2"/>
      <c r="V290" s="2"/>
      <c r="W290" s="2"/>
      <c r="X290" s="2"/>
      <c r="Y290" s="2"/>
      <c r="Z290" s="2"/>
    </row>
    <row r="291" spans="1:26" ht="14.25" customHeight="1" x14ac:dyDescent="0.2">
      <c r="A291" s="2"/>
      <c r="B291" s="2"/>
      <c r="C291" s="2"/>
      <c r="D291" s="2"/>
      <c r="E291" s="2"/>
      <c r="F291" s="2"/>
      <c r="G291" s="2"/>
      <c r="H291" s="2"/>
      <c r="I291" s="2"/>
      <c r="J291" s="2"/>
      <c r="K291" s="2"/>
      <c r="V291" s="2"/>
      <c r="W291" s="2"/>
      <c r="X291" s="2"/>
      <c r="Y291" s="2"/>
      <c r="Z291" s="2"/>
    </row>
    <row r="292" spans="1:26" ht="14.25" customHeight="1" x14ac:dyDescent="0.2">
      <c r="A292" s="2"/>
      <c r="B292" s="2"/>
      <c r="C292" s="2"/>
      <c r="D292" s="2"/>
      <c r="E292" s="2"/>
      <c r="F292" s="2"/>
      <c r="G292" s="2"/>
      <c r="H292" s="2"/>
      <c r="I292" s="2"/>
      <c r="J292" s="2"/>
      <c r="K292" s="2"/>
      <c r="V292" s="2"/>
      <c r="W292" s="2"/>
      <c r="X292" s="2"/>
      <c r="Y292" s="2"/>
      <c r="Z292" s="2"/>
    </row>
    <row r="293" spans="1:26" ht="14.25" customHeight="1" x14ac:dyDescent="0.2">
      <c r="A293" s="2"/>
      <c r="B293" s="2"/>
      <c r="C293" s="2"/>
      <c r="D293" s="2"/>
      <c r="E293" s="2"/>
      <c r="F293" s="2"/>
      <c r="G293" s="2"/>
      <c r="H293" s="2"/>
      <c r="I293" s="2"/>
      <c r="J293" s="2"/>
      <c r="K293" s="2"/>
      <c r="V293" s="2"/>
      <c r="W293" s="2"/>
      <c r="X293" s="2"/>
      <c r="Y293" s="2"/>
      <c r="Z293" s="2"/>
    </row>
    <row r="294" spans="1:26" ht="14.25" customHeight="1" x14ac:dyDescent="0.2">
      <c r="A294" s="2"/>
      <c r="B294" s="2"/>
      <c r="C294" s="2"/>
      <c r="D294" s="2"/>
      <c r="E294" s="2"/>
      <c r="F294" s="2"/>
      <c r="G294" s="2"/>
      <c r="H294" s="2"/>
      <c r="I294" s="2"/>
      <c r="J294" s="2"/>
      <c r="K294" s="2"/>
      <c r="V294" s="2"/>
      <c r="W294" s="2"/>
      <c r="X294" s="2"/>
      <c r="Y294" s="2"/>
      <c r="Z294" s="2"/>
    </row>
    <row r="295" spans="1:26" ht="14.25" customHeight="1" x14ac:dyDescent="0.2">
      <c r="A295" s="2"/>
      <c r="B295" s="2"/>
      <c r="C295" s="2"/>
      <c r="D295" s="2"/>
      <c r="E295" s="2"/>
      <c r="F295" s="2"/>
      <c r="G295" s="2"/>
      <c r="H295" s="2"/>
      <c r="I295" s="2"/>
      <c r="J295" s="2"/>
      <c r="K295" s="2"/>
      <c r="V295" s="2"/>
      <c r="W295" s="2"/>
      <c r="X295" s="2"/>
      <c r="Y295" s="2"/>
      <c r="Z295" s="2"/>
    </row>
    <row r="296" spans="1:26" ht="14.25" customHeight="1" x14ac:dyDescent="0.2">
      <c r="A296" s="2"/>
      <c r="B296" s="2"/>
      <c r="C296" s="2"/>
      <c r="D296" s="2"/>
      <c r="E296" s="2"/>
      <c r="F296" s="2"/>
      <c r="G296" s="2"/>
      <c r="H296" s="2"/>
      <c r="I296" s="2"/>
      <c r="J296" s="2"/>
      <c r="K296" s="2"/>
      <c r="V296" s="2"/>
      <c r="W296" s="2"/>
      <c r="X296" s="2"/>
      <c r="Y296" s="2"/>
      <c r="Z296" s="2"/>
    </row>
    <row r="297" spans="1:26" ht="14.25" customHeight="1" x14ac:dyDescent="0.2">
      <c r="A297" s="2"/>
      <c r="B297" s="2"/>
      <c r="C297" s="2"/>
      <c r="D297" s="2"/>
      <c r="E297" s="2"/>
      <c r="F297" s="2"/>
      <c r="G297" s="2"/>
      <c r="H297" s="2"/>
      <c r="I297" s="2"/>
      <c r="J297" s="2"/>
      <c r="K297" s="2"/>
      <c r="V297" s="2"/>
      <c r="W297" s="2"/>
      <c r="X297" s="2"/>
      <c r="Y297" s="2"/>
      <c r="Z297" s="2"/>
    </row>
    <row r="298" spans="1:26" ht="14.25" customHeight="1" x14ac:dyDescent="0.2">
      <c r="A298" s="2"/>
      <c r="B298" s="2"/>
      <c r="C298" s="2"/>
      <c r="D298" s="2"/>
      <c r="E298" s="2"/>
      <c r="F298" s="2"/>
      <c r="G298" s="2"/>
      <c r="H298" s="2"/>
      <c r="I298" s="2"/>
      <c r="J298" s="2"/>
      <c r="K298" s="2"/>
      <c r="V298" s="2"/>
      <c r="W298" s="2"/>
      <c r="X298" s="2"/>
      <c r="Y298" s="2"/>
      <c r="Z298" s="2"/>
    </row>
    <row r="299" spans="1:26" ht="14.25" customHeight="1" x14ac:dyDescent="0.2">
      <c r="A299" s="2"/>
      <c r="B299" s="2"/>
      <c r="C299" s="2"/>
      <c r="D299" s="2"/>
      <c r="E299" s="2"/>
      <c r="F299" s="2"/>
      <c r="G299" s="2"/>
      <c r="H299" s="2"/>
      <c r="I299" s="2"/>
      <c r="J299" s="2"/>
      <c r="K299" s="2"/>
      <c r="V299" s="2"/>
      <c r="W299" s="2"/>
      <c r="X299" s="2"/>
      <c r="Y299" s="2"/>
      <c r="Z299" s="2"/>
    </row>
    <row r="300" spans="1:26" ht="14.25" customHeight="1" x14ac:dyDescent="0.2">
      <c r="A300" s="2"/>
      <c r="B300" s="2"/>
      <c r="C300" s="2"/>
      <c r="D300" s="2"/>
      <c r="E300" s="2"/>
      <c r="F300" s="2"/>
      <c r="G300" s="2"/>
      <c r="H300" s="2"/>
      <c r="I300" s="2"/>
      <c r="J300" s="2"/>
      <c r="K300" s="2"/>
      <c r="V300" s="2"/>
      <c r="W300" s="2"/>
      <c r="X300" s="2"/>
      <c r="Y300" s="2"/>
      <c r="Z300" s="2"/>
    </row>
    <row r="301" spans="1:26" ht="14.25" customHeight="1" x14ac:dyDescent="0.2">
      <c r="A301" s="2"/>
      <c r="B301" s="2"/>
      <c r="C301" s="2"/>
      <c r="D301" s="2"/>
      <c r="E301" s="2"/>
      <c r="F301" s="2"/>
      <c r="G301" s="2"/>
      <c r="H301" s="2"/>
      <c r="I301" s="2"/>
      <c r="J301" s="2"/>
      <c r="K301" s="2"/>
      <c r="V301" s="2"/>
      <c r="W301" s="2"/>
      <c r="X301" s="2"/>
      <c r="Y301" s="2"/>
      <c r="Z301" s="2"/>
    </row>
    <row r="302" spans="1:26" ht="14.25" customHeight="1" x14ac:dyDescent="0.2">
      <c r="A302" s="2"/>
      <c r="B302" s="2"/>
      <c r="C302" s="2"/>
      <c r="D302" s="2"/>
      <c r="E302" s="2"/>
      <c r="F302" s="2"/>
      <c r="G302" s="2"/>
      <c r="H302" s="2"/>
      <c r="I302" s="2"/>
      <c r="J302" s="2"/>
      <c r="K302" s="2"/>
      <c r="V302" s="2"/>
      <c r="W302" s="2"/>
      <c r="X302" s="2"/>
      <c r="Y302" s="2"/>
      <c r="Z302" s="2"/>
    </row>
    <row r="303" spans="1:26" ht="14.25" customHeight="1" x14ac:dyDescent="0.2">
      <c r="A303" s="2"/>
      <c r="B303" s="2"/>
      <c r="C303" s="2"/>
      <c r="D303" s="2"/>
      <c r="E303" s="2"/>
      <c r="F303" s="2"/>
      <c r="G303" s="2"/>
      <c r="H303" s="2"/>
      <c r="I303" s="2"/>
      <c r="J303" s="2"/>
      <c r="K303" s="2"/>
      <c r="V303" s="2"/>
      <c r="W303" s="2"/>
      <c r="X303" s="2"/>
      <c r="Y303" s="2"/>
      <c r="Z303" s="2"/>
    </row>
    <row r="304" spans="1:26" ht="14.25" customHeight="1" x14ac:dyDescent="0.2">
      <c r="A304" s="2"/>
      <c r="B304" s="2"/>
      <c r="C304" s="2"/>
      <c r="D304" s="2"/>
      <c r="E304" s="2"/>
      <c r="F304" s="2"/>
      <c r="G304" s="2"/>
      <c r="H304" s="2"/>
      <c r="I304" s="2"/>
      <c r="J304" s="2"/>
      <c r="K304" s="2"/>
      <c r="V304" s="2"/>
      <c r="W304" s="2"/>
      <c r="X304" s="2"/>
      <c r="Y304" s="2"/>
      <c r="Z304" s="2"/>
    </row>
    <row r="305" spans="1:26" ht="14.25" customHeight="1" x14ac:dyDescent="0.2">
      <c r="A305" s="2"/>
      <c r="B305" s="2"/>
      <c r="C305" s="2"/>
      <c r="D305" s="2"/>
      <c r="E305" s="2"/>
      <c r="F305" s="2"/>
      <c r="G305" s="2"/>
      <c r="H305" s="2"/>
      <c r="I305" s="2"/>
      <c r="J305" s="2"/>
      <c r="K305" s="2"/>
      <c r="V305" s="2"/>
      <c r="W305" s="2"/>
      <c r="X305" s="2"/>
      <c r="Y305" s="2"/>
      <c r="Z305" s="2"/>
    </row>
    <row r="306" spans="1:26" ht="14.25" customHeight="1" x14ac:dyDescent="0.2">
      <c r="A306" s="2"/>
      <c r="B306" s="2"/>
      <c r="C306" s="2"/>
      <c r="D306" s="2"/>
      <c r="E306" s="2"/>
      <c r="F306" s="2"/>
      <c r="G306" s="2"/>
      <c r="H306" s="2"/>
      <c r="I306" s="2"/>
      <c r="J306" s="2"/>
      <c r="K306" s="2"/>
      <c r="V306" s="2"/>
      <c r="W306" s="2"/>
      <c r="X306" s="2"/>
      <c r="Y306" s="2"/>
      <c r="Z306" s="2"/>
    </row>
    <row r="307" spans="1:26" ht="14.25" customHeight="1" x14ac:dyDescent="0.2">
      <c r="A307" s="2"/>
      <c r="B307" s="2"/>
      <c r="C307" s="2"/>
      <c r="D307" s="2"/>
      <c r="E307" s="2"/>
      <c r="F307" s="2"/>
      <c r="G307" s="2"/>
      <c r="H307" s="2"/>
      <c r="I307" s="2"/>
      <c r="J307" s="2"/>
      <c r="K307" s="2"/>
      <c r="V307" s="2"/>
      <c r="W307" s="2"/>
      <c r="X307" s="2"/>
      <c r="Y307" s="2"/>
      <c r="Z307" s="2"/>
    </row>
    <row r="308" spans="1:26" ht="14.25" customHeight="1" x14ac:dyDescent="0.2">
      <c r="A308" s="2"/>
      <c r="B308" s="2"/>
      <c r="C308" s="2"/>
      <c r="D308" s="2"/>
      <c r="E308" s="2"/>
      <c r="F308" s="2"/>
      <c r="G308" s="2"/>
      <c r="H308" s="2"/>
      <c r="I308" s="2"/>
      <c r="J308" s="2"/>
      <c r="K308" s="2"/>
      <c r="V308" s="2"/>
      <c r="W308" s="2"/>
      <c r="X308" s="2"/>
      <c r="Y308" s="2"/>
      <c r="Z308" s="2"/>
    </row>
    <row r="309" spans="1:26" ht="14.25" customHeight="1" x14ac:dyDescent="0.2">
      <c r="A309" s="2"/>
      <c r="B309" s="2"/>
      <c r="C309" s="2"/>
      <c r="D309" s="2"/>
      <c r="E309" s="2"/>
      <c r="F309" s="2"/>
      <c r="G309" s="2"/>
      <c r="H309" s="2"/>
      <c r="I309" s="2"/>
      <c r="J309" s="2"/>
      <c r="K309" s="2"/>
      <c r="V309" s="2"/>
      <c r="W309" s="2"/>
      <c r="X309" s="2"/>
      <c r="Y309" s="2"/>
      <c r="Z309" s="2"/>
    </row>
    <row r="310" spans="1:26" ht="14.25" customHeight="1" x14ac:dyDescent="0.2">
      <c r="A310" s="2"/>
      <c r="B310" s="2"/>
      <c r="C310" s="2"/>
      <c r="D310" s="2"/>
      <c r="E310" s="2"/>
      <c r="F310" s="2"/>
      <c r="G310" s="2"/>
      <c r="H310" s="2"/>
      <c r="I310" s="2"/>
      <c r="J310" s="2"/>
      <c r="K310" s="2"/>
      <c r="V310" s="2"/>
      <c r="W310" s="2"/>
      <c r="X310" s="2"/>
      <c r="Y310" s="2"/>
      <c r="Z310" s="2"/>
    </row>
    <row r="311" spans="1:26" ht="14.25" customHeight="1" x14ac:dyDescent="0.2">
      <c r="A311" s="2"/>
      <c r="B311" s="2"/>
      <c r="C311" s="2"/>
      <c r="D311" s="2"/>
      <c r="E311" s="2"/>
      <c r="F311" s="2"/>
      <c r="G311" s="2"/>
      <c r="H311" s="2"/>
      <c r="I311" s="2"/>
      <c r="J311" s="2"/>
      <c r="K311" s="2"/>
      <c r="V311" s="2"/>
      <c r="W311" s="2"/>
      <c r="X311" s="2"/>
      <c r="Y311" s="2"/>
      <c r="Z311" s="2"/>
    </row>
    <row r="312" spans="1:26" ht="14.25" customHeight="1" x14ac:dyDescent="0.2">
      <c r="A312" s="2"/>
      <c r="B312" s="2"/>
      <c r="C312" s="2"/>
      <c r="D312" s="2"/>
      <c r="E312" s="2"/>
      <c r="F312" s="2"/>
      <c r="G312" s="2"/>
      <c r="H312" s="2"/>
      <c r="I312" s="2"/>
      <c r="J312" s="2"/>
      <c r="K312" s="2"/>
      <c r="V312" s="2"/>
      <c r="W312" s="2"/>
      <c r="X312" s="2"/>
      <c r="Y312" s="2"/>
      <c r="Z312" s="2"/>
    </row>
    <row r="313" spans="1:26" ht="14.25" customHeight="1" x14ac:dyDescent="0.2">
      <c r="A313" s="2"/>
      <c r="B313" s="2"/>
      <c r="C313" s="2"/>
      <c r="D313" s="2"/>
      <c r="E313" s="2"/>
      <c r="F313" s="2"/>
      <c r="G313" s="2"/>
      <c r="H313" s="2"/>
      <c r="I313" s="2"/>
      <c r="J313" s="2"/>
      <c r="K313" s="2"/>
      <c r="V313" s="2"/>
      <c r="W313" s="2"/>
      <c r="X313" s="2"/>
      <c r="Y313" s="2"/>
      <c r="Z313" s="2"/>
    </row>
    <row r="314" spans="1:26" ht="14.25" customHeight="1" x14ac:dyDescent="0.2">
      <c r="A314" s="2"/>
      <c r="B314" s="2"/>
      <c r="C314" s="2"/>
      <c r="D314" s="2"/>
      <c r="E314" s="2"/>
      <c r="F314" s="2"/>
      <c r="G314" s="2"/>
      <c r="H314" s="2"/>
      <c r="I314" s="2"/>
      <c r="J314" s="2"/>
      <c r="K314" s="2"/>
      <c r="V314" s="2"/>
      <c r="W314" s="2"/>
      <c r="X314" s="2"/>
      <c r="Y314" s="2"/>
      <c r="Z314" s="2"/>
    </row>
    <row r="315" spans="1:26" ht="14.25" customHeight="1" x14ac:dyDescent="0.2">
      <c r="A315" s="2"/>
      <c r="B315" s="2"/>
      <c r="C315" s="2"/>
      <c r="D315" s="2"/>
      <c r="E315" s="2"/>
      <c r="F315" s="2"/>
      <c r="G315" s="2"/>
      <c r="H315" s="2"/>
      <c r="I315" s="2"/>
      <c r="J315" s="2"/>
      <c r="K315" s="2"/>
      <c r="V315" s="2"/>
      <c r="W315" s="2"/>
      <c r="X315" s="2"/>
      <c r="Y315" s="2"/>
      <c r="Z315" s="2"/>
    </row>
    <row r="316" spans="1:26" ht="14.25" customHeight="1" x14ac:dyDescent="0.2">
      <c r="A316" s="2"/>
      <c r="B316" s="2"/>
      <c r="C316" s="2"/>
      <c r="D316" s="2"/>
      <c r="E316" s="2"/>
      <c r="F316" s="2"/>
      <c r="G316" s="2"/>
      <c r="H316" s="2"/>
      <c r="I316" s="2"/>
      <c r="J316" s="2"/>
      <c r="K316" s="2"/>
      <c r="V316" s="2"/>
      <c r="W316" s="2"/>
      <c r="X316" s="2"/>
      <c r="Y316" s="2"/>
      <c r="Z316" s="2"/>
    </row>
    <row r="317" spans="1:26" ht="14.25" customHeight="1" x14ac:dyDescent="0.2">
      <c r="A317" s="2"/>
      <c r="B317" s="2"/>
      <c r="C317" s="2"/>
      <c r="D317" s="2"/>
      <c r="E317" s="2"/>
      <c r="F317" s="2"/>
      <c r="G317" s="2"/>
      <c r="H317" s="2"/>
      <c r="I317" s="2"/>
      <c r="J317" s="2"/>
      <c r="K317" s="2"/>
      <c r="V317" s="2"/>
      <c r="W317" s="2"/>
      <c r="X317" s="2"/>
      <c r="Y317" s="2"/>
      <c r="Z317" s="2"/>
    </row>
    <row r="318" spans="1:26" ht="14.25" customHeight="1" x14ac:dyDescent="0.2">
      <c r="A318" s="2"/>
      <c r="B318" s="2"/>
      <c r="C318" s="2"/>
      <c r="D318" s="2"/>
      <c r="E318" s="2"/>
      <c r="F318" s="2"/>
      <c r="G318" s="2"/>
      <c r="H318" s="2"/>
      <c r="I318" s="2"/>
      <c r="J318" s="2"/>
      <c r="K318" s="2"/>
      <c r="V318" s="2"/>
      <c r="W318" s="2"/>
      <c r="X318" s="2"/>
      <c r="Y318" s="2"/>
      <c r="Z318" s="2"/>
    </row>
    <row r="319" spans="1:26" ht="14.25" customHeight="1" x14ac:dyDescent="0.2">
      <c r="A319" s="2"/>
      <c r="B319" s="2"/>
      <c r="C319" s="2"/>
      <c r="D319" s="2"/>
      <c r="E319" s="2"/>
      <c r="F319" s="2"/>
      <c r="G319" s="2"/>
      <c r="H319" s="2"/>
      <c r="I319" s="2"/>
      <c r="J319" s="2"/>
      <c r="K319" s="2"/>
      <c r="V319" s="2"/>
      <c r="W319" s="2"/>
      <c r="X319" s="2"/>
      <c r="Y319" s="2"/>
      <c r="Z319" s="2"/>
    </row>
    <row r="320" spans="1:26" ht="14.25" customHeight="1" x14ac:dyDescent="0.2">
      <c r="A320" s="2"/>
      <c r="B320" s="2"/>
      <c r="C320" s="2"/>
      <c r="D320" s="2"/>
      <c r="E320" s="2"/>
      <c r="F320" s="2"/>
      <c r="G320" s="2"/>
      <c r="H320" s="2"/>
      <c r="I320" s="2"/>
      <c r="J320" s="2"/>
      <c r="K320" s="2"/>
      <c r="V320" s="2"/>
      <c r="W320" s="2"/>
      <c r="X320" s="2"/>
      <c r="Y320" s="2"/>
      <c r="Z320" s="2"/>
    </row>
    <row r="321" spans="1:26" ht="14.25" customHeight="1" x14ac:dyDescent="0.2">
      <c r="A321" s="2"/>
      <c r="B321" s="2"/>
      <c r="C321" s="2"/>
      <c r="D321" s="2"/>
      <c r="E321" s="2"/>
      <c r="F321" s="2"/>
      <c r="G321" s="2"/>
      <c r="H321" s="2"/>
      <c r="I321" s="2"/>
      <c r="J321" s="2"/>
      <c r="K321" s="2"/>
      <c r="V321" s="2"/>
      <c r="W321" s="2"/>
      <c r="X321" s="2"/>
      <c r="Y321" s="2"/>
      <c r="Z321" s="2"/>
    </row>
    <row r="322" spans="1:26" ht="14.25" customHeight="1" x14ac:dyDescent="0.2">
      <c r="A322" s="2"/>
      <c r="B322" s="2"/>
      <c r="C322" s="2"/>
      <c r="D322" s="2"/>
      <c r="E322" s="2"/>
      <c r="F322" s="2"/>
      <c r="G322" s="2"/>
      <c r="H322" s="2"/>
      <c r="I322" s="2"/>
      <c r="J322" s="2"/>
      <c r="K322" s="2"/>
      <c r="V322" s="2"/>
      <c r="W322" s="2"/>
      <c r="X322" s="2"/>
      <c r="Y322" s="2"/>
      <c r="Z322" s="2"/>
    </row>
    <row r="323" spans="1:26" ht="14.25" customHeight="1" x14ac:dyDescent="0.2">
      <c r="A323" s="2"/>
      <c r="B323" s="2"/>
      <c r="C323" s="2"/>
      <c r="D323" s="2"/>
      <c r="E323" s="2"/>
      <c r="F323" s="2"/>
      <c r="G323" s="2"/>
      <c r="H323" s="2"/>
      <c r="I323" s="2"/>
      <c r="J323" s="2"/>
      <c r="K323" s="2"/>
      <c r="V323" s="2"/>
      <c r="W323" s="2"/>
      <c r="X323" s="2"/>
      <c r="Y323" s="2"/>
      <c r="Z323" s="2"/>
    </row>
    <row r="324" spans="1:26" ht="14.25" customHeight="1" x14ac:dyDescent="0.2">
      <c r="A324" s="2"/>
      <c r="B324" s="2"/>
      <c r="C324" s="2"/>
      <c r="D324" s="2"/>
      <c r="E324" s="2"/>
      <c r="F324" s="2"/>
      <c r="G324" s="2"/>
      <c r="H324" s="2"/>
      <c r="I324" s="2"/>
      <c r="J324" s="2"/>
      <c r="K324" s="2"/>
      <c r="V324" s="2"/>
      <c r="W324" s="2"/>
      <c r="X324" s="2"/>
      <c r="Y324" s="2"/>
      <c r="Z324" s="2"/>
    </row>
    <row r="325" spans="1:26" ht="14.25" customHeight="1" x14ac:dyDescent="0.2">
      <c r="A325" s="2"/>
      <c r="B325" s="2"/>
      <c r="C325" s="2"/>
      <c r="D325" s="2"/>
      <c r="E325" s="2"/>
      <c r="F325" s="2"/>
      <c r="G325" s="2"/>
      <c r="H325" s="2"/>
      <c r="I325" s="2"/>
      <c r="J325" s="2"/>
      <c r="K325" s="2"/>
      <c r="V325" s="2"/>
      <c r="W325" s="2"/>
      <c r="X325" s="2"/>
      <c r="Y325" s="2"/>
      <c r="Z325" s="2"/>
    </row>
    <row r="326" spans="1:26" ht="14.25" customHeight="1" x14ac:dyDescent="0.2">
      <c r="A326" s="2"/>
      <c r="B326" s="2"/>
      <c r="C326" s="2"/>
      <c r="D326" s="2"/>
      <c r="E326" s="2"/>
      <c r="F326" s="2"/>
      <c r="G326" s="2"/>
      <c r="H326" s="2"/>
      <c r="I326" s="2"/>
      <c r="J326" s="2"/>
      <c r="K326" s="2"/>
      <c r="V326" s="2"/>
      <c r="W326" s="2"/>
      <c r="X326" s="2"/>
      <c r="Y326" s="2"/>
      <c r="Z326" s="2"/>
    </row>
    <row r="327" spans="1:26" ht="14.25" customHeight="1" x14ac:dyDescent="0.2">
      <c r="A327" s="2"/>
      <c r="B327" s="2"/>
      <c r="C327" s="2"/>
      <c r="D327" s="2"/>
      <c r="E327" s="2"/>
      <c r="F327" s="2"/>
      <c r="G327" s="2"/>
      <c r="H327" s="2"/>
      <c r="I327" s="2"/>
      <c r="J327" s="2"/>
      <c r="K327" s="2"/>
      <c r="V327" s="2"/>
      <c r="W327" s="2"/>
      <c r="X327" s="2"/>
      <c r="Y327" s="2"/>
      <c r="Z327" s="2"/>
    </row>
    <row r="328" spans="1:26" ht="14.25" customHeight="1" x14ac:dyDescent="0.2">
      <c r="A328" s="2"/>
      <c r="B328" s="2"/>
      <c r="C328" s="2"/>
      <c r="D328" s="2"/>
      <c r="E328" s="2"/>
      <c r="F328" s="2"/>
      <c r="G328" s="2"/>
      <c r="H328" s="2"/>
      <c r="I328" s="2"/>
      <c r="J328" s="2"/>
      <c r="K328" s="2"/>
      <c r="V328" s="2"/>
      <c r="W328" s="2"/>
      <c r="X328" s="2"/>
      <c r="Y328" s="2"/>
      <c r="Z328" s="2"/>
    </row>
    <row r="329" spans="1:26" ht="14.25" customHeight="1" x14ac:dyDescent="0.2">
      <c r="A329" s="2"/>
      <c r="B329" s="2"/>
      <c r="C329" s="2"/>
      <c r="D329" s="2"/>
      <c r="E329" s="2"/>
      <c r="F329" s="2"/>
      <c r="G329" s="2"/>
      <c r="H329" s="2"/>
      <c r="I329" s="2"/>
      <c r="J329" s="2"/>
      <c r="K329" s="2"/>
      <c r="V329" s="2"/>
      <c r="W329" s="2"/>
      <c r="X329" s="2"/>
      <c r="Y329" s="2"/>
      <c r="Z329" s="2"/>
    </row>
    <row r="330" spans="1:26" ht="14.25" customHeight="1" x14ac:dyDescent="0.2">
      <c r="A330" s="2"/>
      <c r="B330" s="2"/>
      <c r="C330" s="2"/>
      <c r="D330" s="2"/>
      <c r="E330" s="2"/>
      <c r="F330" s="2"/>
      <c r="G330" s="2"/>
      <c r="H330" s="2"/>
      <c r="I330" s="2"/>
      <c r="J330" s="2"/>
      <c r="K330" s="2"/>
      <c r="V330" s="2"/>
      <c r="W330" s="2"/>
      <c r="X330" s="2"/>
      <c r="Y330" s="2"/>
      <c r="Z330" s="2"/>
    </row>
    <row r="331" spans="1:26" ht="14.25" customHeight="1" x14ac:dyDescent="0.2">
      <c r="A331" s="2"/>
      <c r="B331" s="2"/>
      <c r="C331" s="2"/>
      <c r="D331" s="2"/>
      <c r="E331" s="2"/>
      <c r="F331" s="2"/>
      <c r="G331" s="2"/>
      <c r="H331" s="2"/>
      <c r="I331" s="2"/>
      <c r="J331" s="2"/>
      <c r="K331" s="2"/>
      <c r="V331" s="2"/>
      <c r="W331" s="2"/>
      <c r="X331" s="2"/>
      <c r="Y331" s="2"/>
      <c r="Z331" s="2"/>
    </row>
    <row r="332" spans="1:26" ht="14.25" customHeight="1" x14ac:dyDescent="0.2">
      <c r="A332" s="2"/>
      <c r="B332" s="2"/>
      <c r="C332" s="2"/>
      <c r="D332" s="2"/>
      <c r="E332" s="2"/>
      <c r="F332" s="2"/>
      <c r="G332" s="2"/>
      <c r="H332" s="2"/>
      <c r="I332" s="2"/>
      <c r="J332" s="2"/>
      <c r="K332" s="2"/>
      <c r="V332" s="2"/>
      <c r="W332" s="2"/>
      <c r="X332" s="2"/>
      <c r="Y332" s="2"/>
      <c r="Z332" s="2"/>
    </row>
    <row r="333" spans="1:26" ht="14.25" customHeight="1" x14ac:dyDescent="0.2">
      <c r="A333" s="2"/>
      <c r="B333" s="2"/>
      <c r="C333" s="2"/>
      <c r="D333" s="2"/>
      <c r="E333" s="2"/>
      <c r="F333" s="2"/>
      <c r="G333" s="2"/>
      <c r="H333" s="2"/>
      <c r="I333" s="2"/>
      <c r="J333" s="2"/>
      <c r="K333" s="2"/>
      <c r="V333" s="2"/>
      <c r="W333" s="2"/>
      <c r="X333" s="2"/>
      <c r="Y333" s="2"/>
      <c r="Z333" s="2"/>
    </row>
    <row r="334" spans="1:26" ht="14.25" customHeight="1" x14ac:dyDescent="0.2">
      <c r="A334" s="2"/>
      <c r="B334" s="2"/>
      <c r="C334" s="2"/>
      <c r="D334" s="2"/>
      <c r="E334" s="2"/>
      <c r="F334" s="2"/>
      <c r="G334" s="2"/>
      <c r="H334" s="2"/>
      <c r="I334" s="2"/>
      <c r="J334" s="2"/>
      <c r="K334" s="2"/>
      <c r="V334" s="2"/>
      <c r="W334" s="2"/>
      <c r="X334" s="2"/>
      <c r="Y334" s="2"/>
      <c r="Z334" s="2"/>
    </row>
    <row r="335" spans="1:26" ht="14.25" customHeight="1" x14ac:dyDescent="0.2">
      <c r="A335" s="2"/>
      <c r="B335" s="2"/>
      <c r="C335" s="2"/>
      <c r="D335" s="2"/>
      <c r="E335" s="2"/>
      <c r="F335" s="2"/>
      <c r="G335" s="2"/>
      <c r="H335" s="2"/>
      <c r="I335" s="2"/>
      <c r="J335" s="2"/>
      <c r="K335" s="2"/>
      <c r="V335" s="2"/>
      <c r="W335" s="2"/>
      <c r="X335" s="2"/>
      <c r="Y335" s="2"/>
      <c r="Z335" s="2"/>
    </row>
    <row r="336" spans="1:26" ht="14.25" customHeight="1" x14ac:dyDescent="0.2">
      <c r="A336" s="2"/>
      <c r="B336" s="2"/>
      <c r="C336" s="2"/>
      <c r="D336" s="2"/>
      <c r="E336" s="2"/>
      <c r="F336" s="2"/>
      <c r="G336" s="2"/>
      <c r="H336" s="2"/>
      <c r="I336" s="2"/>
      <c r="J336" s="2"/>
      <c r="K336" s="2"/>
      <c r="V336" s="2"/>
      <c r="W336" s="2"/>
      <c r="X336" s="2"/>
      <c r="Y336" s="2"/>
      <c r="Z336" s="2"/>
    </row>
    <row r="337" spans="1:26" ht="14.25" customHeight="1" x14ac:dyDescent="0.2">
      <c r="A337" s="2"/>
      <c r="B337" s="2"/>
      <c r="C337" s="2"/>
      <c r="D337" s="2"/>
      <c r="E337" s="2"/>
      <c r="F337" s="2"/>
      <c r="G337" s="2"/>
      <c r="H337" s="2"/>
      <c r="I337" s="2"/>
      <c r="J337" s="2"/>
      <c r="K337" s="2"/>
      <c r="V337" s="2"/>
      <c r="W337" s="2"/>
      <c r="X337" s="2"/>
      <c r="Y337" s="2"/>
      <c r="Z337" s="2"/>
    </row>
    <row r="338" spans="1:26" ht="14.25" customHeight="1" x14ac:dyDescent="0.2">
      <c r="A338" s="2"/>
      <c r="B338" s="2"/>
      <c r="C338" s="2"/>
      <c r="D338" s="2"/>
      <c r="E338" s="2"/>
      <c r="F338" s="2"/>
      <c r="G338" s="2"/>
      <c r="H338" s="2"/>
      <c r="I338" s="2"/>
      <c r="J338" s="2"/>
      <c r="K338" s="2"/>
      <c r="V338" s="2"/>
      <c r="W338" s="2"/>
      <c r="X338" s="2"/>
      <c r="Y338" s="2"/>
      <c r="Z338" s="2"/>
    </row>
    <row r="339" spans="1:26" ht="14.25" customHeight="1" x14ac:dyDescent="0.2">
      <c r="A339" s="2"/>
      <c r="B339" s="2"/>
      <c r="C339" s="2"/>
      <c r="D339" s="2"/>
      <c r="E339" s="2"/>
      <c r="F339" s="2"/>
      <c r="G339" s="2"/>
      <c r="H339" s="2"/>
      <c r="I339" s="2"/>
      <c r="J339" s="2"/>
      <c r="K339" s="2"/>
      <c r="V339" s="2"/>
      <c r="W339" s="2"/>
      <c r="X339" s="2"/>
      <c r="Y339" s="2"/>
      <c r="Z339" s="2"/>
    </row>
    <row r="340" spans="1:26" ht="14.25" customHeight="1" x14ac:dyDescent="0.2">
      <c r="A340" s="2"/>
      <c r="B340" s="2"/>
      <c r="C340" s="2"/>
      <c r="D340" s="2"/>
      <c r="E340" s="2"/>
      <c r="F340" s="2"/>
      <c r="G340" s="2"/>
      <c r="H340" s="2"/>
      <c r="I340" s="2"/>
      <c r="J340" s="2"/>
      <c r="K340" s="2"/>
      <c r="V340" s="2"/>
      <c r="W340" s="2"/>
      <c r="X340" s="2"/>
      <c r="Y340" s="2"/>
      <c r="Z340" s="2"/>
    </row>
    <row r="341" spans="1:26" ht="14.25" customHeight="1" x14ac:dyDescent="0.2">
      <c r="A341" s="2"/>
      <c r="B341" s="2"/>
      <c r="C341" s="2"/>
      <c r="D341" s="2"/>
      <c r="E341" s="2"/>
      <c r="F341" s="2"/>
      <c r="G341" s="2"/>
      <c r="H341" s="2"/>
      <c r="I341" s="2"/>
      <c r="J341" s="2"/>
      <c r="K341" s="2"/>
      <c r="V341" s="2"/>
      <c r="W341" s="2"/>
      <c r="X341" s="2"/>
      <c r="Y341" s="2"/>
      <c r="Z341" s="2"/>
    </row>
    <row r="342" spans="1:26" ht="14.25" customHeight="1" x14ac:dyDescent="0.2">
      <c r="A342" s="2"/>
      <c r="B342" s="2"/>
      <c r="C342" s="2"/>
      <c r="D342" s="2"/>
      <c r="E342" s="2"/>
      <c r="F342" s="2"/>
      <c r="G342" s="2"/>
      <c r="H342" s="2"/>
      <c r="I342" s="2"/>
      <c r="J342" s="2"/>
      <c r="K342" s="2"/>
      <c r="V342" s="2"/>
      <c r="W342" s="2"/>
      <c r="X342" s="2"/>
      <c r="Y342" s="2"/>
      <c r="Z342" s="2"/>
    </row>
    <row r="343" spans="1:26" ht="14.25" customHeight="1" x14ac:dyDescent="0.2">
      <c r="A343" s="2"/>
      <c r="B343" s="2"/>
      <c r="C343" s="2"/>
      <c r="D343" s="2"/>
      <c r="E343" s="2"/>
      <c r="F343" s="2"/>
      <c r="G343" s="2"/>
      <c r="H343" s="2"/>
      <c r="I343" s="2"/>
      <c r="J343" s="2"/>
      <c r="K343" s="2"/>
      <c r="V343" s="2"/>
      <c r="W343" s="2"/>
      <c r="X343" s="2"/>
      <c r="Y343" s="2"/>
      <c r="Z343" s="2"/>
    </row>
    <row r="344" spans="1:26" ht="14.25" customHeight="1" x14ac:dyDescent="0.2">
      <c r="A344" s="2"/>
      <c r="B344" s="2"/>
      <c r="C344" s="2"/>
      <c r="D344" s="2"/>
      <c r="E344" s="2"/>
      <c r="F344" s="2"/>
      <c r="G344" s="2"/>
      <c r="H344" s="2"/>
      <c r="I344" s="2"/>
      <c r="J344" s="2"/>
      <c r="K344" s="2"/>
      <c r="V344" s="2"/>
      <c r="W344" s="2"/>
      <c r="X344" s="2"/>
      <c r="Y344" s="2"/>
      <c r="Z344" s="2"/>
    </row>
    <row r="345" spans="1:26" ht="14.25" customHeight="1" x14ac:dyDescent="0.2">
      <c r="A345" s="2"/>
      <c r="B345" s="2"/>
      <c r="C345" s="2"/>
      <c r="D345" s="2"/>
      <c r="E345" s="2"/>
      <c r="F345" s="2"/>
      <c r="G345" s="2"/>
      <c r="H345" s="2"/>
      <c r="I345" s="2"/>
      <c r="J345" s="2"/>
      <c r="K345" s="2"/>
      <c r="V345" s="2"/>
      <c r="W345" s="2"/>
      <c r="X345" s="2"/>
      <c r="Y345" s="2"/>
      <c r="Z345" s="2"/>
    </row>
    <row r="346" spans="1:26" ht="14.25" customHeight="1" x14ac:dyDescent="0.2">
      <c r="A346" s="2"/>
      <c r="B346" s="2"/>
      <c r="C346" s="2"/>
      <c r="D346" s="2"/>
      <c r="E346" s="2"/>
      <c r="F346" s="2"/>
      <c r="G346" s="2"/>
      <c r="H346" s="2"/>
      <c r="I346" s="2"/>
      <c r="J346" s="2"/>
      <c r="K346" s="2"/>
      <c r="V346" s="2"/>
      <c r="W346" s="2"/>
      <c r="X346" s="2"/>
      <c r="Y346" s="2"/>
      <c r="Z346" s="2"/>
    </row>
    <row r="347" spans="1:26" ht="14.25" customHeight="1" x14ac:dyDescent="0.2">
      <c r="A347" s="2"/>
      <c r="B347" s="2"/>
      <c r="C347" s="2"/>
      <c r="D347" s="2"/>
      <c r="E347" s="2"/>
      <c r="F347" s="2"/>
      <c r="G347" s="2"/>
      <c r="H347" s="2"/>
      <c r="I347" s="2"/>
      <c r="J347" s="2"/>
      <c r="K347" s="2"/>
      <c r="V347" s="2"/>
      <c r="W347" s="2"/>
      <c r="X347" s="2"/>
      <c r="Y347" s="2"/>
      <c r="Z347" s="2"/>
    </row>
    <row r="348" spans="1:26" ht="14.25" customHeight="1" x14ac:dyDescent="0.2">
      <c r="A348" s="2"/>
      <c r="B348" s="2"/>
      <c r="C348" s="2"/>
      <c r="D348" s="2"/>
      <c r="E348" s="2"/>
      <c r="F348" s="2"/>
      <c r="G348" s="2"/>
      <c r="H348" s="2"/>
      <c r="I348" s="2"/>
      <c r="J348" s="2"/>
      <c r="K348" s="2"/>
      <c r="V348" s="2"/>
      <c r="W348" s="2"/>
      <c r="X348" s="2"/>
      <c r="Y348" s="2"/>
      <c r="Z348" s="2"/>
    </row>
    <row r="349" spans="1:26" ht="14.25" customHeight="1" x14ac:dyDescent="0.2">
      <c r="A349" s="2"/>
      <c r="B349" s="2"/>
      <c r="C349" s="2"/>
      <c r="D349" s="2"/>
      <c r="E349" s="2"/>
      <c r="F349" s="2"/>
      <c r="G349" s="2"/>
      <c r="H349" s="2"/>
      <c r="I349" s="2"/>
      <c r="J349" s="2"/>
      <c r="K349" s="2"/>
      <c r="V349" s="2"/>
      <c r="W349" s="2"/>
      <c r="X349" s="2"/>
      <c r="Y349" s="2"/>
      <c r="Z349" s="2"/>
    </row>
    <row r="350" spans="1:26" ht="14.25" customHeight="1" x14ac:dyDescent="0.2">
      <c r="A350" s="2"/>
      <c r="B350" s="2"/>
      <c r="C350" s="2"/>
      <c r="D350" s="2"/>
      <c r="E350" s="2"/>
      <c r="F350" s="2"/>
      <c r="G350" s="2"/>
      <c r="H350" s="2"/>
      <c r="I350" s="2"/>
      <c r="J350" s="2"/>
      <c r="K350" s="2"/>
      <c r="V350" s="2"/>
      <c r="W350" s="2"/>
      <c r="X350" s="2"/>
      <c r="Y350" s="2"/>
      <c r="Z350" s="2"/>
    </row>
    <row r="351" spans="1:26" ht="14.25" customHeight="1" x14ac:dyDescent="0.2">
      <c r="A351" s="2"/>
      <c r="B351" s="2"/>
      <c r="C351" s="2"/>
      <c r="D351" s="2"/>
      <c r="E351" s="2"/>
      <c r="F351" s="2"/>
      <c r="G351" s="2"/>
      <c r="H351" s="2"/>
      <c r="I351" s="2"/>
      <c r="J351" s="2"/>
      <c r="K351" s="2"/>
      <c r="V351" s="2"/>
      <c r="W351" s="2"/>
      <c r="X351" s="2"/>
      <c r="Y351" s="2"/>
      <c r="Z351" s="2"/>
    </row>
    <row r="352" spans="1:26" ht="14.25" customHeight="1" x14ac:dyDescent="0.2">
      <c r="A352" s="2"/>
      <c r="B352" s="2"/>
      <c r="C352" s="2"/>
      <c r="D352" s="2"/>
      <c r="E352" s="2"/>
      <c r="F352" s="2"/>
      <c r="G352" s="2"/>
      <c r="H352" s="2"/>
      <c r="I352" s="2"/>
      <c r="J352" s="2"/>
      <c r="K352" s="2"/>
      <c r="V352" s="2"/>
      <c r="W352" s="2"/>
      <c r="X352" s="2"/>
      <c r="Y352" s="2"/>
      <c r="Z352" s="2"/>
    </row>
    <row r="353" spans="1:26" ht="14.25" customHeight="1" x14ac:dyDescent="0.2">
      <c r="A353" s="2"/>
      <c r="B353" s="2"/>
      <c r="C353" s="2"/>
      <c r="D353" s="2"/>
      <c r="E353" s="2"/>
      <c r="F353" s="2"/>
      <c r="G353" s="2"/>
      <c r="H353" s="2"/>
      <c r="I353" s="2"/>
      <c r="J353" s="2"/>
      <c r="K353" s="2"/>
      <c r="V353" s="2"/>
      <c r="W353" s="2"/>
      <c r="X353" s="2"/>
      <c r="Y353" s="2"/>
      <c r="Z353" s="2"/>
    </row>
    <row r="354" spans="1:26" ht="14.25" customHeight="1" x14ac:dyDescent="0.2">
      <c r="A354" s="2"/>
      <c r="B354" s="2"/>
      <c r="C354" s="2"/>
      <c r="D354" s="2"/>
      <c r="E354" s="2"/>
      <c r="F354" s="2"/>
      <c r="G354" s="2"/>
      <c r="H354" s="2"/>
      <c r="I354" s="2"/>
      <c r="J354" s="2"/>
      <c r="K354" s="2"/>
      <c r="V354" s="2"/>
      <c r="W354" s="2"/>
      <c r="X354" s="2"/>
      <c r="Y354" s="2"/>
      <c r="Z354" s="2"/>
    </row>
    <row r="355" spans="1:26" ht="14.25" customHeight="1" x14ac:dyDescent="0.2">
      <c r="A355" s="2"/>
      <c r="B355" s="2"/>
      <c r="C355" s="2"/>
      <c r="D355" s="2"/>
      <c r="E355" s="2"/>
      <c r="F355" s="2"/>
      <c r="G355" s="2"/>
      <c r="H355" s="2"/>
      <c r="I355" s="2"/>
      <c r="J355" s="2"/>
      <c r="K355" s="2"/>
      <c r="V355" s="2"/>
      <c r="W355" s="2"/>
      <c r="X355" s="2"/>
      <c r="Y355" s="2"/>
      <c r="Z355" s="2"/>
    </row>
    <row r="356" spans="1:26" ht="14.25" customHeight="1" x14ac:dyDescent="0.2">
      <c r="A356" s="2"/>
      <c r="B356" s="2"/>
      <c r="C356" s="2"/>
      <c r="D356" s="2"/>
      <c r="E356" s="2"/>
      <c r="F356" s="2"/>
      <c r="G356" s="2"/>
      <c r="H356" s="2"/>
      <c r="I356" s="2"/>
      <c r="J356" s="2"/>
      <c r="K356" s="2"/>
      <c r="V356" s="2"/>
      <c r="W356" s="2"/>
      <c r="X356" s="2"/>
      <c r="Y356" s="2"/>
      <c r="Z356" s="2"/>
    </row>
    <row r="357" spans="1:26" ht="14.25" customHeight="1" x14ac:dyDescent="0.2">
      <c r="A357" s="2"/>
      <c r="B357" s="2"/>
      <c r="C357" s="2"/>
      <c r="D357" s="2"/>
      <c r="E357" s="2"/>
      <c r="F357" s="2"/>
      <c r="G357" s="2"/>
      <c r="H357" s="2"/>
      <c r="I357" s="2"/>
      <c r="J357" s="2"/>
      <c r="K357" s="2"/>
      <c r="V357" s="2"/>
      <c r="W357" s="2"/>
      <c r="X357" s="2"/>
      <c r="Y357" s="2"/>
      <c r="Z357" s="2"/>
    </row>
    <row r="358" spans="1:26" ht="14.25" customHeight="1" x14ac:dyDescent="0.2">
      <c r="A358" s="2"/>
      <c r="B358" s="2"/>
      <c r="C358" s="2"/>
      <c r="D358" s="2"/>
      <c r="E358" s="2"/>
      <c r="F358" s="2"/>
      <c r="G358" s="2"/>
      <c r="H358" s="2"/>
      <c r="I358" s="2"/>
      <c r="J358" s="2"/>
      <c r="K358" s="2"/>
      <c r="V358" s="2"/>
      <c r="W358" s="2"/>
      <c r="X358" s="2"/>
      <c r="Y358" s="2"/>
      <c r="Z358" s="2"/>
    </row>
    <row r="359" spans="1:26" ht="14.25" customHeight="1" x14ac:dyDescent="0.2">
      <c r="A359" s="2"/>
      <c r="B359" s="2"/>
      <c r="C359" s="2"/>
      <c r="D359" s="2"/>
      <c r="E359" s="2"/>
      <c r="F359" s="2"/>
      <c r="G359" s="2"/>
      <c r="H359" s="2"/>
      <c r="I359" s="2"/>
      <c r="J359" s="2"/>
      <c r="K359" s="2"/>
      <c r="V359" s="2"/>
      <c r="W359" s="2"/>
      <c r="X359" s="2"/>
      <c r="Y359" s="2"/>
      <c r="Z359" s="2"/>
    </row>
    <row r="360" spans="1:26" ht="14.25" customHeight="1" x14ac:dyDescent="0.2">
      <c r="A360" s="2"/>
      <c r="B360" s="2"/>
      <c r="C360" s="2"/>
      <c r="D360" s="2"/>
      <c r="E360" s="2"/>
      <c r="F360" s="2"/>
      <c r="G360" s="2"/>
      <c r="H360" s="2"/>
      <c r="I360" s="2"/>
      <c r="J360" s="2"/>
      <c r="K360" s="2"/>
      <c r="V360" s="2"/>
      <c r="W360" s="2"/>
      <c r="X360" s="2"/>
      <c r="Y360" s="2"/>
      <c r="Z360" s="2"/>
    </row>
    <row r="361" spans="1:26" ht="14.25" customHeight="1" x14ac:dyDescent="0.2">
      <c r="A361" s="2"/>
      <c r="B361" s="2"/>
      <c r="C361" s="2"/>
      <c r="D361" s="2"/>
      <c r="E361" s="2"/>
      <c r="F361" s="2"/>
      <c r="G361" s="2"/>
      <c r="H361" s="2"/>
      <c r="I361" s="2"/>
      <c r="J361" s="2"/>
      <c r="K361" s="2"/>
      <c r="V361" s="2"/>
      <c r="W361" s="2"/>
      <c r="X361" s="2"/>
      <c r="Y361" s="2"/>
      <c r="Z361" s="2"/>
    </row>
    <row r="362" spans="1:26" ht="14.25" customHeight="1" x14ac:dyDescent="0.2">
      <c r="A362" s="2"/>
      <c r="B362" s="2"/>
      <c r="C362" s="2"/>
      <c r="D362" s="2"/>
      <c r="E362" s="2"/>
      <c r="F362" s="2"/>
      <c r="G362" s="2"/>
      <c r="H362" s="2"/>
      <c r="I362" s="2"/>
      <c r="J362" s="2"/>
      <c r="K362" s="2"/>
      <c r="V362" s="2"/>
      <c r="W362" s="2"/>
      <c r="X362" s="2"/>
      <c r="Y362" s="2"/>
      <c r="Z362" s="2"/>
    </row>
    <row r="363" spans="1:26" ht="14.25" customHeight="1" x14ac:dyDescent="0.2">
      <c r="A363" s="2"/>
      <c r="B363" s="2"/>
      <c r="C363" s="2"/>
      <c r="D363" s="2"/>
      <c r="E363" s="2"/>
      <c r="F363" s="2"/>
      <c r="G363" s="2"/>
      <c r="H363" s="2"/>
      <c r="I363" s="2"/>
      <c r="J363" s="2"/>
      <c r="K363" s="2"/>
      <c r="V363" s="2"/>
      <c r="W363" s="2"/>
      <c r="X363" s="2"/>
      <c r="Y363" s="2"/>
      <c r="Z363" s="2"/>
    </row>
    <row r="364" spans="1:26" ht="14.25" customHeight="1" x14ac:dyDescent="0.2">
      <c r="A364" s="2"/>
      <c r="B364" s="2"/>
      <c r="C364" s="2"/>
      <c r="D364" s="2"/>
      <c r="E364" s="2"/>
      <c r="F364" s="2"/>
      <c r="G364" s="2"/>
      <c r="H364" s="2"/>
      <c r="I364" s="2"/>
      <c r="J364" s="2"/>
      <c r="K364" s="2"/>
      <c r="V364" s="2"/>
      <c r="W364" s="2"/>
      <c r="X364" s="2"/>
      <c r="Y364" s="2"/>
      <c r="Z364" s="2"/>
    </row>
    <row r="365" spans="1:26" ht="14.25" customHeight="1" x14ac:dyDescent="0.2">
      <c r="A365" s="2"/>
      <c r="B365" s="2"/>
      <c r="C365" s="2"/>
      <c r="D365" s="2"/>
      <c r="E365" s="2"/>
      <c r="F365" s="2"/>
      <c r="G365" s="2"/>
      <c r="H365" s="2"/>
      <c r="I365" s="2"/>
      <c r="J365" s="2"/>
      <c r="K365" s="2"/>
      <c r="V365" s="2"/>
      <c r="W365" s="2"/>
      <c r="X365" s="2"/>
      <c r="Y365" s="2"/>
      <c r="Z365" s="2"/>
    </row>
    <row r="366" spans="1:26" ht="14.25" customHeight="1" x14ac:dyDescent="0.2">
      <c r="A366" s="2"/>
      <c r="B366" s="2"/>
      <c r="C366" s="2"/>
      <c r="D366" s="2"/>
      <c r="E366" s="2"/>
      <c r="F366" s="2"/>
      <c r="G366" s="2"/>
      <c r="H366" s="2"/>
      <c r="I366" s="2"/>
      <c r="J366" s="2"/>
      <c r="K366" s="2"/>
      <c r="V366" s="2"/>
      <c r="W366" s="2"/>
      <c r="X366" s="2"/>
      <c r="Y366" s="2"/>
      <c r="Z366" s="2"/>
    </row>
    <row r="367" spans="1:26" ht="14.25" customHeight="1" x14ac:dyDescent="0.2">
      <c r="A367" s="2"/>
      <c r="B367" s="2"/>
      <c r="C367" s="2"/>
      <c r="D367" s="2"/>
      <c r="E367" s="2"/>
      <c r="F367" s="2"/>
      <c r="G367" s="2"/>
      <c r="H367" s="2"/>
      <c r="I367" s="2"/>
      <c r="J367" s="2"/>
      <c r="K367" s="2"/>
      <c r="V367" s="2"/>
      <c r="W367" s="2"/>
      <c r="X367" s="2"/>
      <c r="Y367" s="2"/>
      <c r="Z367" s="2"/>
    </row>
    <row r="368" spans="1:26" ht="14.25" customHeight="1" x14ac:dyDescent="0.2">
      <c r="A368" s="2"/>
      <c r="B368" s="2"/>
      <c r="C368" s="2"/>
      <c r="D368" s="2"/>
      <c r="E368" s="2"/>
      <c r="F368" s="2"/>
      <c r="G368" s="2"/>
      <c r="H368" s="2"/>
      <c r="I368" s="2"/>
      <c r="J368" s="2"/>
      <c r="K368" s="2"/>
      <c r="V368" s="2"/>
      <c r="W368" s="2"/>
      <c r="X368" s="2"/>
      <c r="Y368" s="2"/>
      <c r="Z368" s="2"/>
    </row>
    <row r="369" spans="1:26" ht="14.25" customHeight="1" x14ac:dyDescent="0.2">
      <c r="A369" s="2"/>
      <c r="B369" s="2"/>
      <c r="C369" s="2"/>
      <c r="D369" s="2"/>
      <c r="E369" s="2"/>
      <c r="F369" s="2"/>
      <c r="G369" s="2"/>
      <c r="H369" s="2"/>
      <c r="I369" s="2"/>
      <c r="J369" s="2"/>
      <c r="K369" s="2"/>
      <c r="V369" s="2"/>
      <c r="W369" s="2"/>
      <c r="X369" s="2"/>
      <c r="Y369" s="2"/>
      <c r="Z369" s="2"/>
    </row>
    <row r="370" spans="1:26" ht="14.25" customHeight="1" x14ac:dyDescent="0.2">
      <c r="A370" s="2"/>
      <c r="B370" s="2"/>
      <c r="C370" s="2"/>
      <c r="D370" s="2"/>
      <c r="E370" s="2"/>
      <c r="F370" s="2"/>
      <c r="G370" s="2"/>
      <c r="H370" s="2"/>
      <c r="I370" s="2"/>
      <c r="J370" s="2"/>
      <c r="K370" s="2"/>
      <c r="V370" s="2"/>
      <c r="W370" s="2"/>
      <c r="X370" s="2"/>
      <c r="Y370" s="2"/>
      <c r="Z370" s="2"/>
    </row>
    <row r="371" spans="1:26" ht="14.25" customHeight="1" x14ac:dyDescent="0.2">
      <c r="A371" s="2"/>
      <c r="B371" s="2"/>
      <c r="C371" s="2"/>
      <c r="D371" s="2"/>
      <c r="E371" s="2"/>
      <c r="F371" s="2"/>
      <c r="G371" s="2"/>
      <c r="H371" s="2"/>
      <c r="I371" s="2"/>
      <c r="J371" s="2"/>
      <c r="K371" s="2"/>
      <c r="V371" s="2"/>
      <c r="W371" s="2"/>
      <c r="X371" s="2"/>
      <c r="Y371" s="2"/>
      <c r="Z371" s="2"/>
    </row>
    <row r="372" spans="1:26" ht="14.25" customHeight="1" x14ac:dyDescent="0.2">
      <c r="A372" s="2"/>
      <c r="B372" s="2"/>
      <c r="C372" s="2"/>
      <c r="D372" s="2"/>
      <c r="E372" s="2"/>
      <c r="F372" s="2"/>
      <c r="G372" s="2"/>
      <c r="H372" s="2"/>
      <c r="I372" s="2"/>
      <c r="J372" s="2"/>
      <c r="K372" s="2"/>
      <c r="V372" s="2"/>
      <c r="W372" s="2"/>
      <c r="X372" s="2"/>
      <c r="Y372" s="2"/>
      <c r="Z372" s="2"/>
    </row>
    <row r="373" spans="1:26" ht="14.25" customHeight="1" x14ac:dyDescent="0.2">
      <c r="A373" s="2"/>
      <c r="B373" s="2"/>
      <c r="C373" s="2"/>
      <c r="D373" s="2"/>
      <c r="E373" s="2"/>
      <c r="F373" s="2"/>
      <c r="G373" s="2"/>
      <c r="H373" s="2"/>
      <c r="I373" s="2"/>
      <c r="J373" s="2"/>
      <c r="K373" s="2"/>
      <c r="V373" s="2"/>
      <c r="W373" s="2"/>
      <c r="X373" s="2"/>
      <c r="Y373" s="2"/>
      <c r="Z373" s="2"/>
    </row>
    <row r="374" spans="1:26" ht="14.25" customHeight="1" x14ac:dyDescent="0.2">
      <c r="A374" s="2"/>
      <c r="B374" s="2"/>
      <c r="C374" s="2"/>
      <c r="D374" s="2"/>
      <c r="E374" s="2"/>
      <c r="F374" s="2"/>
      <c r="G374" s="2"/>
      <c r="H374" s="2"/>
      <c r="I374" s="2"/>
      <c r="J374" s="2"/>
      <c r="K374" s="2"/>
      <c r="V374" s="2"/>
      <c r="W374" s="2"/>
      <c r="X374" s="2"/>
      <c r="Y374" s="2"/>
      <c r="Z374" s="2"/>
    </row>
    <row r="375" spans="1:26" ht="14.25" customHeight="1" x14ac:dyDescent="0.2">
      <c r="A375" s="2"/>
      <c r="B375" s="2"/>
      <c r="C375" s="2"/>
      <c r="D375" s="2"/>
      <c r="E375" s="2"/>
      <c r="F375" s="2"/>
      <c r="G375" s="2"/>
      <c r="H375" s="2"/>
      <c r="I375" s="2"/>
      <c r="J375" s="2"/>
      <c r="K375" s="2"/>
      <c r="V375" s="2"/>
      <c r="W375" s="2"/>
      <c r="X375" s="2"/>
      <c r="Y375" s="2"/>
      <c r="Z375" s="2"/>
    </row>
    <row r="376" spans="1:26" ht="14.25" customHeight="1" x14ac:dyDescent="0.2">
      <c r="A376" s="2"/>
      <c r="B376" s="2"/>
      <c r="C376" s="2"/>
      <c r="D376" s="2"/>
      <c r="E376" s="2"/>
      <c r="F376" s="2"/>
      <c r="G376" s="2"/>
      <c r="H376" s="2"/>
      <c r="I376" s="2"/>
      <c r="J376" s="2"/>
      <c r="K376" s="2"/>
      <c r="V376" s="2"/>
      <c r="W376" s="2"/>
      <c r="X376" s="2"/>
      <c r="Y376" s="2"/>
      <c r="Z376" s="2"/>
    </row>
    <row r="377" spans="1:26" ht="14.25" customHeight="1" x14ac:dyDescent="0.2">
      <c r="A377" s="2"/>
      <c r="B377" s="2"/>
      <c r="C377" s="2"/>
      <c r="D377" s="2"/>
      <c r="E377" s="2"/>
      <c r="F377" s="2"/>
      <c r="G377" s="2"/>
      <c r="H377" s="2"/>
      <c r="I377" s="2"/>
      <c r="J377" s="2"/>
      <c r="K377" s="2"/>
      <c r="V377" s="2"/>
      <c r="W377" s="2"/>
      <c r="X377" s="2"/>
      <c r="Y377" s="2"/>
      <c r="Z377" s="2"/>
    </row>
    <row r="378" spans="1:26" ht="14.25" customHeight="1" x14ac:dyDescent="0.2">
      <c r="A378" s="2"/>
      <c r="B378" s="2"/>
      <c r="C378" s="2"/>
      <c r="D378" s="2"/>
      <c r="E378" s="2"/>
      <c r="F378" s="2"/>
      <c r="G378" s="2"/>
      <c r="H378" s="2"/>
      <c r="I378" s="2"/>
      <c r="J378" s="2"/>
      <c r="K378" s="2"/>
      <c r="V378" s="2"/>
      <c r="W378" s="2"/>
      <c r="X378" s="2"/>
      <c r="Y378" s="2"/>
      <c r="Z378" s="2"/>
    </row>
    <row r="379" spans="1:26" ht="14.25" customHeight="1" x14ac:dyDescent="0.2">
      <c r="A379" s="2"/>
      <c r="B379" s="2"/>
      <c r="C379" s="2"/>
      <c r="D379" s="2"/>
      <c r="E379" s="2"/>
      <c r="F379" s="2"/>
      <c r="G379" s="2"/>
      <c r="H379" s="2"/>
      <c r="I379" s="2"/>
      <c r="J379" s="2"/>
      <c r="K379" s="2"/>
      <c r="V379" s="2"/>
      <c r="W379" s="2"/>
      <c r="X379" s="2"/>
      <c r="Y379" s="2"/>
      <c r="Z379" s="2"/>
    </row>
    <row r="380" spans="1:26" ht="14.25" customHeight="1" x14ac:dyDescent="0.2">
      <c r="A380" s="2"/>
      <c r="B380" s="2"/>
      <c r="C380" s="2"/>
      <c r="D380" s="2"/>
      <c r="E380" s="2"/>
      <c r="F380" s="2"/>
      <c r="G380" s="2"/>
      <c r="H380" s="2"/>
      <c r="I380" s="2"/>
      <c r="J380" s="2"/>
      <c r="K380" s="2"/>
      <c r="V380" s="2"/>
      <c r="W380" s="2"/>
      <c r="X380" s="2"/>
      <c r="Y380" s="2"/>
      <c r="Z380" s="2"/>
    </row>
    <row r="381" spans="1:26" ht="14.25" customHeight="1" x14ac:dyDescent="0.2">
      <c r="A381" s="2"/>
      <c r="B381" s="2"/>
      <c r="C381" s="2"/>
      <c r="D381" s="2"/>
      <c r="E381" s="2"/>
      <c r="F381" s="2"/>
      <c r="G381" s="2"/>
      <c r="H381" s="2"/>
      <c r="I381" s="2"/>
      <c r="J381" s="2"/>
      <c r="K381" s="2"/>
      <c r="V381" s="2"/>
      <c r="W381" s="2"/>
      <c r="X381" s="2"/>
      <c r="Y381" s="2"/>
      <c r="Z381" s="2"/>
    </row>
    <row r="382" spans="1:26" ht="14.25" customHeight="1" x14ac:dyDescent="0.2">
      <c r="A382" s="2"/>
      <c r="B382" s="2"/>
      <c r="C382" s="2"/>
      <c r="D382" s="2"/>
      <c r="E382" s="2"/>
      <c r="F382" s="2"/>
      <c r="G382" s="2"/>
      <c r="H382" s="2"/>
      <c r="I382" s="2"/>
      <c r="J382" s="2"/>
      <c r="K382" s="2"/>
      <c r="V382" s="2"/>
      <c r="W382" s="2"/>
      <c r="X382" s="2"/>
      <c r="Y382" s="2"/>
      <c r="Z382" s="2"/>
    </row>
    <row r="383" spans="1:26" ht="14.25" customHeight="1" x14ac:dyDescent="0.2">
      <c r="A383" s="2"/>
      <c r="B383" s="2"/>
      <c r="C383" s="2"/>
      <c r="D383" s="2"/>
      <c r="E383" s="2"/>
      <c r="F383" s="2"/>
      <c r="G383" s="2"/>
      <c r="H383" s="2"/>
      <c r="I383" s="2"/>
      <c r="J383" s="2"/>
      <c r="K383" s="2"/>
      <c r="V383" s="2"/>
      <c r="W383" s="2"/>
      <c r="X383" s="2"/>
      <c r="Y383" s="2"/>
      <c r="Z383" s="2"/>
    </row>
    <row r="384" spans="1:26" ht="14.25" customHeight="1" x14ac:dyDescent="0.2">
      <c r="A384" s="2"/>
      <c r="B384" s="2"/>
      <c r="C384" s="2"/>
      <c r="D384" s="2"/>
      <c r="E384" s="2"/>
      <c r="F384" s="2"/>
      <c r="G384" s="2"/>
      <c r="H384" s="2"/>
      <c r="I384" s="2"/>
      <c r="J384" s="2"/>
      <c r="K384" s="2"/>
      <c r="V384" s="2"/>
      <c r="W384" s="2"/>
      <c r="X384" s="2"/>
      <c r="Y384" s="2"/>
      <c r="Z384" s="2"/>
    </row>
    <row r="385" spans="1:26" ht="14.25" customHeight="1" x14ac:dyDescent="0.2">
      <c r="A385" s="2"/>
      <c r="B385" s="2"/>
      <c r="C385" s="2"/>
      <c r="D385" s="2"/>
      <c r="E385" s="2"/>
      <c r="F385" s="2"/>
      <c r="G385" s="2"/>
      <c r="H385" s="2"/>
      <c r="I385" s="2"/>
      <c r="J385" s="2"/>
      <c r="K385" s="2"/>
      <c r="V385" s="2"/>
      <c r="W385" s="2"/>
      <c r="X385" s="2"/>
      <c r="Y385" s="2"/>
      <c r="Z385" s="2"/>
    </row>
    <row r="386" spans="1:26" ht="14.25" customHeight="1" x14ac:dyDescent="0.2">
      <c r="A386" s="2"/>
      <c r="B386" s="2"/>
      <c r="C386" s="2"/>
      <c r="D386" s="2"/>
      <c r="E386" s="2"/>
      <c r="F386" s="2"/>
      <c r="G386" s="2"/>
      <c r="H386" s="2"/>
      <c r="I386" s="2"/>
      <c r="J386" s="2"/>
      <c r="K386" s="2"/>
      <c r="V386" s="2"/>
      <c r="W386" s="2"/>
      <c r="X386" s="2"/>
      <c r="Y386" s="2"/>
      <c r="Z386" s="2"/>
    </row>
    <row r="387" spans="1:26" ht="14.25" customHeight="1" x14ac:dyDescent="0.2">
      <c r="A387" s="2"/>
      <c r="B387" s="2"/>
      <c r="C387" s="2"/>
      <c r="D387" s="2"/>
      <c r="E387" s="2"/>
      <c r="F387" s="2"/>
      <c r="G387" s="2"/>
      <c r="H387" s="2"/>
      <c r="I387" s="2"/>
      <c r="J387" s="2"/>
      <c r="K387" s="2"/>
      <c r="V387" s="2"/>
      <c r="W387" s="2"/>
      <c r="X387" s="2"/>
      <c r="Y387" s="2"/>
      <c r="Z387" s="2"/>
    </row>
    <row r="388" spans="1:26" ht="14.25" customHeight="1" x14ac:dyDescent="0.2">
      <c r="A388" s="2"/>
      <c r="B388" s="2"/>
      <c r="C388" s="2"/>
      <c r="D388" s="2"/>
      <c r="E388" s="2"/>
      <c r="F388" s="2"/>
      <c r="G388" s="2"/>
      <c r="H388" s="2"/>
      <c r="I388" s="2"/>
      <c r="J388" s="2"/>
      <c r="K388" s="2"/>
      <c r="V388" s="2"/>
      <c r="W388" s="2"/>
      <c r="X388" s="2"/>
      <c r="Y388" s="2"/>
      <c r="Z388" s="2"/>
    </row>
    <row r="389" spans="1:26" ht="14.25" customHeight="1" x14ac:dyDescent="0.2">
      <c r="A389" s="2"/>
      <c r="B389" s="2"/>
      <c r="C389" s="2"/>
      <c r="D389" s="2"/>
      <c r="E389" s="2"/>
      <c r="F389" s="2"/>
      <c r="G389" s="2"/>
      <c r="H389" s="2"/>
      <c r="I389" s="2"/>
      <c r="J389" s="2"/>
      <c r="K389" s="2"/>
      <c r="V389" s="2"/>
      <c r="W389" s="2"/>
      <c r="X389" s="2"/>
      <c r="Y389" s="2"/>
      <c r="Z389" s="2"/>
    </row>
    <row r="390" spans="1:26" ht="14.25" customHeight="1" x14ac:dyDescent="0.2">
      <c r="A390" s="2"/>
      <c r="B390" s="2"/>
      <c r="C390" s="2"/>
      <c r="D390" s="2"/>
      <c r="E390" s="2"/>
      <c r="F390" s="2"/>
      <c r="G390" s="2"/>
      <c r="H390" s="2"/>
      <c r="I390" s="2"/>
      <c r="J390" s="2"/>
      <c r="K390" s="2"/>
      <c r="V390" s="2"/>
      <c r="W390" s="2"/>
      <c r="X390" s="2"/>
      <c r="Y390" s="2"/>
      <c r="Z390" s="2"/>
    </row>
    <row r="391" spans="1:26" ht="14.25" customHeight="1" x14ac:dyDescent="0.2">
      <c r="A391" s="2"/>
      <c r="B391" s="2"/>
      <c r="C391" s="2"/>
      <c r="D391" s="2"/>
      <c r="E391" s="2"/>
      <c r="F391" s="2"/>
      <c r="G391" s="2"/>
      <c r="H391" s="2"/>
      <c r="I391" s="2"/>
      <c r="J391" s="2"/>
      <c r="K391" s="2"/>
      <c r="V391" s="2"/>
      <c r="W391" s="2"/>
      <c r="X391" s="2"/>
      <c r="Y391" s="2"/>
      <c r="Z391" s="2"/>
    </row>
    <row r="392" spans="1:26" ht="14.25" customHeight="1" x14ac:dyDescent="0.2">
      <c r="A392" s="2"/>
      <c r="B392" s="2"/>
      <c r="C392" s="2"/>
      <c r="D392" s="2"/>
      <c r="E392" s="2"/>
      <c r="F392" s="2"/>
      <c r="G392" s="2"/>
      <c r="H392" s="2"/>
      <c r="I392" s="2"/>
      <c r="J392" s="2"/>
      <c r="K392" s="2"/>
      <c r="V392" s="2"/>
      <c r="W392" s="2"/>
      <c r="X392" s="2"/>
      <c r="Y392" s="2"/>
      <c r="Z392" s="2"/>
    </row>
    <row r="393" spans="1:26" ht="14.25" customHeight="1" x14ac:dyDescent="0.2">
      <c r="A393" s="2"/>
      <c r="B393" s="2"/>
      <c r="C393" s="2"/>
      <c r="D393" s="2"/>
      <c r="E393" s="2"/>
      <c r="F393" s="2"/>
      <c r="G393" s="2"/>
      <c r="H393" s="2"/>
      <c r="I393" s="2"/>
      <c r="J393" s="2"/>
      <c r="K393" s="2"/>
      <c r="V393" s="2"/>
      <c r="W393" s="2"/>
      <c r="X393" s="2"/>
      <c r="Y393" s="2"/>
      <c r="Z393" s="2"/>
    </row>
    <row r="394" spans="1:26" ht="14.25" customHeight="1" x14ac:dyDescent="0.2">
      <c r="A394" s="2"/>
      <c r="B394" s="2"/>
      <c r="C394" s="2"/>
      <c r="D394" s="2"/>
      <c r="E394" s="2"/>
      <c r="F394" s="2"/>
      <c r="G394" s="2"/>
      <c r="H394" s="2"/>
      <c r="I394" s="2"/>
      <c r="J394" s="2"/>
      <c r="K394" s="2"/>
      <c r="V394" s="2"/>
      <c r="W394" s="2"/>
      <c r="X394" s="2"/>
      <c r="Y394" s="2"/>
      <c r="Z394" s="2"/>
    </row>
    <row r="395" spans="1:26" ht="14.25" customHeight="1" x14ac:dyDescent="0.2">
      <c r="A395" s="2"/>
      <c r="B395" s="2"/>
      <c r="C395" s="2"/>
      <c r="D395" s="2"/>
      <c r="E395" s="2"/>
      <c r="F395" s="2"/>
      <c r="G395" s="2"/>
      <c r="H395" s="2"/>
      <c r="I395" s="2"/>
      <c r="J395" s="2"/>
      <c r="K395" s="2"/>
      <c r="V395" s="2"/>
      <c r="W395" s="2"/>
      <c r="X395" s="2"/>
      <c r="Y395" s="2"/>
      <c r="Z395" s="2"/>
    </row>
    <row r="396" spans="1:26" ht="14.25" customHeight="1" x14ac:dyDescent="0.2">
      <c r="A396" s="2"/>
      <c r="B396" s="2"/>
      <c r="C396" s="2"/>
      <c r="D396" s="2"/>
      <c r="E396" s="2"/>
      <c r="F396" s="2"/>
      <c r="G396" s="2"/>
      <c r="H396" s="2"/>
      <c r="I396" s="2"/>
      <c r="J396" s="2"/>
      <c r="K396" s="2"/>
      <c r="V396" s="2"/>
      <c r="W396" s="2"/>
      <c r="X396" s="2"/>
      <c r="Y396" s="2"/>
      <c r="Z396" s="2"/>
    </row>
    <row r="397" spans="1:26" ht="14.25" customHeight="1" x14ac:dyDescent="0.2">
      <c r="A397" s="2"/>
      <c r="B397" s="2"/>
      <c r="C397" s="2"/>
      <c r="D397" s="2"/>
      <c r="E397" s="2"/>
      <c r="F397" s="2"/>
      <c r="G397" s="2"/>
      <c r="H397" s="2"/>
      <c r="I397" s="2"/>
      <c r="J397" s="2"/>
      <c r="K397" s="2"/>
      <c r="V397" s="2"/>
      <c r="W397" s="2"/>
      <c r="X397" s="2"/>
      <c r="Y397" s="2"/>
      <c r="Z397" s="2"/>
    </row>
    <row r="398" spans="1:26" ht="14.25" customHeight="1" x14ac:dyDescent="0.2">
      <c r="A398" s="2"/>
      <c r="B398" s="2"/>
      <c r="C398" s="2"/>
      <c r="D398" s="2"/>
      <c r="E398" s="2"/>
      <c r="F398" s="2"/>
      <c r="G398" s="2"/>
      <c r="H398" s="2"/>
      <c r="I398" s="2"/>
      <c r="J398" s="2"/>
      <c r="K398" s="2"/>
      <c r="V398" s="2"/>
      <c r="W398" s="2"/>
      <c r="X398" s="2"/>
      <c r="Y398" s="2"/>
      <c r="Z398" s="2"/>
    </row>
    <row r="399" spans="1:26" ht="14.25" customHeight="1" x14ac:dyDescent="0.2">
      <c r="A399" s="2"/>
      <c r="B399" s="2"/>
      <c r="C399" s="2"/>
      <c r="D399" s="2"/>
      <c r="E399" s="2"/>
      <c r="F399" s="2"/>
      <c r="G399" s="2"/>
      <c r="H399" s="2"/>
      <c r="I399" s="2"/>
      <c r="J399" s="2"/>
      <c r="K399" s="2"/>
      <c r="V399" s="2"/>
      <c r="W399" s="2"/>
      <c r="X399" s="2"/>
      <c r="Y399" s="2"/>
      <c r="Z399" s="2"/>
    </row>
    <row r="400" spans="1:26" ht="14.25" customHeight="1" x14ac:dyDescent="0.2">
      <c r="A400" s="2"/>
      <c r="B400" s="2"/>
      <c r="C400" s="2"/>
      <c r="D400" s="2"/>
      <c r="E400" s="2"/>
      <c r="F400" s="2"/>
      <c r="G400" s="2"/>
      <c r="H400" s="2"/>
      <c r="I400" s="2"/>
      <c r="J400" s="2"/>
      <c r="K400" s="2"/>
      <c r="V400" s="2"/>
      <c r="W400" s="2"/>
      <c r="X400" s="2"/>
      <c r="Y400" s="2"/>
      <c r="Z400" s="2"/>
    </row>
    <row r="401" spans="1:26" ht="14.25" customHeight="1" x14ac:dyDescent="0.2">
      <c r="A401" s="2"/>
      <c r="B401" s="2"/>
      <c r="C401" s="2"/>
      <c r="D401" s="2"/>
      <c r="E401" s="2"/>
      <c r="F401" s="2"/>
      <c r="G401" s="2"/>
      <c r="H401" s="2"/>
      <c r="I401" s="2"/>
      <c r="J401" s="2"/>
      <c r="K401" s="2"/>
      <c r="V401" s="2"/>
      <c r="W401" s="2"/>
      <c r="X401" s="2"/>
      <c r="Y401" s="2"/>
      <c r="Z401" s="2"/>
    </row>
    <row r="402" spans="1:26" ht="14.25" customHeight="1" x14ac:dyDescent="0.2">
      <c r="A402" s="2"/>
      <c r="B402" s="2"/>
      <c r="C402" s="2"/>
      <c r="D402" s="2"/>
      <c r="E402" s="2"/>
      <c r="F402" s="2"/>
      <c r="G402" s="2"/>
      <c r="H402" s="2"/>
      <c r="I402" s="2"/>
      <c r="J402" s="2"/>
      <c r="K402" s="2"/>
      <c r="V402" s="2"/>
      <c r="W402" s="2"/>
      <c r="X402" s="2"/>
      <c r="Y402" s="2"/>
      <c r="Z402" s="2"/>
    </row>
    <row r="403" spans="1:26" ht="14.25" customHeight="1" x14ac:dyDescent="0.2">
      <c r="A403" s="2"/>
      <c r="B403" s="2"/>
      <c r="C403" s="2"/>
      <c r="D403" s="2"/>
      <c r="E403" s="2"/>
      <c r="F403" s="2"/>
      <c r="G403" s="2"/>
      <c r="H403" s="2"/>
      <c r="I403" s="2"/>
      <c r="J403" s="2"/>
      <c r="K403" s="2"/>
      <c r="V403" s="2"/>
      <c r="W403" s="2"/>
      <c r="X403" s="2"/>
      <c r="Y403" s="2"/>
      <c r="Z403" s="2"/>
    </row>
    <row r="404" spans="1:26" ht="14.25" customHeight="1" x14ac:dyDescent="0.2">
      <c r="A404" s="2"/>
      <c r="B404" s="2"/>
      <c r="C404" s="2"/>
      <c r="D404" s="2"/>
      <c r="E404" s="2"/>
      <c r="F404" s="2"/>
      <c r="G404" s="2"/>
      <c r="H404" s="2"/>
      <c r="I404" s="2"/>
      <c r="J404" s="2"/>
      <c r="K404" s="2"/>
      <c r="V404" s="2"/>
      <c r="W404" s="2"/>
      <c r="X404" s="2"/>
      <c r="Y404" s="2"/>
      <c r="Z404" s="2"/>
    </row>
    <row r="405" spans="1:26" ht="14.25" customHeight="1" x14ac:dyDescent="0.2">
      <c r="A405" s="2"/>
      <c r="B405" s="2"/>
      <c r="C405" s="2"/>
      <c r="D405" s="2"/>
      <c r="E405" s="2"/>
      <c r="F405" s="2"/>
      <c r="G405" s="2"/>
      <c r="H405" s="2"/>
      <c r="I405" s="2"/>
      <c r="J405" s="2"/>
      <c r="K405" s="2"/>
      <c r="V405" s="2"/>
      <c r="W405" s="2"/>
      <c r="X405" s="2"/>
      <c r="Y405" s="2"/>
      <c r="Z405" s="2"/>
    </row>
    <row r="406" spans="1:26" ht="14.25" customHeight="1" x14ac:dyDescent="0.2">
      <c r="A406" s="2"/>
      <c r="B406" s="2"/>
      <c r="C406" s="2"/>
      <c r="D406" s="2"/>
      <c r="E406" s="2"/>
      <c r="F406" s="2"/>
      <c r="G406" s="2"/>
      <c r="H406" s="2"/>
      <c r="I406" s="2"/>
      <c r="J406" s="2"/>
      <c r="K406" s="2"/>
      <c r="V406" s="2"/>
      <c r="W406" s="2"/>
      <c r="X406" s="2"/>
      <c r="Y406" s="2"/>
      <c r="Z406" s="2"/>
    </row>
    <row r="407" spans="1:26" ht="14.25" customHeight="1" x14ac:dyDescent="0.2">
      <c r="A407" s="2"/>
      <c r="B407" s="2"/>
      <c r="C407" s="2"/>
      <c r="D407" s="2"/>
      <c r="E407" s="2"/>
      <c r="F407" s="2"/>
      <c r="G407" s="2"/>
      <c r="H407" s="2"/>
      <c r="I407" s="2"/>
      <c r="J407" s="2"/>
      <c r="K407" s="2"/>
      <c r="V407" s="2"/>
      <c r="W407" s="2"/>
      <c r="X407" s="2"/>
      <c r="Y407" s="2"/>
      <c r="Z407" s="2"/>
    </row>
    <row r="408" spans="1:26" ht="14.25" customHeight="1" x14ac:dyDescent="0.2">
      <c r="A408" s="2"/>
      <c r="B408" s="2"/>
      <c r="C408" s="2"/>
      <c r="D408" s="2"/>
      <c r="E408" s="2"/>
      <c r="F408" s="2"/>
      <c r="G408" s="2"/>
      <c r="H408" s="2"/>
      <c r="I408" s="2"/>
      <c r="J408" s="2"/>
      <c r="K408" s="2"/>
      <c r="V408" s="2"/>
      <c r="W408" s="2"/>
      <c r="X408" s="2"/>
      <c r="Y408" s="2"/>
      <c r="Z408" s="2"/>
    </row>
    <row r="409" spans="1:26" ht="14.25" customHeight="1" x14ac:dyDescent="0.2">
      <c r="A409" s="2"/>
      <c r="B409" s="2"/>
      <c r="C409" s="2"/>
      <c r="D409" s="2"/>
      <c r="E409" s="2"/>
      <c r="F409" s="2"/>
      <c r="G409" s="2"/>
      <c r="H409" s="2"/>
      <c r="I409" s="2"/>
      <c r="J409" s="2"/>
      <c r="K409" s="2"/>
      <c r="V409" s="2"/>
      <c r="W409" s="2"/>
      <c r="X409" s="2"/>
      <c r="Y409" s="2"/>
      <c r="Z409" s="2"/>
    </row>
    <row r="410" spans="1:26" ht="14.25" customHeight="1" x14ac:dyDescent="0.2">
      <c r="A410" s="2"/>
      <c r="B410" s="2"/>
      <c r="C410" s="2"/>
      <c r="D410" s="2"/>
      <c r="E410" s="2"/>
      <c r="F410" s="2"/>
      <c r="G410" s="2"/>
      <c r="H410" s="2"/>
      <c r="I410" s="2"/>
      <c r="J410" s="2"/>
      <c r="K410" s="2"/>
      <c r="V410" s="2"/>
      <c r="W410" s="2"/>
      <c r="X410" s="2"/>
      <c r="Y410" s="2"/>
      <c r="Z410" s="2"/>
    </row>
    <row r="411" spans="1:26" ht="14.25" customHeight="1" x14ac:dyDescent="0.2">
      <c r="A411" s="2"/>
      <c r="B411" s="2"/>
      <c r="C411" s="2"/>
      <c r="D411" s="2"/>
      <c r="E411" s="2"/>
      <c r="F411" s="2"/>
      <c r="G411" s="2"/>
      <c r="H411" s="2"/>
      <c r="I411" s="2"/>
      <c r="J411" s="2"/>
      <c r="K411" s="2"/>
      <c r="V411" s="2"/>
      <c r="W411" s="2"/>
      <c r="X411" s="2"/>
      <c r="Y411" s="2"/>
      <c r="Z411" s="2"/>
    </row>
    <row r="412" spans="1:26" ht="14.25" customHeight="1" x14ac:dyDescent="0.2">
      <c r="A412" s="2"/>
      <c r="B412" s="2"/>
      <c r="C412" s="2"/>
      <c r="D412" s="2"/>
      <c r="E412" s="2"/>
      <c r="F412" s="2"/>
      <c r="G412" s="2"/>
      <c r="H412" s="2"/>
      <c r="I412" s="2"/>
      <c r="J412" s="2"/>
      <c r="K412" s="2"/>
      <c r="V412" s="2"/>
      <c r="W412" s="2"/>
      <c r="X412" s="2"/>
      <c r="Y412" s="2"/>
      <c r="Z412" s="2"/>
    </row>
    <row r="413" spans="1:26" ht="14.25" customHeight="1" x14ac:dyDescent="0.2">
      <c r="A413" s="2"/>
      <c r="B413" s="2"/>
      <c r="C413" s="2"/>
      <c r="D413" s="2"/>
      <c r="E413" s="2"/>
      <c r="F413" s="2"/>
      <c r="G413" s="2"/>
      <c r="H413" s="2"/>
      <c r="I413" s="2"/>
      <c r="J413" s="2"/>
      <c r="K413" s="2"/>
      <c r="V413" s="2"/>
      <c r="W413" s="2"/>
      <c r="X413" s="2"/>
      <c r="Y413" s="2"/>
      <c r="Z413" s="2"/>
    </row>
    <row r="414" spans="1:26" ht="14.25" customHeight="1" x14ac:dyDescent="0.2">
      <c r="A414" s="2"/>
      <c r="B414" s="2"/>
      <c r="C414" s="2"/>
      <c r="D414" s="2"/>
      <c r="E414" s="2"/>
      <c r="F414" s="2"/>
      <c r="G414" s="2"/>
      <c r="H414" s="2"/>
      <c r="I414" s="2"/>
      <c r="J414" s="2"/>
      <c r="K414" s="2"/>
      <c r="V414" s="2"/>
      <c r="W414" s="2"/>
      <c r="X414" s="2"/>
      <c r="Y414" s="2"/>
      <c r="Z414" s="2"/>
    </row>
    <row r="415" spans="1:26" ht="14.25" customHeight="1" x14ac:dyDescent="0.2">
      <c r="A415" s="2"/>
      <c r="B415" s="2"/>
      <c r="C415" s="2"/>
      <c r="D415" s="2"/>
      <c r="E415" s="2"/>
      <c r="F415" s="2"/>
      <c r="G415" s="2"/>
      <c r="H415" s="2"/>
      <c r="I415" s="2"/>
      <c r="J415" s="2"/>
      <c r="K415" s="2"/>
      <c r="V415" s="2"/>
      <c r="W415" s="2"/>
      <c r="X415" s="2"/>
      <c r="Y415" s="2"/>
      <c r="Z415" s="2"/>
    </row>
    <row r="416" spans="1:26" ht="14.25" customHeight="1" x14ac:dyDescent="0.2">
      <c r="A416" s="2"/>
      <c r="B416" s="2"/>
      <c r="C416" s="2"/>
      <c r="D416" s="2"/>
      <c r="E416" s="2"/>
      <c r="F416" s="2"/>
      <c r="G416" s="2"/>
      <c r="H416" s="2"/>
      <c r="I416" s="2"/>
      <c r="J416" s="2"/>
      <c r="K416" s="2"/>
      <c r="V416" s="2"/>
      <c r="W416" s="2"/>
      <c r="X416" s="2"/>
      <c r="Y416" s="2"/>
      <c r="Z416" s="2"/>
    </row>
    <row r="417" spans="1:26" ht="14.25" customHeight="1" x14ac:dyDescent="0.2">
      <c r="A417" s="2"/>
      <c r="B417" s="2"/>
      <c r="C417" s="2"/>
      <c r="D417" s="2"/>
      <c r="E417" s="2"/>
      <c r="F417" s="2"/>
      <c r="G417" s="2"/>
      <c r="H417" s="2"/>
      <c r="I417" s="2"/>
      <c r="J417" s="2"/>
      <c r="K417" s="2"/>
      <c r="V417" s="2"/>
      <c r="W417" s="2"/>
      <c r="X417" s="2"/>
      <c r="Y417" s="2"/>
      <c r="Z417" s="2"/>
    </row>
    <row r="418" spans="1:26" ht="14.25" customHeight="1" x14ac:dyDescent="0.2">
      <c r="A418" s="2"/>
      <c r="B418" s="2"/>
      <c r="C418" s="2"/>
      <c r="D418" s="2"/>
      <c r="E418" s="2"/>
      <c r="F418" s="2"/>
      <c r="G418" s="2"/>
      <c r="H418" s="2"/>
      <c r="I418" s="2"/>
      <c r="J418" s="2"/>
      <c r="K418" s="2"/>
      <c r="V418" s="2"/>
      <c r="W418" s="2"/>
      <c r="X418" s="2"/>
      <c r="Y418" s="2"/>
      <c r="Z418" s="2"/>
    </row>
    <row r="419" spans="1:26" ht="14.25" customHeight="1" x14ac:dyDescent="0.2">
      <c r="A419" s="2"/>
      <c r="B419" s="2"/>
      <c r="C419" s="2"/>
      <c r="D419" s="2"/>
      <c r="E419" s="2"/>
      <c r="F419" s="2"/>
      <c r="G419" s="2"/>
      <c r="H419" s="2"/>
      <c r="I419" s="2"/>
      <c r="J419" s="2"/>
      <c r="K419" s="2"/>
      <c r="V419" s="2"/>
      <c r="W419" s="2"/>
      <c r="X419" s="2"/>
      <c r="Y419" s="2"/>
      <c r="Z419" s="2"/>
    </row>
    <row r="420" spans="1:26" ht="14.25" customHeight="1" x14ac:dyDescent="0.2">
      <c r="A420" s="2"/>
      <c r="B420" s="2"/>
      <c r="C420" s="2"/>
      <c r="D420" s="2"/>
      <c r="E420" s="2"/>
      <c r="F420" s="2"/>
      <c r="G420" s="2"/>
      <c r="H420" s="2"/>
      <c r="I420" s="2"/>
      <c r="J420" s="2"/>
      <c r="K420" s="2"/>
      <c r="V420" s="2"/>
      <c r="W420" s="2"/>
      <c r="X420" s="2"/>
      <c r="Y420" s="2"/>
      <c r="Z420" s="2"/>
    </row>
    <row r="421" spans="1:26" ht="14.25" customHeight="1" x14ac:dyDescent="0.2">
      <c r="A421" s="2"/>
      <c r="B421" s="2"/>
      <c r="C421" s="2"/>
      <c r="D421" s="2"/>
      <c r="E421" s="2"/>
      <c r="F421" s="2"/>
      <c r="G421" s="2"/>
      <c r="H421" s="2"/>
      <c r="I421" s="2"/>
      <c r="J421" s="2"/>
      <c r="K421" s="2"/>
      <c r="V421" s="2"/>
      <c r="W421" s="2"/>
      <c r="X421" s="2"/>
      <c r="Y421" s="2"/>
      <c r="Z421" s="2"/>
    </row>
    <row r="422" spans="1:26" ht="14.25" customHeight="1" x14ac:dyDescent="0.2">
      <c r="A422" s="2"/>
      <c r="B422" s="2"/>
      <c r="C422" s="2"/>
      <c r="D422" s="2"/>
      <c r="E422" s="2"/>
      <c r="F422" s="2"/>
      <c r="G422" s="2"/>
      <c r="H422" s="2"/>
      <c r="I422" s="2"/>
      <c r="J422" s="2"/>
      <c r="K422" s="2"/>
      <c r="V422" s="2"/>
      <c r="W422" s="2"/>
      <c r="X422" s="2"/>
      <c r="Y422" s="2"/>
      <c r="Z422" s="2"/>
    </row>
    <row r="423" spans="1:26" ht="14.25" customHeight="1" x14ac:dyDescent="0.2">
      <c r="A423" s="2"/>
      <c r="B423" s="2"/>
      <c r="C423" s="2"/>
      <c r="D423" s="2"/>
      <c r="E423" s="2"/>
      <c r="F423" s="2"/>
      <c r="G423" s="2"/>
      <c r="H423" s="2"/>
      <c r="I423" s="2"/>
      <c r="J423" s="2"/>
      <c r="K423" s="2"/>
      <c r="V423" s="2"/>
      <c r="W423" s="2"/>
      <c r="X423" s="2"/>
      <c r="Y423" s="2"/>
      <c r="Z423" s="2"/>
    </row>
    <row r="424" spans="1:26" ht="14.25" customHeight="1" x14ac:dyDescent="0.2">
      <c r="A424" s="2"/>
      <c r="B424" s="2"/>
      <c r="C424" s="2"/>
      <c r="D424" s="2"/>
      <c r="E424" s="2"/>
      <c r="F424" s="2"/>
      <c r="G424" s="2"/>
      <c r="H424" s="2"/>
      <c r="I424" s="2"/>
      <c r="J424" s="2"/>
      <c r="K424" s="2"/>
      <c r="V424" s="2"/>
      <c r="W424" s="2"/>
      <c r="X424" s="2"/>
      <c r="Y424" s="2"/>
      <c r="Z424" s="2"/>
    </row>
    <row r="425" spans="1:26" ht="14.25" customHeight="1" x14ac:dyDescent="0.2">
      <c r="A425" s="2"/>
      <c r="B425" s="2"/>
      <c r="C425" s="2"/>
      <c r="D425" s="2"/>
      <c r="E425" s="2"/>
      <c r="F425" s="2"/>
      <c r="G425" s="2"/>
      <c r="H425" s="2"/>
      <c r="I425" s="2"/>
      <c r="J425" s="2"/>
      <c r="K425" s="2"/>
      <c r="V425" s="2"/>
      <c r="W425" s="2"/>
      <c r="X425" s="2"/>
      <c r="Y425" s="2"/>
      <c r="Z425" s="2"/>
    </row>
    <row r="426" spans="1:26" ht="14.25" customHeight="1" x14ac:dyDescent="0.2">
      <c r="A426" s="2"/>
      <c r="B426" s="2"/>
      <c r="C426" s="2"/>
      <c r="D426" s="2"/>
      <c r="E426" s="2"/>
      <c r="F426" s="2"/>
      <c r="G426" s="2"/>
      <c r="H426" s="2"/>
      <c r="I426" s="2"/>
      <c r="J426" s="2"/>
      <c r="K426" s="2"/>
      <c r="V426" s="2"/>
      <c r="W426" s="2"/>
      <c r="X426" s="2"/>
      <c r="Y426" s="2"/>
      <c r="Z426" s="2"/>
    </row>
    <row r="427" spans="1:26" ht="14.25" customHeight="1" x14ac:dyDescent="0.2">
      <c r="A427" s="2"/>
      <c r="B427" s="2"/>
      <c r="C427" s="2"/>
      <c r="D427" s="2"/>
      <c r="E427" s="2"/>
      <c r="F427" s="2"/>
      <c r="G427" s="2"/>
      <c r="H427" s="2"/>
      <c r="I427" s="2"/>
      <c r="J427" s="2"/>
      <c r="K427" s="2"/>
      <c r="V427" s="2"/>
      <c r="W427" s="2"/>
      <c r="X427" s="2"/>
      <c r="Y427" s="2"/>
      <c r="Z427" s="2"/>
    </row>
    <row r="428" spans="1:26" ht="14.25" customHeight="1" x14ac:dyDescent="0.2">
      <c r="A428" s="2"/>
      <c r="B428" s="2"/>
      <c r="C428" s="2"/>
      <c r="D428" s="2"/>
      <c r="E428" s="2"/>
      <c r="F428" s="2"/>
      <c r="G428" s="2"/>
      <c r="H428" s="2"/>
      <c r="I428" s="2"/>
      <c r="J428" s="2"/>
      <c r="K428" s="2"/>
      <c r="V428" s="2"/>
      <c r="W428" s="2"/>
      <c r="X428" s="2"/>
      <c r="Y428" s="2"/>
      <c r="Z428" s="2"/>
    </row>
    <row r="429" spans="1:26" ht="14.25" customHeight="1" x14ac:dyDescent="0.2">
      <c r="A429" s="2"/>
      <c r="B429" s="2"/>
      <c r="C429" s="2"/>
      <c r="D429" s="2"/>
      <c r="E429" s="2"/>
      <c r="F429" s="2"/>
      <c r="G429" s="2"/>
      <c r="H429" s="2"/>
      <c r="I429" s="2"/>
      <c r="J429" s="2"/>
      <c r="K429" s="2"/>
      <c r="V429" s="2"/>
      <c r="W429" s="2"/>
      <c r="X429" s="2"/>
      <c r="Y429" s="2"/>
      <c r="Z429" s="2"/>
    </row>
    <row r="430" spans="1:26" ht="14.25" customHeight="1" x14ac:dyDescent="0.2">
      <c r="A430" s="2"/>
      <c r="B430" s="2"/>
      <c r="C430" s="2"/>
      <c r="D430" s="2"/>
      <c r="E430" s="2"/>
      <c r="F430" s="2"/>
      <c r="G430" s="2"/>
      <c r="H430" s="2"/>
      <c r="I430" s="2"/>
      <c r="J430" s="2"/>
      <c r="K430" s="2"/>
      <c r="V430" s="2"/>
      <c r="W430" s="2"/>
      <c r="X430" s="2"/>
      <c r="Y430" s="2"/>
      <c r="Z430" s="2"/>
    </row>
    <row r="431" spans="1:26" ht="14.25" customHeight="1" x14ac:dyDescent="0.2">
      <c r="A431" s="2"/>
      <c r="B431" s="2"/>
      <c r="C431" s="2"/>
      <c r="D431" s="2"/>
      <c r="E431" s="2"/>
      <c r="F431" s="2"/>
      <c r="G431" s="2"/>
      <c r="H431" s="2"/>
      <c r="I431" s="2"/>
      <c r="J431" s="2"/>
      <c r="K431" s="2"/>
      <c r="V431" s="2"/>
      <c r="W431" s="2"/>
      <c r="X431" s="2"/>
      <c r="Y431" s="2"/>
      <c r="Z431" s="2"/>
    </row>
    <row r="432" spans="1:26" ht="14.25" customHeight="1" x14ac:dyDescent="0.2">
      <c r="A432" s="2"/>
      <c r="B432" s="2"/>
      <c r="C432" s="2"/>
      <c r="D432" s="2"/>
      <c r="E432" s="2"/>
      <c r="F432" s="2"/>
      <c r="G432" s="2"/>
      <c r="H432" s="2"/>
      <c r="I432" s="2"/>
      <c r="J432" s="2"/>
      <c r="K432" s="2"/>
      <c r="V432" s="2"/>
      <c r="W432" s="2"/>
      <c r="X432" s="2"/>
      <c r="Y432" s="2"/>
      <c r="Z432" s="2"/>
    </row>
    <row r="433" spans="1:26" ht="14.25" customHeight="1" x14ac:dyDescent="0.2">
      <c r="A433" s="2"/>
      <c r="B433" s="2"/>
      <c r="C433" s="2"/>
      <c r="D433" s="2"/>
      <c r="E433" s="2"/>
      <c r="F433" s="2"/>
      <c r="G433" s="2"/>
      <c r="H433" s="2"/>
      <c r="I433" s="2"/>
      <c r="J433" s="2"/>
      <c r="K433" s="2"/>
      <c r="V433" s="2"/>
      <c r="W433" s="2"/>
      <c r="X433" s="2"/>
      <c r="Y433" s="2"/>
      <c r="Z433" s="2"/>
    </row>
    <row r="434" spans="1:26" ht="14.25" customHeight="1" x14ac:dyDescent="0.2">
      <c r="A434" s="2"/>
      <c r="B434" s="2"/>
      <c r="C434" s="2"/>
      <c r="D434" s="2"/>
      <c r="E434" s="2"/>
      <c r="F434" s="2"/>
      <c r="G434" s="2"/>
      <c r="H434" s="2"/>
      <c r="I434" s="2"/>
      <c r="J434" s="2"/>
      <c r="K434" s="2"/>
      <c r="V434" s="2"/>
      <c r="W434" s="2"/>
      <c r="X434" s="2"/>
      <c r="Y434" s="2"/>
      <c r="Z434" s="2"/>
    </row>
    <row r="435" spans="1:26" ht="14.25" customHeight="1" x14ac:dyDescent="0.2">
      <c r="A435" s="2"/>
      <c r="B435" s="2"/>
      <c r="C435" s="2"/>
      <c r="D435" s="2"/>
      <c r="E435" s="2"/>
      <c r="F435" s="2"/>
      <c r="G435" s="2"/>
      <c r="H435" s="2"/>
      <c r="I435" s="2"/>
      <c r="J435" s="2"/>
      <c r="K435" s="2"/>
      <c r="V435" s="2"/>
      <c r="W435" s="2"/>
      <c r="X435" s="2"/>
      <c r="Y435" s="2"/>
      <c r="Z435" s="2"/>
    </row>
    <row r="436" spans="1:26" ht="14.25" customHeight="1" x14ac:dyDescent="0.2">
      <c r="A436" s="2"/>
      <c r="B436" s="2"/>
      <c r="C436" s="2"/>
      <c r="D436" s="2"/>
      <c r="E436" s="2"/>
      <c r="F436" s="2"/>
      <c r="G436" s="2"/>
      <c r="H436" s="2"/>
      <c r="I436" s="2"/>
      <c r="J436" s="2"/>
      <c r="K436" s="2"/>
      <c r="V436" s="2"/>
      <c r="W436" s="2"/>
      <c r="X436" s="2"/>
      <c r="Y436" s="2"/>
      <c r="Z436" s="2"/>
    </row>
    <row r="437" spans="1:26" ht="14.25" customHeight="1" x14ac:dyDescent="0.2">
      <c r="A437" s="2"/>
      <c r="B437" s="2"/>
      <c r="C437" s="2"/>
      <c r="D437" s="2"/>
      <c r="E437" s="2"/>
      <c r="F437" s="2"/>
      <c r="G437" s="2"/>
      <c r="H437" s="2"/>
      <c r="I437" s="2"/>
      <c r="J437" s="2"/>
      <c r="K437" s="2"/>
      <c r="V437" s="2"/>
      <c r="W437" s="2"/>
      <c r="X437" s="2"/>
      <c r="Y437" s="2"/>
      <c r="Z437" s="2"/>
    </row>
    <row r="438" spans="1:26" ht="14.25" customHeight="1" x14ac:dyDescent="0.2">
      <c r="A438" s="2"/>
      <c r="B438" s="2"/>
      <c r="C438" s="2"/>
      <c r="D438" s="2"/>
      <c r="E438" s="2"/>
      <c r="F438" s="2"/>
      <c r="G438" s="2"/>
      <c r="H438" s="2"/>
      <c r="I438" s="2"/>
      <c r="J438" s="2"/>
      <c r="K438" s="2"/>
      <c r="V438" s="2"/>
      <c r="W438" s="2"/>
      <c r="X438" s="2"/>
      <c r="Y438" s="2"/>
      <c r="Z438" s="2"/>
    </row>
    <row r="439" spans="1:26" ht="14.25" customHeight="1" x14ac:dyDescent="0.2">
      <c r="A439" s="2"/>
      <c r="B439" s="2"/>
      <c r="C439" s="2"/>
      <c r="D439" s="2"/>
      <c r="E439" s="2"/>
      <c r="F439" s="2"/>
      <c r="G439" s="2"/>
      <c r="H439" s="2"/>
      <c r="I439" s="2"/>
      <c r="J439" s="2"/>
      <c r="K439" s="2"/>
      <c r="V439" s="2"/>
      <c r="W439" s="2"/>
      <c r="X439" s="2"/>
      <c r="Y439" s="2"/>
      <c r="Z439" s="2"/>
    </row>
    <row r="440" spans="1:26" ht="14.25" customHeight="1" x14ac:dyDescent="0.2">
      <c r="A440" s="2"/>
      <c r="B440" s="2"/>
      <c r="C440" s="2"/>
      <c r="D440" s="2"/>
      <c r="E440" s="2"/>
      <c r="F440" s="2"/>
      <c r="G440" s="2"/>
      <c r="H440" s="2"/>
      <c r="I440" s="2"/>
      <c r="J440" s="2"/>
      <c r="K440" s="2"/>
      <c r="V440" s="2"/>
      <c r="W440" s="2"/>
      <c r="X440" s="2"/>
      <c r="Y440" s="2"/>
      <c r="Z440" s="2"/>
    </row>
    <row r="441" spans="1:26" ht="14.25" customHeight="1" x14ac:dyDescent="0.2">
      <c r="A441" s="2"/>
      <c r="B441" s="2"/>
      <c r="C441" s="2"/>
      <c r="D441" s="2"/>
      <c r="E441" s="2"/>
      <c r="F441" s="2"/>
      <c r="G441" s="2"/>
      <c r="H441" s="2"/>
      <c r="I441" s="2"/>
      <c r="J441" s="2"/>
      <c r="K441" s="2"/>
      <c r="V441" s="2"/>
      <c r="W441" s="2"/>
      <c r="X441" s="2"/>
      <c r="Y441" s="2"/>
      <c r="Z441" s="2"/>
    </row>
    <row r="442" spans="1:26" ht="14.25" customHeight="1" x14ac:dyDescent="0.2">
      <c r="A442" s="2"/>
      <c r="B442" s="2"/>
      <c r="C442" s="2"/>
      <c r="D442" s="2"/>
      <c r="E442" s="2"/>
      <c r="F442" s="2"/>
      <c r="G442" s="2"/>
      <c r="H442" s="2"/>
      <c r="I442" s="2"/>
      <c r="J442" s="2"/>
      <c r="K442" s="2"/>
      <c r="V442" s="2"/>
      <c r="W442" s="2"/>
      <c r="X442" s="2"/>
      <c r="Y442" s="2"/>
      <c r="Z442" s="2"/>
    </row>
    <row r="443" spans="1:26" ht="14.25" customHeight="1" x14ac:dyDescent="0.2">
      <c r="A443" s="2"/>
      <c r="B443" s="2"/>
      <c r="C443" s="2"/>
      <c r="D443" s="2"/>
      <c r="E443" s="2"/>
      <c r="F443" s="2"/>
      <c r="G443" s="2"/>
      <c r="H443" s="2"/>
      <c r="I443" s="2"/>
      <c r="J443" s="2"/>
      <c r="K443" s="2"/>
      <c r="V443" s="2"/>
      <c r="W443" s="2"/>
      <c r="X443" s="2"/>
      <c r="Y443" s="2"/>
      <c r="Z443" s="2"/>
    </row>
    <row r="444" spans="1:26" ht="14.25" customHeight="1" x14ac:dyDescent="0.2">
      <c r="A444" s="2"/>
      <c r="B444" s="2"/>
      <c r="C444" s="2"/>
      <c r="D444" s="2"/>
      <c r="E444" s="2"/>
      <c r="F444" s="2"/>
      <c r="G444" s="2"/>
      <c r="H444" s="2"/>
      <c r="I444" s="2"/>
      <c r="J444" s="2"/>
      <c r="K444" s="2"/>
      <c r="V444" s="2"/>
      <c r="W444" s="2"/>
      <c r="X444" s="2"/>
      <c r="Y444" s="2"/>
      <c r="Z444" s="2"/>
    </row>
    <row r="445" spans="1:26" ht="14.25" customHeight="1" x14ac:dyDescent="0.2">
      <c r="A445" s="2"/>
      <c r="B445" s="2"/>
      <c r="C445" s="2"/>
      <c r="D445" s="2"/>
      <c r="E445" s="2"/>
      <c r="F445" s="2"/>
      <c r="G445" s="2"/>
      <c r="H445" s="2"/>
      <c r="I445" s="2"/>
      <c r="J445" s="2"/>
      <c r="K445" s="2"/>
      <c r="V445" s="2"/>
      <c r="W445" s="2"/>
      <c r="X445" s="2"/>
      <c r="Y445" s="2"/>
      <c r="Z445" s="2"/>
    </row>
    <row r="446" spans="1:26" ht="14.25" customHeight="1" x14ac:dyDescent="0.2">
      <c r="A446" s="2"/>
      <c r="B446" s="2"/>
      <c r="C446" s="2"/>
      <c r="D446" s="2"/>
      <c r="E446" s="2"/>
      <c r="F446" s="2"/>
      <c r="G446" s="2"/>
      <c r="H446" s="2"/>
      <c r="I446" s="2"/>
      <c r="J446" s="2"/>
      <c r="K446" s="2"/>
      <c r="V446" s="2"/>
      <c r="W446" s="2"/>
      <c r="X446" s="2"/>
      <c r="Y446" s="2"/>
      <c r="Z446" s="2"/>
    </row>
    <row r="447" spans="1:26" ht="14.25" customHeight="1" x14ac:dyDescent="0.2">
      <c r="A447" s="2"/>
      <c r="B447" s="2"/>
      <c r="C447" s="2"/>
      <c r="D447" s="2"/>
      <c r="E447" s="2"/>
      <c r="F447" s="2"/>
      <c r="G447" s="2"/>
      <c r="H447" s="2"/>
      <c r="I447" s="2"/>
      <c r="J447" s="2"/>
      <c r="K447" s="2"/>
      <c r="V447" s="2"/>
      <c r="W447" s="2"/>
      <c r="X447" s="2"/>
      <c r="Y447" s="2"/>
      <c r="Z447" s="2"/>
    </row>
    <row r="448" spans="1:26" ht="14.25" customHeight="1" x14ac:dyDescent="0.2">
      <c r="A448" s="2"/>
      <c r="B448" s="2"/>
      <c r="C448" s="2"/>
      <c r="D448" s="2"/>
      <c r="E448" s="2"/>
      <c r="F448" s="2"/>
      <c r="G448" s="2"/>
      <c r="H448" s="2"/>
      <c r="I448" s="2"/>
      <c r="J448" s="2"/>
      <c r="K448" s="2"/>
      <c r="V448" s="2"/>
      <c r="W448" s="2"/>
      <c r="X448" s="2"/>
      <c r="Y448" s="2"/>
      <c r="Z448" s="2"/>
    </row>
    <row r="449" spans="1:26" ht="14.25" customHeight="1" x14ac:dyDescent="0.2">
      <c r="A449" s="2"/>
      <c r="B449" s="2"/>
      <c r="C449" s="2"/>
      <c r="D449" s="2"/>
      <c r="E449" s="2"/>
      <c r="F449" s="2"/>
      <c r="G449" s="2"/>
      <c r="H449" s="2"/>
      <c r="I449" s="2"/>
      <c r="J449" s="2"/>
      <c r="K449" s="2"/>
      <c r="V449" s="2"/>
      <c r="W449" s="2"/>
      <c r="X449" s="2"/>
      <c r="Y449" s="2"/>
      <c r="Z449" s="2"/>
    </row>
    <row r="450" spans="1:26" ht="14.25" customHeight="1" x14ac:dyDescent="0.2">
      <c r="A450" s="2"/>
      <c r="B450" s="2"/>
      <c r="C450" s="2"/>
      <c r="D450" s="2"/>
      <c r="E450" s="2"/>
      <c r="F450" s="2"/>
      <c r="G450" s="2"/>
      <c r="H450" s="2"/>
      <c r="I450" s="2"/>
      <c r="J450" s="2"/>
      <c r="K450" s="2"/>
      <c r="V450" s="2"/>
      <c r="W450" s="2"/>
      <c r="X450" s="2"/>
      <c r="Y450" s="2"/>
      <c r="Z450" s="2"/>
    </row>
    <row r="451" spans="1:26" ht="14.25" customHeight="1" x14ac:dyDescent="0.2">
      <c r="A451" s="2"/>
      <c r="B451" s="2"/>
      <c r="C451" s="2"/>
      <c r="D451" s="2"/>
      <c r="E451" s="2"/>
      <c r="F451" s="2"/>
      <c r="G451" s="2"/>
      <c r="H451" s="2"/>
      <c r="I451" s="2"/>
      <c r="J451" s="2"/>
      <c r="K451" s="2"/>
      <c r="V451" s="2"/>
      <c r="W451" s="2"/>
      <c r="X451" s="2"/>
      <c r="Y451" s="2"/>
      <c r="Z451" s="2"/>
    </row>
    <row r="452" spans="1:26" ht="14.25" customHeight="1" x14ac:dyDescent="0.2">
      <c r="A452" s="2"/>
      <c r="B452" s="2"/>
      <c r="C452" s="2"/>
      <c r="D452" s="2"/>
      <c r="E452" s="2"/>
      <c r="F452" s="2"/>
      <c r="G452" s="2"/>
      <c r="H452" s="2"/>
      <c r="I452" s="2"/>
      <c r="J452" s="2"/>
      <c r="K452" s="2"/>
      <c r="V452" s="2"/>
      <c r="W452" s="2"/>
      <c r="X452" s="2"/>
      <c r="Y452" s="2"/>
      <c r="Z452" s="2"/>
    </row>
    <row r="453" spans="1:26" ht="14.25" customHeight="1" x14ac:dyDescent="0.2">
      <c r="A453" s="2"/>
      <c r="B453" s="2"/>
      <c r="C453" s="2"/>
      <c r="D453" s="2"/>
      <c r="E453" s="2"/>
      <c r="F453" s="2"/>
      <c r="G453" s="2"/>
      <c r="H453" s="2"/>
      <c r="I453" s="2"/>
      <c r="J453" s="2"/>
      <c r="K453" s="2"/>
      <c r="V453" s="2"/>
      <c r="W453" s="2"/>
      <c r="X453" s="2"/>
      <c r="Y453" s="2"/>
      <c r="Z453" s="2"/>
    </row>
    <row r="454" spans="1:26" ht="14.25" customHeight="1" x14ac:dyDescent="0.2">
      <c r="A454" s="2"/>
      <c r="B454" s="2"/>
      <c r="C454" s="2"/>
      <c r="D454" s="2"/>
      <c r="E454" s="2"/>
      <c r="F454" s="2"/>
      <c r="G454" s="2"/>
      <c r="H454" s="2"/>
      <c r="I454" s="2"/>
      <c r="J454" s="2"/>
      <c r="K454" s="2"/>
      <c r="V454" s="2"/>
      <c r="W454" s="2"/>
      <c r="X454" s="2"/>
      <c r="Y454" s="2"/>
      <c r="Z454" s="2"/>
    </row>
    <row r="455" spans="1:26" ht="14.25" customHeight="1" x14ac:dyDescent="0.2">
      <c r="A455" s="2"/>
      <c r="B455" s="2"/>
      <c r="C455" s="2"/>
      <c r="D455" s="2"/>
      <c r="E455" s="2"/>
      <c r="F455" s="2"/>
      <c r="G455" s="2"/>
      <c r="H455" s="2"/>
      <c r="I455" s="2"/>
      <c r="J455" s="2"/>
      <c r="K455" s="2"/>
      <c r="V455" s="2"/>
      <c r="W455" s="2"/>
      <c r="X455" s="2"/>
      <c r="Y455" s="2"/>
      <c r="Z455" s="2"/>
    </row>
    <row r="456" spans="1:26" ht="14.25" customHeight="1" x14ac:dyDescent="0.2">
      <c r="A456" s="2"/>
      <c r="B456" s="2"/>
      <c r="C456" s="2"/>
      <c r="D456" s="2"/>
      <c r="E456" s="2"/>
      <c r="F456" s="2"/>
      <c r="G456" s="2"/>
      <c r="H456" s="2"/>
      <c r="I456" s="2"/>
      <c r="J456" s="2"/>
      <c r="K456" s="2"/>
      <c r="V456" s="2"/>
      <c r="W456" s="2"/>
      <c r="X456" s="2"/>
      <c r="Y456" s="2"/>
      <c r="Z456" s="2"/>
    </row>
    <row r="457" spans="1:26" ht="14.25" customHeight="1" x14ac:dyDescent="0.2">
      <c r="A457" s="2"/>
      <c r="B457" s="2"/>
      <c r="C457" s="2"/>
      <c r="D457" s="2"/>
      <c r="E457" s="2"/>
      <c r="F457" s="2"/>
      <c r="G457" s="2"/>
      <c r="H457" s="2"/>
      <c r="I457" s="2"/>
      <c r="J457" s="2"/>
      <c r="K457" s="2"/>
      <c r="V457" s="2"/>
      <c r="W457" s="2"/>
      <c r="X457" s="2"/>
      <c r="Y457" s="2"/>
      <c r="Z457" s="2"/>
    </row>
    <row r="458" spans="1:26" ht="14.25" customHeight="1" x14ac:dyDescent="0.2">
      <c r="A458" s="2"/>
      <c r="B458" s="2"/>
      <c r="C458" s="2"/>
      <c r="D458" s="2"/>
      <c r="E458" s="2"/>
      <c r="F458" s="2"/>
      <c r="G458" s="2"/>
      <c r="H458" s="2"/>
      <c r="I458" s="2"/>
      <c r="J458" s="2"/>
      <c r="K458" s="2"/>
      <c r="V458" s="2"/>
      <c r="W458" s="2"/>
      <c r="X458" s="2"/>
      <c r="Y458" s="2"/>
      <c r="Z458" s="2"/>
    </row>
    <row r="459" spans="1:26" ht="14.25" customHeight="1" x14ac:dyDescent="0.2">
      <c r="A459" s="2"/>
      <c r="B459" s="2"/>
      <c r="C459" s="2"/>
      <c r="D459" s="2"/>
      <c r="E459" s="2"/>
      <c r="F459" s="2"/>
      <c r="G459" s="2"/>
      <c r="H459" s="2"/>
      <c r="I459" s="2"/>
      <c r="J459" s="2"/>
      <c r="K459" s="2"/>
      <c r="V459" s="2"/>
      <c r="W459" s="2"/>
      <c r="X459" s="2"/>
      <c r="Y459" s="2"/>
      <c r="Z459" s="2"/>
    </row>
    <row r="460" spans="1:26" ht="14.25" customHeight="1" x14ac:dyDescent="0.2">
      <c r="A460" s="2"/>
      <c r="B460" s="2"/>
      <c r="C460" s="2"/>
      <c r="D460" s="2"/>
      <c r="E460" s="2"/>
      <c r="F460" s="2"/>
      <c r="G460" s="2"/>
      <c r="H460" s="2"/>
      <c r="I460" s="2"/>
      <c r="J460" s="2"/>
      <c r="K460" s="2"/>
      <c r="V460" s="2"/>
      <c r="W460" s="2"/>
      <c r="X460" s="2"/>
      <c r="Y460" s="2"/>
      <c r="Z460" s="2"/>
    </row>
    <row r="461" spans="1:26" ht="14.25" customHeight="1" x14ac:dyDescent="0.2">
      <c r="A461" s="2"/>
      <c r="B461" s="2"/>
      <c r="C461" s="2"/>
      <c r="D461" s="2"/>
      <c r="E461" s="2"/>
      <c r="F461" s="2"/>
      <c r="G461" s="2"/>
      <c r="H461" s="2"/>
      <c r="I461" s="2"/>
      <c r="J461" s="2"/>
      <c r="K461" s="2"/>
      <c r="V461" s="2"/>
      <c r="W461" s="2"/>
      <c r="X461" s="2"/>
      <c r="Y461" s="2"/>
      <c r="Z461" s="2"/>
    </row>
    <row r="462" spans="1:26" ht="14.25" customHeight="1" x14ac:dyDescent="0.2">
      <c r="A462" s="2"/>
      <c r="B462" s="2"/>
      <c r="C462" s="2"/>
      <c r="D462" s="2"/>
      <c r="E462" s="2"/>
      <c r="F462" s="2"/>
      <c r="G462" s="2"/>
      <c r="H462" s="2"/>
      <c r="I462" s="2"/>
      <c r="J462" s="2"/>
      <c r="K462" s="2"/>
      <c r="V462" s="2"/>
      <c r="W462" s="2"/>
      <c r="X462" s="2"/>
      <c r="Y462" s="2"/>
      <c r="Z462" s="2"/>
    </row>
    <row r="463" spans="1:26" ht="14.25" customHeight="1" x14ac:dyDescent="0.2">
      <c r="A463" s="2"/>
      <c r="B463" s="2"/>
      <c r="C463" s="2"/>
      <c r="D463" s="2"/>
      <c r="E463" s="2"/>
      <c r="F463" s="2"/>
      <c r="G463" s="2"/>
      <c r="H463" s="2"/>
      <c r="I463" s="2"/>
      <c r="J463" s="2"/>
      <c r="K463" s="2"/>
      <c r="V463" s="2"/>
      <c r="W463" s="2"/>
      <c r="X463" s="2"/>
      <c r="Y463" s="2"/>
      <c r="Z463" s="2"/>
    </row>
    <row r="464" spans="1:26" ht="14.25" customHeight="1" x14ac:dyDescent="0.2">
      <c r="A464" s="2"/>
      <c r="B464" s="2"/>
      <c r="C464" s="2"/>
      <c r="D464" s="2"/>
      <c r="E464" s="2"/>
      <c r="F464" s="2"/>
      <c r="G464" s="2"/>
      <c r="H464" s="2"/>
      <c r="I464" s="2"/>
      <c r="J464" s="2"/>
      <c r="K464" s="2"/>
      <c r="V464" s="2"/>
      <c r="W464" s="2"/>
      <c r="X464" s="2"/>
      <c r="Y464" s="2"/>
      <c r="Z464" s="2"/>
    </row>
    <row r="465" spans="1:26" ht="14.25" customHeight="1" x14ac:dyDescent="0.2">
      <c r="A465" s="2"/>
      <c r="B465" s="2"/>
      <c r="C465" s="2"/>
      <c r="D465" s="2"/>
      <c r="E465" s="2"/>
      <c r="F465" s="2"/>
      <c r="G465" s="2"/>
      <c r="H465" s="2"/>
      <c r="I465" s="2"/>
      <c r="J465" s="2"/>
      <c r="K465" s="2"/>
      <c r="V465" s="2"/>
      <c r="W465" s="2"/>
      <c r="X465" s="2"/>
      <c r="Y465" s="2"/>
      <c r="Z465" s="2"/>
    </row>
    <row r="466" spans="1:26" ht="14.25" customHeight="1" x14ac:dyDescent="0.2">
      <c r="A466" s="2"/>
      <c r="B466" s="2"/>
      <c r="C466" s="2"/>
      <c r="D466" s="2"/>
      <c r="E466" s="2"/>
      <c r="F466" s="2"/>
      <c r="G466" s="2"/>
      <c r="H466" s="2"/>
      <c r="I466" s="2"/>
      <c r="J466" s="2"/>
      <c r="K466" s="2"/>
      <c r="V466" s="2"/>
      <c r="W466" s="2"/>
      <c r="X466" s="2"/>
      <c r="Y466" s="2"/>
      <c r="Z466" s="2"/>
    </row>
    <row r="467" spans="1:26" ht="14.25" customHeight="1" x14ac:dyDescent="0.2">
      <c r="A467" s="2"/>
      <c r="B467" s="2"/>
      <c r="C467" s="2"/>
      <c r="D467" s="2"/>
      <c r="E467" s="2"/>
      <c r="F467" s="2"/>
      <c r="G467" s="2"/>
      <c r="H467" s="2"/>
      <c r="I467" s="2"/>
      <c r="J467" s="2"/>
      <c r="K467" s="2"/>
      <c r="V467" s="2"/>
      <c r="W467" s="2"/>
      <c r="X467" s="2"/>
      <c r="Y467" s="2"/>
      <c r="Z467" s="2"/>
    </row>
    <row r="468" spans="1:26" ht="14.25" customHeight="1" x14ac:dyDescent="0.2">
      <c r="A468" s="2"/>
      <c r="B468" s="2"/>
      <c r="C468" s="2"/>
      <c r="D468" s="2"/>
      <c r="E468" s="2"/>
      <c r="F468" s="2"/>
      <c r="G468" s="2"/>
      <c r="H468" s="2"/>
      <c r="I468" s="2"/>
      <c r="J468" s="2"/>
      <c r="K468" s="2"/>
      <c r="V468" s="2"/>
      <c r="W468" s="2"/>
      <c r="X468" s="2"/>
      <c r="Y468" s="2"/>
      <c r="Z468" s="2"/>
    </row>
    <row r="469" spans="1:26" ht="14.25" customHeight="1" x14ac:dyDescent="0.2">
      <c r="A469" s="2"/>
      <c r="B469" s="2"/>
      <c r="C469" s="2"/>
      <c r="D469" s="2"/>
      <c r="E469" s="2"/>
      <c r="F469" s="2"/>
      <c r="G469" s="2"/>
      <c r="H469" s="2"/>
      <c r="I469" s="2"/>
      <c r="J469" s="2"/>
      <c r="K469" s="2"/>
      <c r="V469" s="2"/>
      <c r="W469" s="2"/>
      <c r="X469" s="2"/>
      <c r="Y469" s="2"/>
      <c r="Z469" s="2"/>
    </row>
    <row r="470" spans="1:26" ht="14.25" customHeight="1" x14ac:dyDescent="0.2">
      <c r="A470" s="2"/>
      <c r="B470" s="2"/>
      <c r="C470" s="2"/>
      <c r="D470" s="2"/>
      <c r="E470" s="2"/>
      <c r="F470" s="2"/>
      <c r="G470" s="2"/>
      <c r="H470" s="2"/>
      <c r="I470" s="2"/>
      <c r="J470" s="2"/>
      <c r="K470" s="2"/>
      <c r="V470" s="2"/>
      <c r="W470" s="2"/>
      <c r="X470" s="2"/>
      <c r="Y470" s="2"/>
      <c r="Z470" s="2"/>
    </row>
    <row r="471" spans="1:26" ht="14.25" customHeight="1" x14ac:dyDescent="0.2">
      <c r="A471" s="2"/>
      <c r="B471" s="2"/>
      <c r="C471" s="2"/>
      <c r="D471" s="2"/>
      <c r="E471" s="2"/>
      <c r="F471" s="2"/>
      <c r="G471" s="2"/>
      <c r="H471" s="2"/>
      <c r="I471" s="2"/>
      <c r="J471" s="2"/>
      <c r="K471" s="2"/>
      <c r="V471" s="2"/>
      <c r="W471" s="2"/>
      <c r="X471" s="2"/>
      <c r="Y471" s="2"/>
      <c r="Z471" s="2"/>
    </row>
    <row r="472" spans="1:26" ht="14.25" customHeight="1" x14ac:dyDescent="0.2">
      <c r="A472" s="2"/>
      <c r="B472" s="2"/>
      <c r="C472" s="2"/>
      <c r="D472" s="2"/>
      <c r="E472" s="2"/>
      <c r="F472" s="2"/>
      <c r="G472" s="2"/>
      <c r="H472" s="2"/>
      <c r="I472" s="2"/>
      <c r="J472" s="2"/>
      <c r="K472" s="2"/>
      <c r="V472" s="2"/>
      <c r="W472" s="2"/>
      <c r="X472" s="2"/>
      <c r="Y472" s="2"/>
      <c r="Z472" s="2"/>
    </row>
    <row r="473" spans="1:26" ht="14.25" customHeight="1" x14ac:dyDescent="0.2">
      <c r="A473" s="2"/>
      <c r="B473" s="2"/>
      <c r="C473" s="2"/>
      <c r="D473" s="2"/>
      <c r="E473" s="2"/>
      <c r="F473" s="2"/>
      <c r="G473" s="2"/>
      <c r="H473" s="2"/>
      <c r="I473" s="2"/>
      <c r="J473" s="2"/>
      <c r="K473" s="2"/>
      <c r="V473" s="2"/>
      <c r="W473" s="2"/>
      <c r="X473" s="2"/>
      <c r="Y473" s="2"/>
      <c r="Z473" s="2"/>
    </row>
    <row r="474" spans="1:26" ht="14.25" customHeight="1" x14ac:dyDescent="0.2">
      <c r="A474" s="2"/>
      <c r="B474" s="2"/>
      <c r="C474" s="2"/>
      <c r="D474" s="2"/>
      <c r="E474" s="2"/>
      <c r="F474" s="2"/>
      <c r="G474" s="2"/>
      <c r="H474" s="2"/>
      <c r="I474" s="2"/>
      <c r="J474" s="2"/>
      <c r="K474" s="2"/>
      <c r="V474" s="2"/>
      <c r="W474" s="2"/>
      <c r="X474" s="2"/>
      <c r="Y474" s="2"/>
      <c r="Z474" s="2"/>
    </row>
    <row r="475" spans="1:26" ht="14.25" customHeight="1" x14ac:dyDescent="0.2">
      <c r="A475" s="2"/>
      <c r="B475" s="2"/>
      <c r="C475" s="2"/>
      <c r="D475" s="2"/>
      <c r="E475" s="2"/>
      <c r="F475" s="2"/>
      <c r="G475" s="2"/>
      <c r="H475" s="2"/>
      <c r="I475" s="2"/>
      <c r="J475" s="2"/>
      <c r="K475" s="2"/>
      <c r="V475" s="2"/>
      <c r="W475" s="2"/>
      <c r="X475" s="2"/>
      <c r="Y475" s="2"/>
      <c r="Z475" s="2"/>
    </row>
    <row r="476" spans="1:26" ht="14.25" customHeight="1" x14ac:dyDescent="0.2">
      <c r="A476" s="2"/>
      <c r="B476" s="2"/>
      <c r="C476" s="2"/>
      <c r="D476" s="2"/>
      <c r="E476" s="2"/>
      <c r="F476" s="2"/>
      <c r="G476" s="2"/>
      <c r="H476" s="2"/>
      <c r="I476" s="2"/>
      <c r="J476" s="2"/>
      <c r="K476" s="2"/>
      <c r="V476" s="2"/>
      <c r="W476" s="2"/>
      <c r="X476" s="2"/>
      <c r="Y476" s="2"/>
      <c r="Z476" s="2"/>
    </row>
    <row r="477" spans="1:26" ht="14.25" customHeight="1" x14ac:dyDescent="0.2">
      <c r="A477" s="2"/>
      <c r="B477" s="2"/>
      <c r="C477" s="2"/>
      <c r="D477" s="2"/>
      <c r="E477" s="2"/>
      <c r="F477" s="2"/>
      <c r="G477" s="2"/>
      <c r="H477" s="2"/>
      <c r="I477" s="2"/>
      <c r="J477" s="2"/>
      <c r="K477" s="2"/>
      <c r="V477" s="2"/>
      <c r="W477" s="2"/>
      <c r="X477" s="2"/>
      <c r="Y477" s="2"/>
      <c r="Z477" s="2"/>
    </row>
    <row r="478" spans="1:26" ht="14.25" customHeight="1" x14ac:dyDescent="0.2">
      <c r="A478" s="2"/>
      <c r="B478" s="2"/>
      <c r="C478" s="2"/>
      <c r="D478" s="2"/>
      <c r="E478" s="2"/>
      <c r="F478" s="2"/>
      <c r="G478" s="2"/>
      <c r="H478" s="2"/>
      <c r="I478" s="2"/>
      <c r="J478" s="2"/>
      <c r="K478" s="2"/>
      <c r="V478" s="2"/>
      <c r="W478" s="2"/>
      <c r="X478" s="2"/>
      <c r="Y478" s="2"/>
      <c r="Z478" s="2"/>
    </row>
    <row r="479" spans="1:26" ht="14.25" customHeight="1" x14ac:dyDescent="0.2">
      <c r="A479" s="2"/>
      <c r="B479" s="2"/>
      <c r="C479" s="2"/>
      <c r="D479" s="2"/>
      <c r="E479" s="2"/>
      <c r="F479" s="2"/>
      <c r="G479" s="2"/>
      <c r="H479" s="2"/>
      <c r="I479" s="2"/>
      <c r="J479" s="2"/>
      <c r="K479" s="2"/>
      <c r="V479" s="2"/>
      <c r="W479" s="2"/>
      <c r="X479" s="2"/>
      <c r="Y479" s="2"/>
      <c r="Z479" s="2"/>
    </row>
    <row r="480" spans="1:26" ht="14.25" customHeight="1" x14ac:dyDescent="0.2">
      <c r="A480" s="2"/>
      <c r="B480" s="2"/>
      <c r="C480" s="2"/>
      <c r="D480" s="2"/>
      <c r="E480" s="2"/>
      <c r="F480" s="2"/>
      <c r="G480" s="2"/>
      <c r="H480" s="2"/>
      <c r="I480" s="2"/>
      <c r="J480" s="2"/>
      <c r="K480" s="2"/>
      <c r="V480" s="2"/>
      <c r="W480" s="2"/>
      <c r="X480" s="2"/>
      <c r="Y480" s="2"/>
      <c r="Z480" s="2"/>
    </row>
    <row r="481" spans="1:26" ht="14.25" customHeight="1" x14ac:dyDescent="0.2">
      <c r="A481" s="2"/>
      <c r="B481" s="2"/>
      <c r="C481" s="2"/>
      <c r="D481" s="2"/>
      <c r="E481" s="2"/>
      <c r="F481" s="2"/>
      <c r="G481" s="2"/>
      <c r="H481" s="2"/>
      <c r="I481" s="2"/>
      <c r="J481" s="2"/>
      <c r="K481" s="2"/>
      <c r="V481" s="2"/>
      <c r="W481" s="2"/>
      <c r="X481" s="2"/>
      <c r="Y481" s="2"/>
      <c r="Z481" s="2"/>
    </row>
    <row r="482" spans="1:26" ht="14.25" customHeight="1" x14ac:dyDescent="0.2">
      <c r="A482" s="2"/>
      <c r="B482" s="2"/>
      <c r="C482" s="2"/>
      <c r="D482" s="2"/>
      <c r="E482" s="2"/>
      <c r="F482" s="2"/>
      <c r="G482" s="2"/>
      <c r="H482" s="2"/>
      <c r="I482" s="2"/>
      <c r="J482" s="2"/>
      <c r="K482" s="2"/>
      <c r="V482" s="2"/>
      <c r="W482" s="2"/>
      <c r="X482" s="2"/>
      <c r="Y482" s="2"/>
      <c r="Z482" s="2"/>
    </row>
    <row r="483" spans="1:26" ht="14.25" customHeight="1" x14ac:dyDescent="0.2">
      <c r="A483" s="2"/>
      <c r="B483" s="2"/>
      <c r="C483" s="2"/>
      <c r="D483" s="2"/>
      <c r="E483" s="2"/>
      <c r="F483" s="2"/>
      <c r="G483" s="2"/>
      <c r="H483" s="2"/>
      <c r="I483" s="2"/>
      <c r="J483" s="2"/>
      <c r="K483" s="2"/>
      <c r="V483" s="2"/>
      <c r="W483" s="2"/>
      <c r="X483" s="2"/>
      <c r="Y483" s="2"/>
      <c r="Z483" s="2"/>
    </row>
    <row r="484" spans="1:26" ht="14.25" customHeight="1" x14ac:dyDescent="0.2">
      <c r="A484" s="2"/>
      <c r="B484" s="2"/>
      <c r="C484" s="2"/>
      <c r="D484" s="2"/>
      <c r="E484" s="2"/>
      <c r="F484" s="2"/>
      <c r="G484" s="2"/>
      <c r="H484" s="2"/>
      <c r="I484" s="2"/>
      <c r="J484" s="2"/>
      <c r="K484" s="2"/>
      <c r="V484" s="2"/>
      <c r="W484" s="2"/>
      <c r="X484" s="2"/>
      <c r="Y484" s="2"/>
      <c r="Z484" s="2"/>
    </row>
    <row r="485" spans="1:26" ht="14.25" customHeight="1" x14ac:dyDescent="0.2">
      <c r="A485" s="2"/>
      <c r="B485" s="2"/>
      <c r="C485" s="2"/>
      <c r="D485" s="2"/>
      <c r="E485" s="2"/>
      <c r="F485" s="2"/>
      <c r="G485" s="2"/>
      <c r="H485" s="2"/>
      <c r="I485" s="2"/>
      <c r="J485" s="2"/>
      <c r="K485" s="2"/>
      <c r="V485" s="2"/>
      <c r="W485" s="2"/>
      <c r="X485" s="2"/>
      <c r="Y485" s="2"/>
      <c r="Z485" s="2"/>
    </row>
    <row r="486" spans="1:26" ht="14.25" customHeight="1" x14ac:dyDescent="0.2">
      <c r="A486" s="2"/>
      <c r="B486" s="2"/>
      <c r="C486" s="2"/>
      <c r="D486" s="2"/>
      <c r="E486" s="2"/>
      <c r="F486" s="2"/>
      <c r="G486" s="2"/>
      <c r="H486" s="2"/>
      <c r="I486" s="2"/>
      <c r="J486" s="2"/>
      <c r="K486" s="2"/>
      <c r="V486" s="2"/>
      <c r="W486" s="2"/>
      <c r="X486" s="2"/>
      <c r="Y486" s="2"/>
      <c r="Z486" s="2"/>
    </row>
    <row r="487" spans="1:26" ht="14.25" customHeight="1" x14ac:dyDescent="0.2">
      <c r="A487" s="2"/>
      <c r="B487" s="2"/>
      <c r="C487" s="2"/>
      <c r="D487" s="2"/>
      <c r="E487" s="2"/>
      <c r="F487" s="2"/>
      <c r="G487" s="2"/>
      <c r="H487" s="2"/>
      <c r="I487" s="2"/>
      <c r="J487" s="2"/>
      <c r="K487" s="2"/>
      <c r="V487" s="2"/>
      <c r="W487" s="2"/>
      <c r="X487" s="2"/>
      <c r="Y487" s="2"/>
      <c r="Z487" s="2"/>
    </row>
    <row r="488" spans="1:26" ht="14.25" customHeight="1" x14ac:dyDescent="0.2">
      <c r="A488" s="2"/>
      <c r="B488" s="2"/>
      <c r="C488" s="2"/>
      <c r="D488" s="2"/>
      <c r="E488" s="2"/>
      <c r="F488" s="2"/>
      <c r="G488" s="2"/>
      <c r="H488" s="2"/>
      <c r="I488" s="2"/>
      <c r="J488" s="2"/>
      <c r="K488" s="2"/>
      <c r="V488" s="2"/>
      <c r="W488" s="2"/>
      <c r="X488" s="2"/>
      <c r="Y488" s="2"/>
      <c r="Z488" s="2"/>
    </row>
    <row r="489" spans="1:26" ht="14.25" customHeight="1" x14ac:dyDescent="0.2">
      <c r="A489" s="2"/>
      <c r="B489" s="2"/>
      <c r="C489" s="2"/>
      <c r="D489" s="2"/>
      <c r="E489" s="2"/>
      <c r="F489" s="2"/>
      <c r="G489" s="2"/>
      <c r="H489" s="2"/>
      <c r="I489" s="2"/>
      <c r="J489" s="2"/>
      <c r="K489" s="2"/>
      <c r="V489" s="2"/>
      <c r="W489" s="2"/>
      <c r="X489" s="2"/>
      <c r="Y489" s="2"/>
      <c r="Z489" s="2"/>
    </row>
    <row r="490" spans="1:26" ht="14.25" customHeight="1" x14ac:dyDescent="0.2">
      <c r="A490" s="2"/>
      <c r="B490" s="2"/>
      <c r="C490" s="2"/>
      <c r="D490" s="2"/>
      <c r="E490" s="2"/>
      <c r="F490" s="2"/>
      <c r="G490" s="2"/>
      <c r="H490" s="2"/>
      <c r="I490" s="2"/>
      <c r="J490" s="2"/>
      <c r="K490" s="2"/>
      <c r="V490" s="2"/>
      <c r="W490" s="2"/>
      <c r="X490" s="2"/>
      <c r="Y490" s="2"/>
      <c r="Z490" s="2"/>
    </row>
    <row r="491" spans="1:26" ht="14.25" customHeight="1" x14ac:dyDescent="0.2">
      <c r="A491" s="2"/>
      <c r="B491" s="2"/>
      <c r="C491" s="2"/>
      <c r="D491" s="2"/>
      <c r="E491" s="2"/>
      <c r="F491" s="2"/>
      <c r="G491" s="2"/>
      <c r="H491" s="2"/>
      <c r="I491" s="2"/>
      <c r="J491" s="2"/>
      <c r="K491" s="2"/>
      <c r="V491" s="2"/>
      <c r="W491" s="2"/>
      <c r="X491" s="2"/>
      <c r="Y491" s="2"/>
      <c r="Z491" s="2"/>
    </row>
    <row r="492" spans="1:26" ht="14.25" customHeight="1" x14ac:dyDescent="0.2">
      <c r="A492" s="2"/>
      <c r="B492" s="2"/>
      <c r="C492" s="2"/>
      <c r="D492" s="2"/>
      <c r="E492" s="2"/>
      <c r="F492" s="2"/>
      <c r="G492" s="2"/>
      <c r="H492" s="2"/>
      <c r="I492" s="2"/>
      <c r="J492" s="2"/>
      <c r="K492" s="2"/>
      <c r="V492" s="2"/>
      <c r="W492" s="2"/>
      <c r="X492" s="2"/>
      <c r="Y492" s="2"/>
      <c r="Z492" s="2"/>
    </row>
    <row r="493" spans="1:26" ht="14.25" customHeight="1" x14ac:dyDescent="0.2">
      <c r="A493" s="2"/>
      <c r="B493" s="2"/>
      <c r="C493" s="2"/>
      <c r="D493" s="2"/>
      <c r="E493" s="2"/>
      <c r="F493" s="2"/>
      <c r="G493" s="2"/>
      <c r="H493" s="2"/>
      <c r="I493" s="2"/>
      <c r="J493" s="2"/>
      <c r="K493" s="2"/>
      <c r="V493" s="2"/>
      <c r="W493" s="2"/>
      <c r="X493" s="2"/>
      <c r="Y493" s="2"/>
      <c r="Z493" s="2"/>
    </row>
    <row r="494" spans="1:26" ht="14.25" customHeight="1" x14ac:dyDescent="0.2">
      <c r="A494" s="2"/>
      <c r="B494" s="2"/>
      <c r="C494" s="2"/>
      <c r="D494" s="2"/>
      <c r="E494" s="2"/>
      <c r="F494" s="2"/>
      <c r="G494" s="2"/>
      <c r="H494" s="2"/>
      <c r="I494" s="2"/>
      <c r="J494" s="2"/>
      <c r="K494" s="2"/>
      <c r="V494" s="2"/>
      <c r="W494" s="2"/>
      <c r="X494" s="2"/>
      <c r="Y494" s="2"/>
      <c r="Z494" s="2"/>
    </row>
    <row r="495" spans="1:26" ht="14.25" customHeight="1" x14ac:dyDescent="0.2">
      <c r="A495" s="2"/>
      <c r="B495" s="2"/>
      <c r="C495" s="2"/>
      <c r="D495" s="2"/>
      <c r="E495" s="2"/>
      <c r="F495" s="2"/>
      <c r="G495" s="2"/>
      <c r="H495" s="2"/>
      <c r="I495" s="2"/>
      <c r="J495" s="2"/>
      <c r="K495" s="2"/>
      <c r="V495" s="2"/>
      <c r="W495" s="2"/>
      <c r="X495" s="2"/>
      <c r="Y495" s="2"/>
      <c r="Z495" s="2"/>
    </row>
    <row r="496" spans="1:26" ht="14.25" customHeight="1" x14ac:dyDescent="0.2">
      <c r="A496" s="2"/>
      <c r="B496" s="2"/>
      <c r="C496" s="2"/>
      <c r="D496" s="2"/>
      <c r="E496" s="2"/>
      <c r="F496" s="2"/>
      <c r="G496" s="2"/>
      <c r="H496" s="2"/>
      <c r="I496" s="2"/>
      <c r="J496" s="2"/>
      <c r="K496" s="2"/>
      <c r="V496" s="2"/>
      <c r="W496" s="2"/>
      <c r="X496" s="2"/>
      <c r="Y496" s="2"/>
      <c r="Z496" s="2"/>
    </row>
    <row r="497" spans="1:26" ht="14.25" customHeight="1" x14ac:dyDescent="0.2">
      <c r="A497" s="2"/>
      <c r="B497" s="2"/>
      <c r="C497" s="2"/>
      <c r="D497" s="2"/>
      <c r="E497" s="2"/>
      <c r="F497" s="2"/>
      <c r="G497" s="2"/>
      <c r="H497" s="2"/>
      <c r="I497" s="2"/>
      <c r="J497" s="2"/>
      <c r="K497" s="2"/>
      <c r="V497" s="2"/>
      <c r="W497" s="2"/>
      <c r="X497" s="2"/>
      <c r="Y497" s="2"/>
      <c r="Z497" s="2"/>
    </row>
    <row r="498" spans="1:26" ht="14.25" customHeight="1" x14ac:dyDescent="0.2">
      <c r="A498" s="2"/>
      <c r="B498" s="2"/>
      <c r="C498" s="2"/>
      <c r="D498" s="2"/>
      <c r="E498" s="2"/>
      <c r="F498" s="2"/>
      <c r="G498" s="2"/>
      <c r="H498" s="2"/>
      <c r="I498" s="2"/>
      <c r="J498" s="2"/>
      <c r="K498" s="2"/>
      <c r="V498" s="2"/>
      <c r="W498" s="2"/>
      <c r="X498" s="2"/>
      <c r="Y498" s="2"/>
      <c r="Z498" s="2"/>
    </row>
    <row r="499" spans="1:26" ht="14.25" customHeight="1" x14ac:dyDescent="0.2">
      <c r="A499" s="2"/>
      <c r="B499" s="2"/>
      <c r="C499" s="2"/>
      <c r="D499" s="2"/>
      <c r="E499" s="2"/>
      <c r="F499" s="2"/>
      <c r="G499" s="2"/>
      <c r="H499" s="2"/>
      <c r="I499" s="2"/>
      <c r="J499" s="2"/>
      <c r="K499" s="2"/>
      <c r="V499" s="2"/>
      <c r="W499" s="2"/>
      <c r="X499" s="2"/>
      <c r="Y499" s="2"/>
      <c r="Z499" s="2"/>
    </row>
    <row r="500" spans="1:26" ht="14.25" customHeight="1" x14ac:dyDescent="0.2">
      <c r="A500" s="2"/>
      <c r="B500" s="2"/>
      <c r="C500" s="2"/>
      <c r="D500" s="2"/>
      <c r="E500" s="2"/>
      <c r="F500" s="2"/>
      <c r="G500" s="2"/>
      <c r="H500" s="2"/>
      <c r="I500" s="2"/>
      <c r="J500" s="2"/>
      <c r="K500" s="2"/>
      <c r="V500" s="2"/>
      <c r="W500" s="2"/>
      <c r="X500" s="2"/>
      <c r="Y500" s="2"/>
      <c r="Z500" s="2"/>
    </row>
    <row r="501" spans="1:26" ht="14.25" customHeight="1" x14ac:dyDescent="0.2">
      <c r="A501" s="2"/>
      <c r="B501" s="2"/>
      <c r="C501" s="2"/>
      <c r="D501" s="2"/>
      <c r="E501" s="2"/>
      <c r="F501" s="2"/>
      <c r="G501" s="2"/>
      <c r="H501" s="2"/>
      <c r="I501" s="2"/>
      <c r="J501" s="2"/>
      <c r="K501" s="2"/>
      <c r="V501" s="2"/>
      <c r="W501" s="2"/>
      <c r="X501" s="2"/>
      <c r="Y501" s="2"/>
      <c r="Z501" s="2"/>
    </row>
    <row r="502" spans="1:26" ht="14.25" customHeight="1" x14ac:dyDescent="0.2">
      <c r="A502" s="2"/>
      <c r="B502" s="2"/>
      <c r="C502" s="2"/>
      <c r="D502" s="2"/>
      <c r="E502" s="2"/>
      <c r="F502" s="2"/>
      <c r="G502" s="2"/>
      <c r="H502" s="2"/>
      <c r="I502" s="2"/>
      <c r="J502" s="2"/>
      <c r="K502" s="2"/>
      <c r="V502" s="2"/>
      <c r="W502" s="2"/>
      <c r="X502" s="2"/>
      <c r="Y502" s="2"/>
      <c r="Z502" s="2"/>
    </row>
    <row r="503" spans="1:26" ht="14.25" customHeight="1" x14ac:dyDescent="0.2">
      <c r="A503" s="2"/>
      <c r="B503" s="2"/>
      <c r="C503" s="2"/>
      <c r="D503" s="2"/>
      <c r="E503" s="2"/>
      <c r="F503" s="2"/>
      <c r="G503" s="2"/>
      <c r="H503" s="2"/>
      <c r="I503" s="2"/>
      <c r="J503" s="2"/>
      <c r="K503" s="2"/>
      <c r="V503" s="2"/>
      <c r="W503" s="2"/>
      <c r="X503" s="2"/>
      <c r="Y503" s="2"/>
      <c r="Z503" s="2"/>
    </row>
    <row r="504" spans="1:26" ht="14.25" customHeight="1" x14ac:dyDescent="0.2">
      <c r="A504" s="2"/>
      <c r="B504" s="2"/>
      <c r="C504" s="2"/>
      <c r="D504" s="2"/>
      <c r="E504" s="2"/>
      <c r="F504" s="2"/>
      <c r="G504" s="2"/>
      <c r="H504" s="2"/>
      <c r="I504" s="2"/>
      <c r="J504" s="2"/>
      <c r="K504" s="2"/>
      <c r="V504" s="2"/>
      <c r="W504" s="2"/>
      <c r="X504" s="2"/>
      <c r="Y504" s="2"/>
      <c r="Z504" s="2"/>
    </row>
    <row r="505" spans="1:26" ht="14.25" customHeight="1" x14ac:dyDescent="0.2">
      <c r="A505" s="2"/>
      <c r="B505" s="2"/>
      <c r="C505" s="2"/>
      <c r="D505" s="2"/>
      <c r="E505" s="2"/>
      <c r="F505" s="2"/>
      <c r="G505" s="2"/>
      <c r="H505" s="2"/>
      <c r="I505" s="2"/>
      <c r="J505" s="2"/>
      <c r="K505" s="2"/>
      <c r="V505" s="2"/>
      <c r="W505" s="2"/>
      <c r="X505" s="2"/>
      <c r="Y505" s="2"/>
      <c r="Z505" s="2"/>
    </row>
    <row r="506" spans="1:26" ht="14.25" customHeight="1" x14ac:dyDescent="0.2">
      <c r="A506" s="2"/>
      <c r="B506" s="2"/>
      <c r="C506" s="2"/>
      <c r="D506" s="2"/>
      <c r="E506" s="2"/>
      <c r="F506" s="2"/>
      <c r="G506" s="2"/>
      <c r="H506" s="2"/>
      <c r="I506" s="2"/>
      <c r="J506" s="2"/>
      <c r="K506" s="2"/>
      <c r="V506" s="2"/>
      <c r="W506" s="2"/>
      <c r="X506" s="2"/>
      <c r="Y506" s="2"/>
      <c r="Z506" s="2"/>
    </row>
    <row r="507" spans="1:26" ht="14.25" customHeight="1" x14ac:dyDescent="0.2">
      <c r="A507" s="2"/>
      <c r="B507" s="2"/>
      <c r="C507" s="2"/>
      <c r="D507" s="2"/>
      <c r="E507" s="2"/>
      <c r="F507" s="2"/>
      <c r="G507" s="2"/>
      <c r="H507" s="2"/>
      <c r="I507" s="2"/>
      <c r="J507" s="2"/>
      <c r="K507" s="2"/>
      <c r="V507" s="2"/>
      <c r="W507" s="2"/>
      <c r="X507" s="2"/>
      <c r="Y507" s="2"/>
      <c r="Z507" s="2"/>
    </row>
    <row r="508" spans="1:26" ht="14.25" customHeight="1" x14ac:dyDescent="0.2">
      <c r="A508" s="2"/>
      <c r="B508" s="2"/>
      <c r="C508" s="2"/>
      <c r="D508" s="2"/>
      <c r="E508" s="2"/>
      <c r="F508" s="2"/>
      <c r="G508" s="2"/>
      <c r="H508" s="2"/>
      <c r="I508" s="2"/>
      <c r="J508" s="2"/>
      <c r="K508" s="2"/>
      <c r="V508" s="2"/>
      <c r="W508" s="2"/>
      <c r="X508" s="2"/>
      <c r="Y508" s="2"/>
      <c r="Z508" s="2"/>
    </row>
    <row r="509" spans="1:26" ht="14.25" customHeight="1" x14ac:dyDescent="0.2">
      <c r="A509" s="2"/>
      <c r="B509" s="2"/>
      <c r="C509" s="2"/>
      <c r="D509" s="2"/>
      <c r="E509" s="2"/>
      <c r="F509" s="2"/>
      <c r="G509" s="2"/>
      <c r="H509" s="2"/>
      <c r="I509" s="2"/>
      <c r="J509" s="2"/>
      <c r="K509" s="2"/>
      <c r="V509" s="2"/>
      <c r="W509" s="2"/>
      <c r="X509" s="2"/>
      <c r="Y509" s="2"/>
      <c r="Z509" s="2"/>
    </row>
    <row r="510" spans="1:26" ht="14.25" customHeight="1" x14ac:dyDescent="0.2">
      <c r="A510" s="2"/>
      <c r="B510" s="2"/>
      <c r="C510" s="2"/>
      <c r="D510" s="2"/>
      <c r="E510" s="2"/>
      <c r="F510" s="2"/>
      <c r="G510" s="2"/>
      <c r="H510" s="2"/>
      <c r="I510" s="2"/>
      <c r="J510" s="2"/>
      <c r="K510" s="2"/>
      <c r="V510" s="2"/>
      <c r="W510" s="2"/>
      <c r="X510" s="2"/>
      <c r="Y510" s="2"/>
      <c r="Z510" s="2"/>
    </row>
    <row r="511" spans="1:26" ht="14.25" customHeight="1" x14ac:dyDescent="0.2">
      <c r="A511" s="2"/>
      <c r="B511" s="2"/>
      <c r="C511" s="2"/>
      <c r="D511" s="2"/>
      <c r="E511" s="2"/>
      <c r="F511" s="2"/>
      <c r="G511" s="2"/>
      <c r="H511" s="2"/>
      <c r="I511" s="2"/>
      <c r="J511" s="2"/>
      <c r="K511" s="2"/>
      <c r="V511" s="2"/>
      <c r="W511" s="2"/>
      <c r="X511" s="2"/>
      <c r="Y511" s="2"/>
      <c r="Z511" s="2"/>
    </row>
    <row r="512" spans="1:26" ht="14.25" customHeight="1" x14ac:dyDescent="0.2">
      <c r="A512" s="2"/>
      <c r="B512" s="2"/>
      <c r="C512" s="2"/>
      <c r="D512" s="2"/>
      <c r="E512" s="2"/>
      <c r="F512" s="2"/>
      <c r="G512" s="2"/>
      <c r="H512" s="2"/>
      <c r="I512" s="2"/>
      <c r="J512" s="2"/>
      <c r="K512" s="2"/>
      <c r="V512" s="2"/>
      <c r="W512" s="2"/>
      <c r="X512" s="2"/>
      <c r="Y512" s="2"/>
      <c r="Z512" s="2"/>
    </row>
    <row r="513" spans="1:26" ht="14.25" customHeight="1" x14ac:dyDescent="0.2">
      <c r="A513" s="2"/>
      <c r="B513" s="2"/>
      <c r="C513" s="2"/>
      <c r="D513" s="2"/>
      <c r="E513" s="2"/>
      <c r="F513" s="2"/>
      <c r="G513" s="2"/>
      <c r="H513" s="2"/>
      <c r="I513" s="2"/>
      <c r="J513" s="2"/>
      <c r="K513" s="2"/>
      <c r="V513" s="2"/>
      <c r="W513" s="2"/>
      <c r="X513" s="2"/>
      <c r="Y513" s="2"/>
      <c r="Z513" s="2"/>
    </row>
    <row r="514" spans="1:26" ht="14.25" customHeight="1" x14ac:dyDescent="0.2">
      <c r="A514" s="2"/>
      <c r="B514" s="2"/>
      <c r="C514" s="2"/>
      <c r="D514" s="2"/>
      <c r="E514" s="2"/>
      <c r="F514" s="2"/>
      <c r="G514" s="2"/>
      <c r="H514" s="2"/>
      <c r="I514" s="2"/>
      <c r="J514" s="2"/>
      <c r="K514" s="2"/>
      <c r="V514" s="2"/>
      <c r="W514" s="2"/>
      <c r="X514" s="2"/>
      <c r="Y514" s="2"/>
      <c r="Z514" s="2"/>
    </row>
    <row r="515" spans="1:26" ht="14.25" customHeight="1" x14ac:dyDescent="0.2">
      <c r="A515" s="2"/>
      <c r="B515" s="2"/>
      <c r="C515" s="2"/>
      <c r="D515" s="2"/>
      <c r="E515" s="2"/>
      <c r="F515" s="2"/>
      <c r="G515" s="2"/>
      <c r="H515" s="2"/>
      <c r="I515" s="2"/>
      <c r="J515" s="2"/>
      <c r="K515" s="2"/>
      <c r="V515" s="2"/>
      <c r="W515" s="2"/>
      <c r="X515" s="2"/>
      <c r="Y515" s="2"/>
      <c r="Z515" s="2"/>
    </row>
    <row r="516" spans="1:26" ht="14.25" customHeight="1" x14ac:dyDescent="0.2">
      <c r="A516" s="2"/>
      <c r="B516" s="2"/>
      <c r="C516" s="2"/>
      <c r="D516" s="2"/>
      <c r="E516" s="2"/>
      <c r="F516" s="2"/>
      <c r="G516" s="2"/>
      <c r="H516" s="2"/>
      <c r="I516" s="2"/>
      <c r="J516" s="2"/>
      <c r="K516" s="2"/>
      <c r="V516" s="2"/>
      <c r="W516" s="2"/>
      <c r="X516" s="2"/>
      <c r="Y516" s="2"/>
      <c r="Z516" s="2"/>
    </row>
    <row r="517" spans="1:26" ht="14.25" customHeight="1" x14ac:dyDescent="0.2">
      <c r="A517" s="2"/>
      <c r="B517" s="2"/>
      <c r="C517" s="2"/>
      <c r="D517" s="2"/>
      <c r="E517" s="2"/>
      <c r="F517" s="2"/>
      <c r="G517" s="2"/>
      <c r="H517" s="2"/>
      <c r="I517" s="2"/>
      <c r="J517" s="2"/>
      <c r="K517" s="2"/>
      <c r="V517" s="2"/>
      <c r="W517" s="2"/>
      <c r="X517" s="2"/>
      <c r="Y517" s="2"/>
      <c r="Z517" s="2"/>
    </row>
    <row r="518" spans="1:26" ht="14.25" customHeight="1" x14ac:dyDescent="0.2">
      <c r="A518" s="2"/>
      <c r="B518" s="2"/>
      <c r="C518" s="2"/>
      <c r="D518" s="2"/>
      <c r="E518" s="2"/>
      <c r="F518" s="2"/>
      <c r="G518" s="2"/>
      <c r="H518" s="2"/>
      <c r="I518" s="2"/>
      <c r="J518" s="2"/>
      <c r="K518" s="2"/>
      <c r="V518" s="2"/>
      <c r="W518" s="2"/>
      <c r="X518" s="2"/>
      <c r="Y518" s="2"/>
      <c r="Z518" s="2"/>
    </row>
    <row r="519" spans="1:26" ht="14.25" customHeight="1" x14ac:dyDescent="0.2">
      <c r="A519" s="2"/>
      <c r="B519" s="2"/>
      <c r="C519" s="2"/>
      <c r="D519" s="2"/>
      <c r="E519" s="2"/>
      <c r="F519" s="2"/>
      <c r="G519" s="2"/>
      <c r="H519" s="2"/>
      <c r="I519" s="2"/>
      <c r="J519" s="2"/>
      <c r="K519" s="2"/>
      <c r="V519" s="2"/>
      <c r="W519" s="2"/>
      <c r="X519" s="2"/>
      <c r="Y519" s="2"/>
      <c r="Z519" s="2"/>
    </row>
    <row r="520" spans="1:26" ht="14.25" customHeight="1" x14ac:dyDescent="0.2">
      <c r="A520" s="2"/>
      <c r="B520" s="2"/>
      <c r="C520" s="2"/>
      <c r="D520" s="2"/>
      <c r="E520" s="2"/>
      <c r="F520" s="2"/>
      <c r="G520" s="2"/>
      <c r="H520" s="2"/>
      <c r="I520" s="2"/>
      <c r="J520" s="2"/>
      <c r="K520" s="2"/>
      <c r="V520" s="2"/>
      <c r="W520" s="2"/>
      <c r="X520" s="2"/>
      <c r="Y520" s="2"/>
      <c r="Z520" s="2"/>
    </row>
    <row r="521" spans="1:26" ht="14.25" customHeight="1" x14ac:dyDescent="0.2">
      <c r="A521" s="2"/>
      <c r="B521" s="2"/>
      <c r="C521" s="2"/>
      <c r="D521" s="2"/>
      <c r="E521" s="2"/>
      <c r="F521" s="2"/>
      <c r="G521" s="2"/>
      <c r="H521" s="2"/>
      <c r="I521" s="2"/>
      <c r="J521" s="2"/>
      <c r="K521" s="2"/>
      <c r="V521" s="2"/>
      <c r="W521" s="2"/>
      <c r="X521" s="2"/>
      <c r="Y521" s="2"/>
      <c r="Z521" s="2"/>
    </row>
    <row r="522" spans="1:26" ht="14.25" customHeight="1" x14ac:dyDescent="0.2">
      <c r="A522" s="2"/>
      <c r="B522" s="2"/>
      <c r="C522" s="2"/>
      <c r="D522" s="2"/>
      <c r="E522" s="2"/>
      <c r="F522" s="2"/>
      <c r="G522" s="2"/>
      <c r="H522" s="2"/>
      <c r="I522" s="2"/>
      <c r="J522" s="2"/>
      <c r="K522" s="2"/>
      <c r="V522" s="2"/>
      <c r="W522" s="2"/>
      <c r="X522" s="2"/>
      <c r="Y522" s="2"/>
      <c r="Z522" s="2"/>
    </row>
    <row r="523" spans="1:26" ht="14.25" customHeight="1" x14ac:dyDescent="0.2">
      <c r="A523" s="2"/>
      <c r="B523" s="2"/>
      <c r="C523" s="2"/>
      <c r="D523" s="2"/>
      <c r="E523" s="2"/>
      <c r="F523" s="2"/>
      <c r="G523" s="2"/>
      <c r="H523" s="2"/>
      <c r="I523" s="2"/>
      <c r="J523" s="2"/>
      <c r="K523" s="2"/>
      <c r="V523" s="2"/>
      <c r="W523" s="2"/>
      <c r="X523" s="2"/>
      <c r="Y523" s="2"/>
      <c r="Z523" s="2"/>
    </row>
    <row r="524" spans="1:26" ht="14.25" customHeight="1" x14ac:dyDescent="0.2">
      <c r="A524" s="2"/>
      <c r="B524" s="2"/>
      <c r="C524" s="2"/>
      <c r="D524" s="2"/>
      <c r="E524" s="2"/>
      <c r="F524" s="2"/>
      <c r="G524" s="2"/>
      <c r="H524" s="2"/>
      <c r="I524" s="2"/>
      <c r="J524" s="2"/>
      <c r="K524" s="2"/>
      <c r="V524" s="2"/>
      <c r="W524" s="2"/>
      <c r="X524" s="2"/>
      <c r="Y524" s="2"/>
      <c r="Z524" s="2"/>
    </row>
    <row r="525" spans="1:26" ht="14.25" customHeight="1" x14ac:dyDescent="0.2">
      <c r="A525" s="2"/>
      <c r="B525" s="2"/>
      <c r="C525" s="2"/>
      <c r="D525" s="2"/>
      <c r="E525" s="2"/>
      <c r="F525" s="2"/>
      <c r="G525" s="2"/>
      <c r="H525" s="2"/>
      <c r="I525" s="2"/>
      <c r="J525" s="2"/>
      <c r="K525" s="2"/>
      <c r="V525" s="2"/>
      <c r="W525" s="2"/>
      <c r="X525" s="2"/>
      <c r="Y525" s="2"/>
      <c r="Z525" s="2"/>
    </row>
    <row r="526" spans="1:26" ht="14.25" customHeight="1" x14ac:dyDescent="0.2">
      <c r="A526" s="2"/>
      <c r="B526" s="2"/>
      <c r="C526" s="2"/>
      <c r="D526" s="2"/>
      <c r="E526" s="2"/>
      <c r="F526" s="2"/>
      <c r="G526" s="2"/>
      <c r="H526" s="2"/>
      <c r="I526" s="2"/>
      <c r="J526" s="2"/>
      <c r="K526" s="2"/>
      <c r="V526" s="2"/>
      <c r="W526" s="2"/>
      <c r="X526" s="2"/>
      <c r="Y526" s="2"/>
      <c r="Z526" s="2"/>
    </row>
    <row r="527" spans="1:26" ht="14.25" customHeight="1" x14ac:dyDescent="0.2">
      <c r="A527" s="2"/>
      <c r="B527" s="2"/>
      <c r="C527" s="2"/>
      <c r="D527" s="2"/>
      <c r="E527" s="2"/>
      <c r="F527" s="2"/>
      <c r="G527" s="2"/>
      <c r="H527" s="2"/>
      <c r="I527" s="2"/>
      <c r="J527" s="2"/>
      <c r="K527" s="2"/>
      <c r="V527" s="2"/>
      <c r="W527" s="2"/>
      <c r="X527" s="2"/>
      <c r="Y527" s="2"/>
      <c r="Z527" s="2"/>
    </row>
    <row r="528" spans="1:26" ht="14.25" customHeight="1" x14ac:dyDescent="0.2">
      <c r="A528" s="2"/>
      <c r="B528" s="2"/>
      <c r="C528" s="2"/>
      <c r="D528" s="2"/>
      <c r="E528" s="2"/>
      <c r="F528" s="2"/>
      <c r="G528" s="2"/>
      <c r="H528" s="2"/>
      <c r="I528" s="2"/>
      <c r="J528" s="2"/>
      <c r="K528" s="2"/>
      <c r="V528" s="2"/>
      <c r="W528" s="2"/>
      <c r="X528" s="2"/>
      <c r="Y528" s="2"/>
      <c r="Z528" s="2"/>
    </row>
    <row r="529" spans="1:26" ht="14.25" customHeight="1" x14ac:dyDescent="0.2">
      <c r="A529" s="2"/>
      <c r="B529" s="2"/>
      <c r="C529" s="2"/>
      <c r="D529" s="2"/>
      <c r="E529" s="2"/>
      <c r="F529" s="2"/>
      <c r="G529" s="2"/>
      <c r="H529" s="2"/>
      <c r="I529" s="2"/>
      <c r="J529" s="2"/>
      <c r="K529" s="2"/>
      <c r="V529" s="2"/>
      <c r="W529" s="2"/>
      <c r="X529" s="2"/>
      <c r="Y529" s="2"/>
      <c r="Z529" s="2"/>
    </row>
    <row r="530" spans="1:26" ht="14.25" customHeight="1" x14ac:dyDescent="0.2">
      <c r="A530" s="2"/>
      <c r="B530" s="2"/>
      <c r="C530" s="2"/>
      <c r="D530" s="2"/>
      <c r="E530" s="2"/>
      <c r="F530" s="2"/>
      <c r="G530" s="2"/>
      <c r="H530" s="2"/>
      <c r="I530" s="2"/>
      <c r="J530" s="2"/>
      <c r="K530" s="2"/>
      <c r="V530" s="2"/>
      <c r="W530" s="2"/>
      <c r="X530" s="2"/>
      <c r="Y530" s="2"/>
      <c r="Z530" s="2"/>
    </row>
    <row r="531" spans="1:26" ht="14.25" customHeight="1" x14ac:dyDescent="0.2">
      <c r="A531" s="2"/>
      <c r="B531" s="2"/>
      <c r="C531" s="2"/>
      <c r="D531" s="2"/>
      <c r="E531" s="2"/>
      <c r="F531" s="2"/>
      <c r="G531" s="2"/>
      <c r="H531" s="2"/>
      <c r="I531" s="2"/>
      <c r="J531" s="2"/>
      <c r="K531" s="2"/>
      <c r="V531" s="2"/>
      <c r="W531" s="2"/>
      <c r="X531" s="2"/>
      <c r="Y531" s="2"/>
      <c r="Z531" s="2"/>
    </row>
    <row r="532" spans="1:26" ht="14.25" customHeight="1" x14ac:dyDescent="0.2">
      <c r="A532" s="2"/>
      <c r="B532" s="2"/>
      <c r="C532" s="2"/>
      <c r="D532" s="2"/>
      <c r="E532" s="2"/>
      <c r="F532" s="2"/>
      <c r="G532" s="2"/>
      <c r="H532" s="2"/>
      <c r="I532" s="2"/>
      <c r="J532" s="2"/>
      <c r="K532" s="2"/>
      <c r="V532" s="2"/>
      <c r="W532" s="2"/>
      <c r="X532" s="2"/>
      <c r="Y532" s="2"/>
      <c r="Z532" s="2"/>
    </row>
    <row r="533" spans="1:26" ht="14.25" customHeight="1" x14ac:dyDescent="0.2">
      <c r="A533" s="2"/>
      <c r="B533" s="2"/>
      <c r="C533" s="2"/>
      <c r="D533" s="2"/>
      <c r="E533" s="2"/>
      <c r="F533" s="2"/>
      <c r="G533" s="2"/>
      <c r="H533" s="2"/>
      <c r="I533" s="2"/>
      <c r="J533" s="2"/>
      <c r="K533" s="2"/>
      <c r="V533" s="2"/>
      <c r="W533" s="2"/>
      <c r="X533" s="2"/>
      <c r="Y533" s="2"/>
      <c r="Z533" s="2"/>
    </row>
    <row r="534" spans="1:26" ht="14.25" customHeight="1" x14ac:dyDescent="0.2">
      <c r="A534" s="2"/>
      <c r="B534" s="2"/>
      <c r="C534" s="2"/>
      <c r="D534" s="2"/>
      <c r="E534" s="2"/>
      <c r="F534" s="2"/>
      <c r="G534" s="2"/>
      <c r="H534" s="2"/>
      <c r="I534" s="2"/>
      <c r="J534" s="2"/>
      <c r="K534" s="2"/>
      <c r="V534" s="2"/>
      <c r="W534" s="2"/>
      <c r="X534" s="2"/>
      <c r="Y534" s="2"/>
      <c r="Z534" s="2"/>
    </row>
    <row r="535" spans="1:26" ht="14.25" customHeight="1" x14ac:dyDescent="0.2">
      <c r="A535" s="2"/>
      <c r="B535" s="2"/>
      <c r="C535" s="2"/>
      <c r="D535" s="2"/>
      <c r="E535" s="2"/>
      <c r="F535" s="2"/>
      <c r="G535" s="2"/>
      <c r="H535" s="2"/>
      <c r="I535" s="2"/>
      <c r="J535" s="2"/>
      <c r="K535" s="2"/>
      <c r="V535" s="2"/>
      <c r="W535" s="2"/>
      <c r="X535" s="2"/>
      <c r="Y535" s="2"/>
      <c r="Z535" s="2"/>
    </row>
    <row r="536" spans="1:26" ht="14.25" customHeight="1" x14ac:dyDescent="0.2">
      <c r="A536" s="2"/>
      <c r="B536" s="2"/>
      <c r="C536" s="2"/>
      <c r="D536" s="2"/>
      <c r="E536" s="2"/>
      <c r="F536" s="2"/>
      <c r="G536" s="2"/>
      <c r="H536" s="2"/>
      <c r="I536" s="2"/>
      <c r="J536" s="2"/>
      <c r="K536" s="2"/>
      <c r="V536" s="2"/>
      <c r="W536" s="2"/>
      <c r="X536" s="2"/>
      <c r="Y536" s="2"/>
      <c r="Z536" s="2"/>
    </row>
    <row r="537" spans="1:26" ht="14.25" customHeight="1" x14ac:dyDescent="0.2">
      <c r="A537" s="2"/>
      <c r="B537" s="2"/>
      <c r="C537" s="2"/>
      <c r="D537" s="2"/>
      <c r="E537" s="2"/>
      <c r="F537" s="2"/>
      <c r="G537" s="2"/>
      <c r="H537" s="2"/>
      <c r="I537" s="2"/>
      <c r="J537" s="2"/>
      <c r="K537" s="2"/>
      <c r="V537" s="2"/>
      <c r="W537" s="2"/>
      <c r="X537" s="2"/>
      <c r="Y537" s="2"/>
      <c r="Z537" s="2"/>
    </row>
    <row r="538" spans="1:26" ht="14.25" customHeight="1" x14ac:dyDescent="0.2">
      <c r="A538" s="2"/>
      <c r="B538" s="2"/>
      <c r="C538" s="2"/>
      <c r="D538" s="2"/>
      <c r="E538" s="2"/>
      <c r="F538" s="2"/>
      <c r="G538" s="2"/>
      <c r="H538" s="2"/>
      <c r="I538" s="2"/>
      <c r="J538" s="2"/>
      <c r="K538" s="2"/>
      <c r="V538" s="2"/>
      <c r="W538" s="2"/>
      <c r="X538" s="2"/>
      <c r="Y538" s="2"/>
      <c r="Z538" s="2"/>
    </row>
    <row r="539" spans="1:26" ht="14.25" customHeight="1" x14ac:dyDescent="0.2">
      <c r="A539" s="2"/>
      <c r="B539" s="2"/>
      <c r="C539" s="2"/>
      <c r="D539" s="2"/>
      <c r="E539" s="2"/>
      <c r="F539" s="2"/>
      <c r="G539" s="2"/>
      <c r="H539" s="2"/>
      <c r="I539" s="2"/>
      <c r="J539" s="2"/>
      <c r="K539" s="2"/>
      <c r="V539" s="2"/>
      <c r="W539" s="2"/>
      <c r="X539" s="2"/>
      <c r="Y539" s="2"/>
      <c r="Z539" s="2"/>
    </row>
    <row r="540" spans="1:26" ht="14.25" customHeight="1" x14ac:dyDescent="0.2">
      <c r="A540" s="2"/>
      <c r="B540" s="2"/>
      <c r="C540" s="2"/>
      <c r="D540" s="2"/>
      <c r="E540" s="2"/>
      <c r="F540" s="2"/>
      <c r="G540" s="2"/>
      <c r="H540" s="2"/>
      <c r="I540" s="2"/>
      <c r="J540" s="2"/>
      <c r="K540" s="2"/>
      <c r="V540" s="2"/>
      <c r="W540" s="2"/>
      <c r="X540" s="2"/>
      <c r="Y540" s="2"/>
      <c r="Z540" s="2"/>
    </row>
    <row r="541" spans="1:26" ht="14.25" customHeight="1" x14ac:dyDescent="0.2">
      <c r="A541" s="2"/>
      <c r="B541" s="2"/>
      <c r="C541" s="2"/>
      <c r="D541" s="2"/>
      <c r="E541" s="2"/>
      <c r="F541" s="2"/>
      <c r="G541" s="2"/>
      <c r="H541" s="2"/>
      <c r="I541" s="2"/>
      <c r="J541" s="2"/>
      <c r="K541" s="2"/>
      <c r="V541" s="2"/>
      <c r="W541" s="2"/>
      <c r="X541" s="2"/>
      <c r="Y541" s="2"/>
      <c r="Z541" s="2"/>
    </row>
    <row r="542" spans="1:26" ht="14.25" customHeight="1" x14ac:dyDescent="0.2">
      <c r="A542" s="2"/>
      <c r="B542" s="2"/>
      <c r="C542" s="2"/>
      <c r="D542" s="2"/>
      <c r="E542" s="2"/>
      <c r="F542" s="2"/>
      <c r="G542" s="2"/>
      <c r="H542" s="2"/>
      <c r="I542" s="2"/>
      <c r="J542" s="2"/>
      <c r="K542" s="2"/>
      <c r="V542" s="2"/>
      <c r="W542" s="2"/>
      <c r="X542" s="2"/>
      <c r="Y542" s="2"/>
      <c r="Z542" s="2"/>
    </row>
    <row r="543" spans="1:26" ht="14.25" customHeight="1" x14ac:dyDescent="0.2">
      <c r="A543" s="2"/>
      <c r="B543" s="2"/>
      <c r="C543" s="2"/>
      <c r="D543" s="2"/>
      <c r="E543" s="2"/>
      <c r="F543" s="2"/>
      <c r="G543" s="2"/>
      <c r="H543" s="2"/>
      <c r="I543" s="2"/>
      <c r="J543" s="2"/>
      <c r="K543" s="2"/>
      <c r="V543" s="2"/>
      <c r="W543" s="2"/>
      <c r="X543" s="2"/>
      <c r="Y543" s="2"/>
      <c r="Z543" s="2"/>
    </row>
    <row r="544" spans="1:26" ht="14.25" customHeight="1" x14ac:dyDescent="0.2">
      <c r="A544" s="2"/>
      <c r="B544" s="2"/>
      <c r="C544" s="2"/>
      <c r="D544" s="2"/>
      <c r="E544" s="2"/>
      <c r="F544" s="2"/>
      <c r="G544" s="2"/>
      <c r="H544" s="2"/>
      <c r="I544" s="2"/>
      <c r="J544" s="2"/>
      <c r="K544" s="2"/>
      <c r="V544" s="2"/>
      <c r="W544" s="2"/>
      <c r="X544" s="2"/>
      <c r="Y544" s="2"/>
      <c r="Z544" s="2"/>
    </row>
    <row r="545" spans="1:26" ht="14.25" customHeight="1" x14ac:dyDescent="0.2">
      <c r="A545" s="2"/>
      <c r="B545" s="2"/>
      <c r="C545" s="2"/>
      <c r="D545" s="2"/>
      <c r="E545" s="2"/>
      <c r="F545" s="2"/>
      <c r="G545" s="2"/>
      <c r="H545" s="2"/>
      <c r="I545" s="2"/>
      <c r="J545" s="2"/>
      <c r="K545" s="2"/>
      <c r="V545" s="2"/>
      <c r="W545" s="2"/>
      <c r="X545" s="2"/>
      <c r="Y545" s="2"/>
      <c r="Z545" s="2"/>
    </row>
    <row r="546" spans="1:26" ht="14.25" customHeight="1" x14ac:dyDescent="0.2">
      <c r="A546" s="2"/>
      <c r="B546" s="2"/>
      <c r="C546" s="2"/>
      <c r="D546" s="2"/>
      <c r="E546" s="2"/>
      <c r="F546" s="2"/>
      <c r="G546" s="2"/>
      <c r="H546" s="2"/>
      <c r="I546" s="2"/>
      <c r="J546" s="2"/>
      <c r="K546" s="2"/>
      <c r="V546" s="2"/>
      <c r="W546" s="2"/>
      <c r="X546" s="2"/>
      <c r="Y546" s="2"/>
      <c r="Z546" s="2"/>
    </row>
    <row r="547" spans="1:26" ht="14.25" customHeight="1" x14ac:dyDescent="0.2">
      <c r="A547" s="2"/>
      <c r="B547" s="2"/>
      <c r="C547" s="2"/>
      <c r="D547" s="2"/>
      <c r="E547" s="2"/>
      <c r="F547" s="2"/>
      <c r="G547" s="2"/>
      <c r="H547" s="2"/>
      <c r="I547" s="2"/>
      <c r="J547" s="2"/>
      <c r="K547" s="2"/>
      <c r="V547" s="2"/>
      <c r="W547" s="2"/>
      <c r="X547" s="2"/>
      <c r="Y547" s="2"/>
      <c r="Z547" s="2"/>
    </row>
    <row r="548" spans="1:26" ht="14.25" customHeight="1" x14ac:dyDescent="0.2">
      <c r="A548" s="2"/>
      <c r="B548" s="2"/>
      <c r="C548" s="2"/>
      <c r="D548" s="2"/>
      <c r="E548" s="2"/>
      <c r="F548" s="2"/>
      <c r="G548" s="2"/>
      <c r="H548" s="2"/>
      <c r="I548" s="2"/>
      <c r="J548" s="2"/>
      <c r="K548" s="2"/>
      <c r="V548" s="2"/>
      <c r="W548" s="2"/>
      <c r="X548" s="2"/>
      <c r="Y548" s="2"/>
      <c r="Z548" s="2"/>
    </row>
    <row r="549" spans="1:26" ht="14.25" customHeight="1" x14ac:dyDescent="0.2">
      <c r="A549" s="2"/>
      <c r="B549" s="2"/>
      <c r="C549" s="2"/>
      <c r="D549" s="2"/>
      <c r="E549" s="2"/>
      <c r="F549" s="2"/>
      <c r="G549" s="2"/>
      <c r="H549" s="2"/>
      <c r="I549" s="2"/>
      <c r="J549" s="2"/>
      <c r="K549" s="2"/>
      <c r="V549" s="2"/>
      <c r="W549" s="2"/>
      <c r="X549" s="2"/>
      <c r="Y549" s="2"/>
      <c r="Z549" s="2"/>
    </row>
    <row r="550" spans="1:26" ht="14.25" customHeight="1" x14ac:dyDescent="0.2">
      <c r="A550" s="2"/>
      <c r="B550" s="2"/>
      <c r="C550" s="2"/>
      <c r="D550" s="2"/>
      <c r="E550" s="2"/>
      <c r="F550" s="2"/>
      <c r="G550" s="2"/>
      <c r="H550" s="2"/>
      <c r="I550" s="2"/>
      <c r="J550" s="2"/>
      <c r="K550" s="2"/>
      <c r="V550" s="2"/>
      <c r="W550" s="2"/>
      <c r="X550" s="2"/>
      <c r="Y550" s="2"/>
      <c r="Z550" s="2"/>
    </row>
    <row r="551" spans="1:26" ht="14.25" customHeight="1" x14ac:dyDescent="0.2">
      <c r="A551" s="2"/>
      <c r="B551" s="2"/>
      <c r="C551" s="2"/>
      <c r="D551" s="2"/>
      <c r="E551" s="2"/>
      <c r="F551" s="2"/>
      <c r="G551" s="2"/>
      <c r="H551" s="2"/>
      <c r="I551" s="2"/>
      <c r="J551" s="2"/>
      <c r="K551" s="2"/>
      <c r="V551" s="2"/>
      <c r="W551" s="2"/>
      <c r="X551" s="2"/>
      <c r="Y551" s="2"/>
      <c r="Z551" s="2"/>
    </row>
    <row r="552" spans="1:26" ht="14.25" customHeight="1" x14ac:dyDescent="0.2">
      <c r="A552" s="2"/>
      <c r="B552" s="2"/>
      <c r="C552" s="2"/>
      <c r="D552" s="2"/>
      <c r="E552" s="2"/>
      <c r="F552" s="2"/>
      <c r="G552" s="2"/>
      <c r="H552" s="2"/>
      <c r="I552" s="2"/>
      <c r="J552" s="2"/>
      <c r="K552" s="2"/>
      <c r="V552" s="2"/>
      <c r="W552" s="2"/>
      <c r="X552" s="2"/>
      <c r="Y552" s="2"/>
      <c r="Z552" s="2"/>
    </row>
    <row r="553" spans="1:26" ht="14.25" customHeight="1" x14ac:dyDescent="0.2">
      <c r="A553" s="2"/>
      <c r="B553" s="2"/>
      <c r="C553" s="2"/>
      <c r="D553" s="2"/>
      <c r="E553" s="2"/>
      <c r="F553" s="2"/>
      <c r="G553" s="2"/>
      <c r="H553" s="2"/>
      <c r="I553" s="2"/>
      <c r="J553" s="2"/>
      <c r="K553" s="2"/>
      <c r="V553" s="2"/>
      <c r="W553" s="2"/>
      <c r="X553" s="2"/>
      <c r="Y553" s="2"/>
      <c r="Z553" s="2"/>
    </row>
    <row r="554" spans="1:26" ht="14.25" customHeight="1" x14ac:dyDescent="0.2">
      <c r="A554" s="2"/>
      <c r="B554" s="2"/>
      <c r="C554" s="2"/>
      <c r="D554" s="2"/>
      <c r="E554" s="2"/>
      <c r="F554" s="2"/>
      <c r="G554" s="2"/>
      <c r="H554" s="2"/>
      <c r="I554" s="2"/>
      <c r="J554" s="2"/>
      <c r="K554" s="2"/>
      <c r="V554" s="2"/>
      <c r="W554" s="2"/>
      <c r="X554" s="2"/>
      <c r="Y554" s="2"/>
      <c r="Z554" s="2"/>
    </row>
    <row r="555" spans="1:26" ht="14.25" customHeight="1" x14ac:dyDescent="0.2">
      <c r="A555" s="2"/>
      <c r="B555" s="2"/>
      <c r="C555" s="2"/>
      <c r="D555" s="2"/>
      <c r="E555" s="2"/>
      <c r="F555" s="2"/>
      <c r="G555" s="2"/>
      <c r="H555" s="2"/>
      <c r="I555" s="2"/>
      <c r="J555" s="2"/>
      <c r="K555" s="2"/>
      <c r="V555" s="2"/>
      <c r="W555" s="2"/>
      <c r="X555" s="2"/>
      <c r="Y555" s="2"/>
      <c r="Z555" s="2"/>
    </row>
    <row r="556" spans="1:26" ht="14.25" customHeight="1" x14ac:dyDescent="0.2">
      <c r="A556" s="2"/>
      <c r="B556" s="2"/>
      <c r="C556" s="2"/>
      <c r="D556" s="2"/>
      <c r="E556" s="2"/>
      <c r="F556" s="2"/>
      <c r="G556" s="2"/>
      <c r="H556" s="2"/>
      <c r="I556" s="2"/>
      <c r="J556" s="2"/>
      <c r="K556" s="2"/>
      <c r="V556" s="2"/>
      <c r="W556" s="2"/>
      <c r="X556" s="2"/>
      <c r="Y556" s="2"/>
      <c r="Z556" s="2"/>
    </row>
    <row r="557" spans="1:26" ht="14.25" customHeight="1" x14ac:dyDescent="0.2">
      <c r="A557" s="2"/>
      <c r="B557" s="2"/>
      <c r="C557" s="2"/>
      <c r="D557" s="2"/>
      <c r="E557" s="2"/>
      <c r="F557" s="2"/>
      <c r="G557" s="2"/>
      <c r="H557" s="2"/>
      <c r="I557" s="2"/>
      <c r="J557" s="2"/>
      <c r="K557" s="2"/>
      <c r="V557" s="2"/>
      <c r="W557" s="2"/>
      <c r="X557" s="2"/>
      <c r="Y557" s="2"/>
      <c r="Z557" s="2"/>
    </row>
    <row r="558" spans="1:26" ht="14.25" customHeight="1" x14ac:dyDescent="0.2">
      <c r="A558" s="2"/>
      <c r="B558" s="2"/>
      <c r="C558" s="2"/>
      <c r="D558" s="2"/>
      <c r="E558" s="2"/>
      <c r="F558" s="2"/>
      <c r="G558" s="2"/>
      <c r="H558" s="2"/>
      <c r="I558" s="2"/>
      <c r="J558" s="2"/>
      <c r="K558" s="2"/>
      <c r="V558" s="2"/>
      <c r="W558" s="2"/>
      <c r="X558" s="2"/>
      <c r="Y558" s="2"/>
      <c r="Z558" s="2"/>
    </row>
    <row r="559" spans="1:26" ht="14.25" customHeight="1" x14ac:dyDescent="0.2">
      <c r="A559" s="2"/>
      <c r="B559" s="2"/>
      <c r="C559" s="2"/>
      <c r="D559" s="2"/>
      <c r="E559" s="2"/>
      <c r="F559" s="2"/>
      <c r="G559" s="2"/>
      <c r="H559" s="2"/>
      <c r="I559" s="2"/>
      <c r="J559" s="2"/>
      <c r="K559" s="2"/>
      <c r="V559" s="2"/>
      <c r="W559" s="2"/>
      <c r="X559" s="2"/>
      <c r="Y559" s="2"/>
      <c r="Z559" s="2"/>
    </row>
    <row r="560" spans="1:26" ht="14.25" customHeight="1" x14ac:dyDescent="0.2">
      <c r="A560" s="2"/>
      <c r="B560" s="2"/>
      <c r="C560" s="2"/>
      <c r="D560" s="2"/>
      <c r="E560" s="2"/>
      <c r="F560" s="2"/>
      <c r="G560" s="2"/>
      <c r="H560" s="2"/>
      <c r="I560" s="2"/>
      <c r="J560" s="2"/>
      <c r="K560" s="2"/>
      <c r="V560" s="2"/>
      <c r="W560" s="2"/>
      <c r="X560" s="2"/>
      <c r="Y560" s="2"/>
      <c r="Z560" s="2"/>
    </row>
    <row r="561" spans="1:26" ht="14.25" customHeight="1" x14ac:dyDescent="0.2">
      <c r="A561" s="2"/>
      <c r="B561" s="2"/>
      <c r="C561" s="2"/>
      <c r="D561" s="2"/>
      <c r="E561" s="2"/>
      <c r="F561" s="2"/>
      <c r="G561" s="2"/>
      <c r="H561" s="2"/>
      <c r="I561" s="2"/>
      <c r="J561" s="2"/>
      <c r="K561" s="2"/>
      <c r="V561" s="2"/>
      <c r="W561" s="2"/>
      <c r="X561" s="2"/>
      <c r="Y561" s="2"/>
      <c r="Z561" s="2"/>
    </row>
    <row r="562" spans="1:26" ht="14.25" customHeight="1" x14ac:dyDescent="0.2">
      <c r="A562" s="2"/>
      <c r="B562" s="2"/>
      <c r="C562" s="2"/>
      <c r="D562" s="2"/>
      <c r="E562" s="2"/>
      <c r="F562" s="2"/>
      <c r="G562" s="2"/>
      <c r="H562" s="2"/>
      <c r="I562" s="2"/>
      <c r="J562" s="2"/>
      <c r="K562" s="2"/>
      <c r="V562" s="2"/>
      <c r="W562" s="2"/>
      <c r="X562" s="2"/>
      <c r="Y562" s="2"/>
      <c r="Z562" s="2"/>
    </row>
    <row r="563" spans="1:26" ht="14.25" customHeight="1" x14ac:dyDescent="0.2">
      <c r="A563" s="2"/>
      <c r="B563" s="2"/>
      <c r="C563" s="2"/>
      <c r="D563" s="2"/>
      <c r="E563" s="2"/>
      <c r="F563" s="2"/>
      <c r="G563" s="2"/>
      <c r="H563" s="2"/>
      <c r="I563" s="2"/>
      <c r="J563" s="2"/>
      <c r="K563" s="2"/>
      <c r="V563" s="2"/>
      <c r="W563" s="2"/>
      <c r="X563" s="2"/>
      <c r="Y563" s="2"/>
      <c r="Z563" s="2"/>
    </row>
    <row r="564" spans="1:26" ht="14.25" customHeight="1" x14ac:dyDescent="0.2">
      <c r="A564" s="2"/>
      <c r="B564" s="2"/>
      <c r="C564" s="2"/>
      <c r="D564" s="2"/>
      <c r="E564" s="2"/>
      <c r="F564" s="2"/>
      <c r="G564" s="2"/>
      <c r="H564" s="2"/>
      <c r="I564" s="2"/>
      <c r="J564" s="2"/>
      <c r="K564" s="2"/>
      <c r="V564" s="2"/>
      <c r="W564" s="2"/>
      <c r="X564" s="2"/>
      <c r="Y564" s="2"/>
      <c r="Z564" s="2"/>
    </row>
    <row r="565" spans="1:26" ht="14.25" customHeight="1" x14ac:dyDescent="0.2">
      <c r="A565" s="2"/>
      <c r="B565" s="2"/>
      <c r="C565" s="2"/>
      <c r="D565" s="2"/>
      <c r="E565" s="2"/>
      <c r="F565" s="2"/>
      <c r="G565" s="2"/>
      <c r="H565" s="2"/>
      <c r="I565" s="2"/>
      <c r="J565" s="2"/>
      <c r="K565" s="2"/>
      <c r="V565" s="2"/>
      <c r="W565" s="2"/>
      <c r="X565" s="2"/>
      <c r="Y565" s="2"/>
      <c r="Z565" s="2"/>
    </row>
    <row r="566" spans="1:26" ht="14.25" customHeight="1" x14ac:dyDescent="0.2">
      <c r="A566" s="2"/>
      <c r="B566" s="2"/>
      <c r="C566" s="2"/>
      <c r="D566" s="2"/>
      <c r="E566" s="2"/>
      <c r="F566" s="2"/>
      <c r="G566" s="2"/>
      <c r="H566" s="2"/>
      <c r="I566" s="2"/>
      <c r="J566" s="2"/>
      <c r="K566" s="2"/>
      <c r="V566" s="2"/>
      <c r="W566" s="2"/>
      <c r="X566" s="2"/>
      <c r="Y566" s="2"/>
      <c r="Z566" s="2"/>
    </row>
    <row r="567" spans="1:26" ht="14.25" customHeight="1" x14ac:dyDescent="0.2">
      <c r="A567" s="2"/>
      <c r="B567" s="2"/>
      <c r="C567" s="2"/>
      <c r="D567" s="2"/>
      <c r="E567" s="2"/>
      <c r="F567" s="2"/>
      <c r="G567" s="2"/>
      <c r="H567" s="2"/>
      <c r="I567" s="2"/>
      <c r="J567" s="2"/>
      <c r="K567" s="2"/>
      <c r="V567" s="2"/>
      <c r="W567" s="2"/>
      <c r="X567" s="2"/>
      <c r="Y567" s="2"/>
      <c r="Z567" s="2"/>
    </row>
    <row r="568" spans="1:26" ht="14.25" customHeight="1" x14ac:dyDescent="0.2">
      <c r="A568" s="2"/>
      <c r="B568" s="2"/>
      <c r="C568" s="2"/>
      <c r="D568" s="2"/>
      <c r="E568" s="2"/>
      <c r="F568" s="2"/>
      <c r="G568" s="2"/>
      <c r="H568" s="2"/>
      <c r="I568" s="2"/>
      <c r="J568" s="2"/>
      <c r="K568" s="2"/>
      <c r="V568" s="2"/>
      <c r="W568" s="2"/>
      <c r="X568" s="2"/>
      <c r="Y568" s="2"/>
      <c r="Z568" s="2"/>
    </row>
    <row r="569" spans="1:26" ht="14.25" customHeight="1" x14ac:dyDescent="0.2">
      <c r="A569" s="2"/>
      <c r="B569" s="2"/>
      <c r="C569" s="2"/>
      <c r="D569" s="2"/>
      <c r="E569" s="2"/>
      <c r="F569" s="2"/>
      <c r="G569" s="2"/>
      <c r="H569" s="2"/>
      <c r="I569" s="2"/>
      <c r="J569" s="2"/>
      <c r="K569" s="2"/>
      <c r="V569" s="2"/>
      <c r="W569" s="2"/>
      <c r="X569" s="2"/>
      <c r="Y569" s="2"/>
      <c r="Z569" s="2"/>
    </row>
    <row r="570" spans="1:26" ht="14.25" customHeight="1" x14ac:dyDescent="0.2">
      <c r="A570" s="2"/>
      <c r="B570" s="2"/>
      <c r="C570" s="2"/>
      <c r="D570" s="2"/>
      <c r="E570" s="2"/>
      <c r="F570" s="2"/>
      <c r="G570" s="2"/>
      <c r="H570" s="2"/>
      <c r="I570" s="2"/>
      <c r="J570" s="2"/>
      <c r="K570" s="2"/>
      <c r="V570" s="2"/>
      <c r="W570" s="2"/>
      <c r="X570" s="2"/>
      <c r="Y570" s="2"/>
      <c r="Z570" s="2"/>
    </row>
    <row r="571" spans="1:26" ht="14.25" customHeight="1" x14ac:dyDescent="0.2">
      <c r="A571" s="2"/>
      <c r="B571" s="2"/>
      <c r="C571" s="2"/>
      <c r="D571" s="2"/>
      <c r="E571" s="2"/>
      <c r="F571" s="2"/>
      <c r="G571" s="2"/>
      <c r="H571" s="2"/>
      <c r="I571" s="2"/>
      <c r="J571" s="2"/>
      <c r="K571" s="2"/>
      <c r="V571" s="2"/>
      <c r="W571" s="2"/>
      <c r="X571" s="2"/>
      <c r="Y571" s="2"/>
      <c r="Z571" s="2"/>
    </row>
    <row r="572" spans="1:26" ht="14.25" customHeight="1" x14ac:dyDescent="0.2">
      <c r="A572" s="2"/>
      <c r="B572" s="2"/>
      <c r="C572" s="2"/>
      <c r="D572" s="2"/>
      <c r="E572" s="2"/>
      <c r="F572" s="2"/>
      <c r="G572" s="2"/>
      <c r="H572" s="2"/>
      <c r="I572" s="2"/>
      <c r="J572" s="2"/>
      <c r="K572" s="2"/>
      <c r="V572" s="2"/>
      <c r="W572" s="2"/>
      <c r="X572" s="2"/>
      <c r="Y572" s="2"/>
      <c r="Z572" s="2"/>
    </row>
    <row r="573" spans="1:26" ht="14.25" customHeight="1" x14ac:dyDescent="0.2">
      <c r="A573" s="2"/>
      <c r="B573" s="2"/>
      <c r="C573" s="2"/>
      <c r="D573" s="2"/>
      <c r="E573" s="2"/>
      <c r="F573" s="2"/>
      <c r="G573" s="2"/>
      <c r="H573" s="2"/>
      <c r="I573" s="2"/>
      <c r="J573" s="2"/>
      <c r="K573" s="2"/>
      <c r="V573" s="2"/>
      <c r="W573" s="2"/>
      <c r="X573" s="2"/>
      <c r="Y573" s="2"/>
      <c r="Z573" s="2"/>
    </row>
    <row r="574" spans="1:26" ht="14.25" customHeight="1" x14ac:dyDescent="0.2">
      <c r="A574" s="2"/>
      <c r="B574" s="2"/>
      <c r="C574" s="2"/>
      <c r="D574" s="2"/>
      <c r="E574" s="2"/>
      <c r="F574" s="2"/>
      <c r="G574" s="2"/>
      <c r="H574" s="2"/>
      <c r="I574" s="2"/>
      <c r="J574" s="2"/>
      <c r="K574" s="2"/>
      <c r="V574" s="2"/>
      <c r="W574" s="2"/>
      <c r="X574" s="2"/>
      <c r="Y574" s="2"/>
      <c r="Z574" s="2"/>
    </row>
    <row r="575" spans="1:26" ht="14.25" customHeight="1" x14ac:dyDescent="0.2">
      <c r="A575" s="2"/>
      <c r="B575" s="2"/>
      <c r="C575" s="2"/>
      <c r="D575" s="2"/>
      <c r="E575" s="2"/>
      <c r="F575" s="2"/>
      <c r="G575" s="2"/>
      <c r="H575" s="2"/>
      <c r="I575" s="2"/>
      <c r="J575" s="2"/>
      <c r="K575" s="2"/>
      <c r="V575" s="2"/>
      <c r="W575" s="2"/>
      <c r="X575" s="2"/>
      <c r="Y575" s="2"/>
      <c r="Z575" s="2"/>
    </row>
    <row r="576" spans="1:26" ht="14.25" customHeight="1" x14ac:dyDescent="0.2">
      <c r="A576" s="2"/>
      <c r="B576" s="2"/>
      <c r="C576" s="2"/>
      <c r="D576" s="2"/>
      <c r="E576" s="2"/>
      <c r="F576" s="2"/>
      <c r="G576" s="2"/>
      <c r="H576" s="2"/>
      <c r="I576" s="2"/>
      <c r="J576" s="2"/>
      <c r="K576" s="2"/>
      <c r="V576" s="2"/>
      <c r="W576" s="2"/>
      <c r="X576" s="2"/>
      <c r="Y576" s="2"/>
      <c r="Z576" s="2"/>
    </row>
    <row r="577" spans="1:26" ht="14.25" customHeight="1" x14ac:dyDescent="0.2">
      <c r="A577" s="2"/>
      <c r="B577" s="2"/>
      <c r="C577" s="2"/>
      <c r="D577" s="2"/>
      <c r="E577" s="2"/>
      <c r="F577" s="2"/>
      <c r="G577" s="2"/>
      <c r="H577" s="2"/>
      <c r="I577" s="2"/>
      <c r="J577" s="2"/>
      <c r="K577" s="2"/>
      <c r="V577" s="2"/>
      <c r="W577" s="2"/>
      <c r="X577" s="2"/>
      <c r="Y577" s="2"/>
      <c r="Z577" s="2"/>
    </row>
    <row r="578" spans="1:26" ht="14.25" customHeight="1" x14ac:dyDescent="0.2">
      <c r="A578" s="2"/>
      <c r="B578" s="2"/>
      <c r="C578" s="2"/>
      <c r="D578" s="2"/>
      <c r="E578" s="2"/>
      <c r="F578" s="2"/>
      <c r="G578" s="2"/>
      <c r="H578" s="2"/>
      <c r="I578" s="2"/>
      <c r="J578" s="2"/>
      <c r="K578" s="2"/>
      <c r="V578" s="2"/>
      <c r="W578" s="2"/>
      <c r="X578" s="2"/>
      <c r="Y578" s="2"/>
      <c r="Z578" s="2"/>
    </row>
    <row r="579" spans="1:26" ht="14.25" customHeight="1" x14ac:dyDescent="0.2">
      <c r="A579" s="2"/>
      <c r="B579" s="2"/>
      <c r="C579" s="2"/>
      <c r="D579" s="2"/>
      <c r="E579" s="2"/>
      <c r="F579" s="2"/>
      <c r="G579" s="2"/>
      <c r="H579" s="2"/>
      <c r="I579" s="2"/>
      <c r="J579" s="2"/>
      <c r="K579" s="2"/>
      <c r="V579" s="2"/>
      <c r="W579" s="2"/>
      <c r="X579" s="2"/>
      <c r="Y579" s="2"/>
      <c r="Z579" s="2"/>
    </row>
    <row r="580" spans="1:26" ht="14.25" customHeight="1" x14ac:dyDescent="0.2">
      <c r="A580" s="2"/>
      <c r="B580" s="2"/>
      <c r="C580" s="2"/>
      <c r="D580" s="2"/>
      <c r="E580" s="2"/>
      <c r="F580" s="2"/>
      <c r="G580" s="2"/>
      <c r="H580" s="2"/>
      <c r="I580" s="2"/>
      <c r="J580" s="2"/>
      <c r="K580" s="2"/>
      <c r="V580" s="2"/>
      <c r="W580" s="2"/>
      <c r="X580" s="2"/>
      <c r="Y580" s="2"/>
      <c r="Z580" s="2"/>
    </row>
    <row r="581" spans="1:26" ht="14.25" customHeight="1" x14ac:dyDescent="0.2">
      <c r="A581" s="2"/>
      <c r="B581" s="2"/>
      <c r="C581" s="2"/>
      <c r="D581" s="2"/>
      <c r="E581" s="2"/>
      <c r="F581" s="2"/>
      <c r="G581" s="2"/>
      <c r="H581" s="2"/>
      <c r="I581" s="2"/>
      <c r="J581" s="2"/>
      <c r="K581" s="2"/>
      <c r="V581" s="2"/>
      <c r="W581" s="2"/>
      <c r="X581" s="2"/>
      <c r="Y581" s="2"/>
      <c r="Z581" s="2"/>
    </row>
    <row r="582" spans="1:26" ht="14.25" customHeight="1" x14ac:dyDescent="0.2">
      <c r="A582" s="2"/>
      <c r="B582" s="2"/>
      <c r="C582" s="2"/>
      <c r="D582" s="2"/>
      <c r="E582" s="2"/>
      <c r="F582" s="2"/>
      <c r="G582" s="2"/>
      <c r="H582" s="2"/>
      <c r="I582" s="2"/>
      <c r="J582" s="2"/>
      <c r="K582" s="2"/>
      <c r="V582" s="2"/>
      <c r="W582" s="2"/>
      <c r="X582" s="2"/>
      <c r="Y582" s="2"/>
      <c r="Z582" s="2"/>
    </row>
    <row r="583" spans="1:26" ht="14.25" customHeight="1" x14ac:dyDescent="0.2">
      <c r="A583" s="2"/>
      <c r="B583" s="2"/>
      <c r="C583" s="2"/>
      <c r="D583" s="2"/>
      <c r="E583" s="2"/>
      <c r="F583" s="2"/>
      <c r="G583" s="2"/>
      <c r="H583" s="2"/>
      <c r="I583" s="2"/>
      <c r="J583" s="2"/>
      <c r="K583" s="2"/>
      <c r="V583" s="2"/>
      <c r="W583" s="2"/>
      <c r="X583" s="2"/>
      <c r="Y583" s="2"/>
      <c r="Z583" s="2"/>
    </row>
    <row r="584" spans="1:26" ht="14.25" customHeight="1" x14ac:dyDescent="0.2">
      <c r="A584" s="2"/>
      <c r="B584" s="2"/>
      <c r="C584" s="2"/>
      <c r="D584" s="2"/>
      <c r="E584" s="2"/>
      <c r="F584" s="2"/>
      <c r="G584" s="2"/>
      <c r="H584" s="2"/>
      <c r="I584" s="2"/>
      <c r="J584" s="2"/>
      <c r="K584" s="2"/>
      <c r="V584" s="2"/>
      <c r="W584" s="2"/>
      <c r="X584" s="2"/>
      <c r="Y584" s="2"/>
      <c r="Z584" s="2"/>
    </row>
    <row r="585" spans="1:26" ht="14.25" customHeight="1" x14ac:dyDescent="0.2">
      <c r="A585" s="2"/>
      <c r="B585" s="2"/>
      <c r="C585" s="2"/>
      <c r="D585" s="2"/>
      <c r="E585" s="2"/>
      <c r="F585" s="2"/>
      <c r="G585" s="2"/>
      <c r="H585" s="2"/>
      <c r="I585" s="2"/>
      <c r="J585" s="2"/>
      <c r="K585" s="2"/>
      <c r="V585" s="2"/>
      <c r="W585" s="2"/>
      <c r="X585" s="2"/>
      <c r="Y585" s="2"/>
      <c r="Z585" s="2"/>
    </row>
    <row r="586" spans="1:26" ht="14.25" customHeight="1" x14ac:dyDescent="0.2">
      <c r="A586" s="2"/>
      <c r="B586" s="2"/>
      <c r="C586" s="2"/>
      <c r="D586" s="2"/>
      <c r="E586" s="2"/>
      <c r="F586" s="2"/>
      <c r="G586" s="2"/>
      <c r="H586" s="2"/>
      <c r="I586" s="2"/>
      <c r="J586" s="2"/>
      <c r="K586" s="2"/>
      <c r="V586" s="2"/>
      <c r="W586" s="2"/>
      <c r="X586" s="2"/>
      <c r="Y586" s="2"/>
      <c r="Z586" s="2"/>
    </row>
    <row r="587" spans="1:26" ht="14.25" customHeight="1" x14ac:dyDescent="0.2">
      <c r="A587" s="2"/>
      <c r="B587" s="2"/>
      <c r="C587" s="2"/>
      <c r="D587" s="2"/>
      <c r="E587" s="2"/>
      <c r="F587" s="2"/>
      <c r="G587" s="2"/>
      <c r="H587" s="2"/>
      <c r="I587" s="2"/>
      <c r="J587" s="2"/>
      <c r="K587" s="2"/>
      <c r="V587" s="2"/>
      <c r="W587" s="2"/>
      <c r="X587" s="2"/>
      <c r="Y587" s="2"/>
      <c r="Z587" s="2"/>
    </row>
    <row r="588" spans="1:26" ht="14.25" customHeight="1" x14ac:dyDescent="0.2">
      <c r="A588" s="2"/>
      <c r="B588" s="2"/>
      <c r="C588" s="2"/>
      <c r="D588" s="2"/>
      <c r="E588" s="2"/>
      <c r="F588" s="2"/>
      <c r="G588" s="2"/>
      <c r="H588" s="2"/>
      <c r="I588" s="2"/>
      <c r="J588" s="2"/>
      <c r="K588" s="2"/>
      <c r="V588" s="2"/>
      <c r="W588" s="2"/>
      <c r="X588" s="2"/>
      <c r="Y588" s="2"/>
      <c r="Z588" s="2"/>
    </row>
    <row r="589" spans="1:26" ht="14.25" customHeight="1" x14ac:dyDescent="0.2">
      <c r="A589" s="2"/>
      <c r="B589" s="2"/>
      <c r="C589" s="2"/>
      <c r="D589" s="2"/>
      <c r="E589" s="2"/>
      <c r="F589" s="2"/>
      <c r="G589" s="2"/>
      <c r="H589" s="2"/>
      <c r="I589" s="2"/>
      <c r="J589" s="2"/>
      <c r="K589" s="2"/>
      <c r="V589" s="2"/>
      <c r="W589" s="2"/>
      <c r="X589" s="2"/>
      <c r="Y589" s="2"/>
      <c r="Z589" s="2"/>
    </row>
    <row r="590" spans="1:26" ht="14.25" customHeight="1" x14ac:dyDescent="0.2">
      <c r="A590" s="2"/>
      <c r="B590" s="2"/>
      <c r="C590" s="2"/>
      <c r="D590" s="2"/>
      <c r="E590" s="2"/>
      <c r="F590" s="2"/>
      <c r="G590" s="2"/>
      <c r="H590" s="2"/>
      <c r="I590" s="2"/>
      <c r="J590" s="2"/>
      <c r="K590" s="2"/>
      <c r="V590" s="2"/>
      <c r="W590" s="2"/>
      <c r="X590" s="2"/>
      <c r="Y590" s="2"/>
      <c r="Z590" s="2"/>
    </row>
    <row r="591" spans="1:26" ht="14.25" customHeight="1" x14ac:dyDescent="0.2">
      <c r="A591" s="2"/>
      <c r="B591" s="2"/>
      <c r="C591" s="2"/>
      <c r="D591" s="2"/>
      <c r="E591" s="2"/>
      <c r="F591" s="2"/>
      <c r="G591" s="2"/>
      <c r="H591" s="2"/>
      <c r="I591" s="2"/>
      <c r="J591" s="2"/>
      <c r="K591" s="2"/>
      <c r="V591" s="2"/>
      <c r="W591" s="2"/>
      <c r="X591" s="2"/>
      <c r="Y591" s="2"/>
      <c r="Z591" s="2"/>
    </row>
    <row r="592" spans="1:26" ht="14.25" customHeight="1" x14ac:dyDescent="0.2">
      <c r="A592" s="2"/>
      <c r="B592" s="2"/>
      <c r="C592" s="2"/>
      <c r="D592" s="2"/>
      <c r="E592" s="2"/>
      <c r="F592" s="2"/>
      <c r="G592" s="2"/>
      <c r="H592" s="2"/>
      <c r="I592" s="2"/>
      <c r="J592" s="2"/>
      <c r="K592" s="2"/>
      <c r="V592" s="2"/>
      <c r="W592" s="2"/>
      <c r="X592" s="2"/>
      <c r="Y592" s="2"/>
      <c r="Z592" s="2"/>
    </row>
    <row r="593" spans="1:26" ht="14.25" customHeight="1" x14ac:dyDescent="0.2">
      <c r="A593" s="2"/>
      <c r="B593" s="2"/>
      <c r="C593" s="2"/>
      <c r="D593" s="2"/>
      <c r="E593" s="2"/>
      <c r="F593" s="2"/>
      <c r="G593" s="2"/>
      <c r="H593" s="2"/>
      <c r="I593" s="2"/>
      <c r="J593" s="2"/>
      <c r="K593" s="2"/>
      <c r="V593" s="2"/>
      <c r="W593" s="2"/>
      <c r="X593" s="2"/>
      <c r="Y593" s="2"/>
      <c r="Z593" s="2"/>
    </row>
    <row r="594" spans="1:26" ht="14.25" customHeight="1" x14ac:dyDescent="0.2">
      <c r="A594" s="2"/>
      <c r="B594" s="2"/>
      <c r="C594" s="2"/>
      <c r="D594" s="2"/>
      <c r="E594" s="2"/>
      <c r="F594" s="2"/>
      <c r="G594" s="2"/>
      <c r="H594" s="2"/>
      <c r="I594" s="2"/>
      <c r="J594" s="2"/>
      <c r="K594" s="2"/>
      <c r="V594" s="2"/>
      <c r="W594" s="2"/>
      <c r="X594" s="2"/>
      <c r="Y594" s="2"/>
      <c r="Z594" s="2"/>
    </row>
    <row r="595" spans="1:26" ht="14.25" customHeight="1" x14ac:dyDescent="0.2">
      <c r="A595" s="2"/>
      <c r="B595" s="2"/>
      <c r="C595" s="2"/>
      <c r="D595" s="2"/>
      <c r="E595" s="2"/>
      <c r="F595" s="2"/>
      <c r="G595" s="2"/>
      <c r="H595" s="2"/>
      <c r="I595" s="2"/>
      <c r="J595" s="2"/>
      <c r="K595" s="2"/>
      <c r="V595" s="2"/>
      <c r="W595" s="2"/>
      <c r="X595" s="2"/>
      <c r="Y595" s="2"/>
      <c r="Z595" s="2"/>
    </row>
    <row r="596" spans="1:26" ht="14.25" customHeight="1" x14ac:dyDescent="0.2">
      <c r="A596" s="2"/>
      <c r="B596" s="2"/>
      <c r="C596" s="2"/>
      <c r="D596" s="2"/>
      <c r="E596" s="2"/>
      <c r="F596" s="2"/>
      <c r="G596" s="2"/>
      <c r="H596" s="2"/>
      <c r="I596" s="2"/>
      <c r="J596" s="2"/>
      <c r="K596" s="2"/>
      <c r="V596" s="2"/>
      <c r="W596" s="2"/>
      <c r="X596" s="2"/>
      <c r="Y596" s="2"/>
      <c r="Z596" s="2"/>
    </row>
    <row r="597" spans="1:26" ht="14.25" customHeight="1" x14ac:dyDescent="0.2">
      <c r="A597" s="2"/>
      <c r="B597" s="2"/>
      <c r="C597" s="2"/>
      <c r="D597" s="2"/>
      <c r="E597" s="2"/>
      <c r="F597" s="2"/>
      <c r="G597" s="2"/>
      <c r="H597" s="2"/>
      <c r="I597" s="2"/>
      <c r="J597" s="2"/>
      <c r="K597" s="2"/>
      <c r="V597" s="2"/>
      <c r="W597" s="2"/>
      <c r="X597" s="2"/>
      <c r="Y597" s="2"/>
      <c r="Z597" s="2"/>
    </row>
    <row r="598" spans="1:26" ht="14.25" customHeight="1" x14ac:dyDescent="0.2">
      <c r="A598" s="2"/>
      <c r="B598" s="2"/>
      <c r="C598" s="2"/>
      <c r="D598" s="2"/>
      <c r="E598" s="2"/>
      <c r="F598" s="2"/>
      <c r="G598" s="2"/>
      <c r="H598" s="2"/>
      <c r="I598" s="2"/>
      <c r="J598" s="2"/>
      <c r="K598" s="2"/>
      <c r="V598" s="2"/>
      <c r="W598" s="2"/>
      <c r="X598" s="2"/>
      <c r="Y598" s="2"/>
      <c r="Z598" s="2"/>
    </row>
    <row r="599" spans="1:26" ht="14.25" customHeight="1" x14ac:dyDescent="0.2">
      <c r="A599" s="2"/>
      <c r="B599" s="2"/>
      <c r="C599" s="2"/>
      <c r="D599" s="2"/>
      <c r="E599" s="2"/>
      <c r="F599" s="2"/>
      <c r="G599" s="2"/>
      <c r="H599" s="2"/>
      <c r="I599" s="2"/>
      <c r="J599" s="2"/>
      <c r="K599" s="2"/>
      <c r="V599" s="2"/>
      <c r="W599" s="2"/>
      <c r="X599" s="2"/>
      <c r="Y599" s="2"/>
      <c r="Z599" s="2"/>
    </row>
    <row r="600" spans="1:26" ht="14.25" customHeight="1" x14ac:dyDescent="0.2">
      <c r="A600" s="2"/>
      <c r="B600" s="2"/>
      <c r="C600" s="2"/>
      <c r="D600" s="2"/>
      <c r="E600" s="2"/>
      <c r="F600" s="2"/>
      <c r="G600" s="2"/>
      <c r="H600" s="2"/>
      <c r="I600" s="2"/>
      <c r="J600" s="2"/>
      <c r="K600" s="2"/>
      <c r="V600" s="2"/>
      <c r="W600" s="2"/>
      <c r="X600" s="2"/>
      <c r="Y600" s="2"/>
      <c r="Z600" s="2"/>
    </row>
    <row r="601" spans="1:26" ht="14.25" customHeight="1" x14ac:dyDescent="0.2">
      <c r="A601" s="2"/>
      <c r="B601" s="2"/>
      <c r="C601" s="2"/>
      <c r="D601" s="2"/>
      <c r="E601" s="2"/>
      <c r="F601" s="2"/>
      <c r="G601" s="2"/>
      <c r="H601" s="2"/>
      <c r="I601" s="2"/>
      <c r="J601" s="2"/>
      <c r="K601" s="2"/>
      <c r="V601" s="2"/>
      <c r="W601" s="2"/>
      <c r="X601" s="2"/>
      <c r="Y601" s="2"/>
      <c r="Z601" s="2"/>
    </row>
    <row r="602" spans="1:26" ht="14.25" customHeight="1" x14ac:dyDescent="0.2">
      <c r="A602" s="2"/>
      <c r="B602" s="2"/>
      <c r="C602" s="2"/>
      <c r="D602" s="2"/>
      <c r="E602" s="2"/>
      <c r="F602" s="2"/>
      <c r="G602" s="2"/>
      <c r="H602" s="2"/>
      <c r="I602" s="2"/>
      <c r="J602" s="2"/>
      <c r="K602" s="2"/>
      <c r="V602" s="2"/>
      <c r="W602" s="2"/>
      <c r="X602" s="2"/>
      <c r="Y602" s="2"/>
      <c r="Z602" s="2"/>
    </row>
    <row r="603" spans="1:26" ht="14.25" customHeight="1" x14ac:dyDescent="0.2">
      <c r="A603" s="2"/>
      <c r="B603" s="2"/>
      <c r="C603" s="2"/>
      <c r="D603" s="2"/>
      <c r="E603" s="2"/>
      <c r="F603" s="2"/>
      <c r="G603" s="2"/>
      <c r="H603" s="2"/>
      <c r="I603" s="2"/>
      <c r="J603" s="2"/>
      <c r="K603" s="2"/>
      <c r="V603" s="2"/>
      <c r="W603" s="2"/>
      <c r="X603" s="2"/>
      <c r="Y603" s="2"/>
      <c r="Z603" s="2"/>
    </row>
    <row r="604" spans="1:26" ht="14.25" customHeight="1" x14ac:dyDescent="0.2">
      <c r="A604" s="2"/>
      <c r="B604" s="2"/>
      <c r="C604" s="2"/>
      <c r="D604" s="2"/>
      <c r="E604" s="2"/>
      <c r="F604" s="2"/>
      <c r="G604" s="2"/>
      <c r="H604" s="2"/>
      <c r="I604" s="2"/>
      <c r="J604" s="2"/>
      <c r="K604" s="2"/>
      <c r="V604" s="2"/>
      <c r="W604" s="2"/>
      <c r="X604" s="2"/>
      <c r="Y604" s="2"/>
      <c r="Z604" s="2"/>
    </row>
    <row r="605" spans="1:26" ht="14.25" customHeight="1" x14ac:dyDescent="0.2">
      <c r="A605" s="2"/>
      <c r="B605" s="2"/>
      <c r="C605" s="2"/>
      <c r="D605" s="2"/>
      <c r="E605" s="2"/>
      <c r="F605" s="2"/>
      <c r="G605" s="2"/>
      <c r="H605" s="2"/>
      <c r="I605" s="2"/>
      <c r="J605" s="2"/>
      <c r="K605" s="2"/>
      <c r="V605" s="2"/>
      <c r="W605" s="2"/>
      <c r="X605" s="2"/>
      <c r="Y605" s="2"/>
      <c r="Z605" s="2"/>
    </row>
    <row r="606" spans="1:26" ht="14.25" customHeight="1" x14ac:dyDescent="0.2">
      <c r="A606" s="2"/>
      <c r="B606" s="2"/>
      <c r="C606" s="2"/>
      <c r="D606" s="2"/>
      <c r="E606" s="2"/>
      <c r="F606" s="2"/>
      <c r="G606" s="2"/>
      <c r="H606" s="2"/>
      <c r="I606" s="2"/>
      <c r="J606" s="2"/>
      <c r="K606" s="2"/>
      <c r="V606" s="2"/>
      <c r="W606" s="2"/>
      <c r="X606" s="2"/>
      <c r="Y606" s="2"/>
      <c r="Z606" s="2"/>
    </row>
    <row r="607" spans="1:26" ht="14.25" customHeight="1" x14ac:dyDescent="0.2">
      <c r="A607" s="2"/>
      <c r="B607" s="2"/>
      <c r="C607" s="2"/>
      <c r="D607" s="2"/>
      <c r="E607" s="2"/>
      <c r="F607" s="2"/>
      <c r="G607" s="2"/>
      <c r="H607" s="2"/>
      <c r="I607" s="2"/>
      <c r="J607" s="2"/>
      <c r="K607" s="2"/>
      <c r="V607" s="2"/>
      <c r="W607" s="2"/>
      <c r="X607" s="2"/>
      <c r="Y607" s="2"/>
      <c r="Z607" s="2"/>
    </row>
    <row r="608" spans="1:26" ht="14.25" customHeight="1" x14ac:dyDescent="0.2">
      <c r="A608" s="2"/>
      <c r="B608" s="2"/>
      <c r="C608" s="2"/>
      <c r="D608" s="2"/>
      <c r="E608" s="2"/>
      <c r="F608" s="2"/>
      <c r="G608" s="2"/>
      <c r="H608" s="2"/>
      <c r="I608" s="2"/>
      <c r="J608" s="2"/>
      <c r="K608" s="2"/>
      <c r="V608" s="2"/>
      <c r="W608" s="2"/>
      <c r="X608" s="2"/>
      <c r="Y608" s="2"/>
      <c r="Z608" s="2"/>
    </row>
    <row r="609" spans="1:26" ht="14.25" customHeight="1" x14ac:dyDescent="0.2">
      <c r="A609" s="2"/>
      <c r="B609" s="2"/>
      <c r="C609" s="2"/>
      <c r="D609" s="2"/>
      <c r="E609" s="2"/>
      <c r="F609" s="2"/>
      <c r="G609" s="2"/>
      <c r="H609" s="2"/>
      <c r="I609" s="2"/>
      <c r="J609" s="2"/>
      <c r="K609" s="2"/>
      <c r="V609" s="2"/>
      <c r="W609" s="2"/>
      <c r="X609" s="2"/>
      <c r="Y609" s="2"/>
      <c r="Z609" s="2"/>
    </row>
    <row r="610" spans="1:26" ht="14.25" customHeight="1" x14ac:dyDescent="0.2">
      <c r="A610" s="2"/>
      <c r="B610" s="2"/>
      <c r="C610" s="2"/>
      <c r="D610" s="2"/>
      <c r="E610" s="2"/>
      <c r="F610" s="2"/>
      <c r="G610" s="2"/>
      <c r="H610" s="2"/>
      <c r="I610" s="2"/>
      <c r="J610" s="2"/>
      <c r="K610" s="2"/>
      <c r="V610" s="2"/>
      <c r="W610" s="2"/>
      <c r="X610" s="2"/>
      <c r="Y610" s="2"/>
      <c r="Z610" s="2"/>
    </row>
    <row r="611" spans="1:26" ht="14.25" customHeight="1" x14ac:dyDescent="0.2">
      <c r="A611" s="2"/>
      <c r="B611" s="2"/>
      <c r="C611" s="2"/>
      <c r="D611" s="2"/>
      <c r="E611" s="2"/>
      <c r="F611" s="2"/>
      <c r="G611" s="2"/>
      <c r="H611" s="2"/>
      <c r="I611" s="2"/>
      <c r="J611" s="2"/>
      <c r="K611" s="2"/>
      <c r="V611" s="2"/>
      <c r="W611" s="2"/>
      <c r="X611" s="2"/>
      <c r="Y611" s="2"/>
      <c r="Z611" s="2"/>
    </row>
    <row r="612" spans="1:26" ht="14.25" customHeight="1" x14ac:dyDescent="0.2">
      <c r="A612" s="2"/>
      <c r="B612" s="2"/>
      <c r="C612" s="2"/>
      <c r="D612" s="2"/>
      <c r="E612" s="2"/>
      <c r="F612" s="2"/>
      <c r="G612" s="2"/>
      <c r="H612" s="2"/>
      <c r="I612" s="2"/>
      <c r="J612" s="2"/>
      <c r="K612" s="2"/>
      <c r="V612" s="2"/>
      <c r="W612" s="2"/>
      <c r="X612" s="2"/>
      <c r="Y612" s="2"/>
      <c r="Z612" s="2"/>
    </row>
    <row r="613" spans="1:26" ht="14.25" customHeight="1" x14ac:dyDescent="0.2">
      <c r="A613" s="2"/>
      <c r="B613" s="2"/>
      <c r="C613" s="2"/>
      <c r="D613" s="2"/>
      <c r="E613" s="2"/>
      <c r="F613" s="2"/>
      <c r="G613" s="2"/>
      <c r="H613" s="2"/>
      <c r="I613" s="2"/>
      <c r="J613" s="2"/>
      <c r="K613" s="2"/>
      <c r="V613" s="2"/>
      <c r="W613" s="2"/>
      <c r="X613" s="2"/>
      <c r="Y613" s="2"/>
      <c r="Z613" s="2"/>
    </row>
    <row r="614" spans="1:26" ht="14.25" customHeight="1" x14ac:dyDescent="0.2">
      <c r="A614" s="2"/>
      <c r="B614" s="2"/>
      <c r="C614" s="2"/>
      <c r="D614" s="2"/>
      <c r="E614" s="2"/>
      <c r="F614" s="2"/>
      <c r="G614" s="2"/>
      <c r="H614" s="2"/>
      <c r="I614" s="2"/>
      <c r="J614" s="2"/>
      <c r="K614" s="2"/>
      <c r="V614" s="2"/>
      <c r="W614" s="2"/>
      <c r="X614" s="2"/>
      <c r="Y614" s="2"/>
      <c r="Z614" s="2"/>
    </row>
    <row r="615" spans="1:26" ht="14.25" customHeight="1" x14ac:dyDescent="0.2">
      <c r="A615" s="2"/>
      <c r="B615" s="2"/>
      <c r="C615" s="2"/>
      <c r="D615" s="2"/>
      <c r="E615" s="2"/>
      <c r="F615" s="2"/>
      <c r="G615" s="2"/>
      <c r="H615" s="2"/>
      <c r="I615" s="2"/>
      <c r="J615" s="2"/>
      <c r="K615" s="2"/>
      <c r="V615" s="2"/>
      <c r="W615" s="2"/>
      <c r="X615" s="2"/>
      <c r="Y615" s="2"/>
      <c r="Z615" s="2"/>
    </row>
    <row r="616" spans="1:26" ht="14.25" customHeight="1" x14ac:dyDescent="0.2">
      <c r="A616" s="2"/>
      <c r="B616" s="2"/>
      <c r="C616" s="2"/>
      <c r="D616" s="2"/>
      <c r="E616" s="2"/>
      <c r="F616" s="2"/>
      <c r="G616" s="2"/>
      <c r="H616" s="2"/>
      <c r="I616" s="2"/>
      <c r="J616" s="2"/>
      <c r="K616" s="2"/>
      <c r="V616" s="2"/>
      <c r="W616" s="2"/>
      <c r="X616" s="2"/>
      <c r="Y616" s="2"/>
      <c r="Z616" s="2"/>
    </row>
    <row r="617" spans="1:26" ht="14.25" customHeight="1" x14ac:dyDescent="0.2">
      <c r="A617" s="2"/>
      <c r="B617" s="2"/>
      <c r="C617" s="2"/>
      <c r="D617" s="2"/>
      <c r="E617" s="2"/>
      <c r="F617" s="2"/>
      <c r="G617" s="2"/>
      <c r="H617" s="2"/>
      <c r="I617" s="2"/>
      <c r="J617" s="2"/>
      <c r="K617" s="2"/>
      <c r="V617" s="2"/>
      <c r="W617" s="2"/>
      <c r="X617" s="2"/>
      <c r="Y617" s="2"/>
      <c r="Z617" s="2"/>
    </row>
    <row r="618" spans="1:26" ht="14.25" customHeight="1" x14ac:dyDescent="0.2">
      <c r="A618" s="2"/>
      <c r="B618" s="2"/>
      <c r="C618" s="2"/>
      <c r="D618" s="2"/>
      <c r="E618" s="2"/>
      <c r="F618" s="2"/>
      <c r="G618" s="2"/>
      <c r="H618" s="2"/>
      <c r="I618" s="2"/>
      <c r="J618" s="2"/>
      <c r="K618" s="2"/>
      <c r="V618" s="2"/>
      <c r="W618" s="2"/>
      <c r="X618" s="2"/>
      <c r="Y618" s="2"/>
      <c r="Z618" s="2"/>
    </row>
    <row r="619" spans="1:26" ht="14.25" customHeight="1" x14ac:dyDescent="0.2">
      <c r="A619" s="2"/>
      <c r="B619" s="2"/>
      <c r="C619" s="2"/>
      <c r="D619" s="2"/>
      <c r="E619" s="2"/>
      <c r="F619" s="2"/>
      <c r="G619" s="2"/>
      <c r="H619" s="2"/>
      <c r="I619" s="2"/>
      <c r="J619" s="2"/>
      <c r="K619" s="2"/>
      <c r="V619" s="2"/>
      <c r="W619" s="2"/>
      <c r="X619" s="2"/>
      <c r="Y619" s="2"/>
      <c r="Z619" s="2"/>
    </row>
    <row r="620" spans="1:26" ht="14.25" customHeight="1" x14ac:dyDescent="0.2">
      <c r="A620" s="2"/>
      <c r="B620" s="2"/>
      <c r="C620" s="2"/>
      <c r="D620" s="2"/>
      <c r="E620" s="2"/>
      <c r="F620" s="2"/>
      <c r="G620" s="2"/>
      <c r="H620" s="2"/>
      <c r="I620" s="2"/>
      <c r="J620" s="2"/>
      <c r="K620" s="2"/>
      <c r="V620" s="2"/>
      <c r="W620" s="2"/>
      <c r="X620" s="2"/>
      <c r="Y620" s="2"/>
      <c r="Z620" s="2"/>
    </row>
    <row r="621" spans="1:26" ht="14.25" customHeight="1" x14ac:dyDescent="0.2">
      <c r="A621" s="2"/>
      <c r="B621" s="2"/>
      <c r="C621" s="2"/>
      <c r="D621" s="2"/>
      <c r="E621" s="2"/>
      <c r="F621" s="2"/>
      <c r="G621" s="2"/>
      <c r="H621" s="2"/>
      <c r="I621" s="2"/>
      <c r="J621" s="2"/>
      <c r="K621" s="2"/>
      <c r="V621" s="2"/>
      <c r="W621" s="2"/>
      <c r="X621" s="2"/>
      <c r="Y621" s="2"/>
      <c r="Z621" s="2"/>
    </row>
    <row r="622" spans="1:26" ht="14.25" customHeight="1" x14ac:dyDescent="0.2">
      <c r="A622" s="2"/>
      <c r="B622" s="2"/>
      <c r="C622" s="2"/>
      <c r="D622" s="2"/>
      <c r="E622" s="2"/>
      <c r="F622" s="2"/>
      <c r="G622" s="2"/>
      <c r="H622" s="2"/>
      <c r="I622" s="2"/>
      <c r="J622" s="2"/>
      <c r="K622" s="2"/>
      <c r="V622" s="2"/>
      <c r="W622" s="2"/>
      <c r="X622" s="2"/>
      <c r="Y622" s="2"/>
      <c r="Z622" s="2"/>
    </row>
    <row r="623" spans="1:26" ht="14.25" customHeight="1" x14ac:dyDescent="0.2">
      <c r="A623" s="2"/>
      <c r="B623" s="2"/>
      <c r="C623" s="2"/>
      <c r="D623" s="2"/>
      <c r="E623" s="2"/>
      <c r="F623" s="2"/>
      <c r="G623" s="2"/>
      <c r="H623" s="2"/>
      <c r="I623" s="2"/>
      <c r="J623" s="2"/>
      <c r="K623" s="2"/>
      <c r="V623" s="2"/>
      <c r="W623" s="2"/>
      <c r="X623" s="2"/>
      <c r="Y623" s="2"/>
      <c r="Z623" s="2"/>
    </row>
    <row r="624" spans="1:26" ht="14.25" customHeight="1" x14ac:dyDescent="0.2">
      <c r="A624" s="2"/>
      <c r="B624" s="2"/>
      <c r="C624" s="2"/>
      <c r="D624" s="2"/>
      <c r="E624" s="2"/>
      <c r="F624" s="2"/>
      <c r="G624" s="2"/>
      <c r="H624" s="2"/>
      <c r="I624" s="2"/>
      <c r="J624" s="2"/>
      <c r="K624" s="2"/>
      <c r="V624" s="2"/>
      <c r="W624" s="2"/>
      <c r="X624" s="2"/>
      <c r="Y624" s="2"/>
      <c r="Z624" s="2"/>
    </row>
    <row r="625" spans="1:26" ht="14.25" customHeight="1" x14ac:dyDescent="0.2">
      <c r="A625" s="2"/>
      <c r="B625" s="2"/>
      <c r="C625" s="2"/>
      <c r="D625" s="2"/>
      <c r="E625" s="2"/>
      <c r="F625" s="2"/>
      <c r="G625" s="2"/>
      <c r="H625" s="2"/>
      <c r="I625" s="2"/>
      <c r="J625" s="2"/>
      <c r="K625" s="2"/>
      <c r="V625" s="2"/>
      <c r="W625" s="2"/>
      <c r="X625" s="2"/>
      <c r="Y625" s="2"/>
      <c r="Z625" s="2"/>
    </row>
    <row r="626" spans="1:26" ht="14.25" customHeight="1" x14ac:dyDescent="0.2">
      <c r="A626" s="2"/>
      <c r="B626" s="2"/>
      <c r="C626" s="2"/>
      <c r="D626" s="2"/>
      <c r="E626" s="2"/>
      <c r="F626" s="2"/>
      <c r="G626" s="2"/>
      <c r="H626" s="2"/>
      <c r="I626" s="2"/>
      <c r="J626" s="2"/>
      <c r="K626" s="2"/>
      <c r="V626" s="2"/>
      <c r="W626" s="2"/>
      <c r="X626" s="2"/>
      <c r="Y626" s="2"/>
      <c r="Z626" s="2"/>
    </row>
    <row r="627" spans="1:26" ht="14.25" customHeight="1" x14ac:dyDescent="0.2">
      <c r="A627" s="2"/>
      <c r="B627" s="2"/>
      <c r="C627" s="2"/>
      <c r="D627" s="2"/>
      <c r="E627" s="2"/>
      <c r="F627" s="2"/>
      <c r="G627" s="2"/>
      <c r="H627" s="2"/>
      <c r="I627" s="2"/>
      <c r="J627" s="2"/>
      <c r="K627" s="2"/>
      <c r="V627" s="2"/>
      <c r="W627" s="2"/>
      <c r="X627" s="2"/>
      <c r="Y627" s="2"/>
      <c r="Z627" s="2"/>
    </row>
    <row r="628" spans="1:26" ht="14.25" customHeight="1" x14ac:dyDescent="0.2">
      <c r="A628" s="2"/>
      <c r="B628" s="2"/>
      <c r="C628" s="2"/>
      <c r="D628" s="2"/>
      <c r="E628" s="2"/>
      <c r="F628" s="2"/>
      <c r="G628" s="2"/>
      <c r="H628" s="2"/>
      <c r="I628" s="2"/>
      <c r="J628" s="2"/>
      <c r="K628" s="2"/>
      <c r="V628" s="2"/>
      <c r="W628" s="2"/>
      <c r="X628" s="2"/>
      <c r="Y628" s="2"/>
      <c r="Z628" s="2"/>
    </row>
    <row r="629" spans="1:26" ht="14.25" customHeight="1" x14ac:dyDescent="0.2">
      <c r="A629" s="2"/>
      <c r="B629" s="2"/>
      <c r="C629" s="2"/>
      <c r="D629" s="2"/>
      <c r="E629" s="2"/>
      <c r="F629" s="2"/>
      <c r="G629" s="2"/>
      <c r="H629" s="2"/>
      <c r="I629" s="2"/>
      <c r="J629" s="2"/>
      <c r="K629" s="2"/>
      <c r="V629" s="2"/>
      <c r="W629" s="2"/>
      <c r="X629" s="2"/>
      <c r="Y629" s="2"/>
      <c r="Z629" s="2"/>
    </row>
    <row r="630" spans="1:26" ht="14.25" customHeight="1" x14ac:dyDescent="0.2">
      <c r="A630" s="2"/>
      <c r="B630" s="2"/>
      <c r="C630" s="2"/>
      <c r="D630" s="2"/>
      <c r="E630" s="2"/>
      <c r="F630" s="2"/>
      <c r="G630" s="2"/>
      <c r="H630" s="2"/>
      <c r="I630" s="2"/>
      <c r="J630" s="2"/>
      <c r="K630" s="2"/>
      <c r="V630" s="2"/>
      <c r="W630" s="2"/>
      <c r="X630" s="2"/>
      <c r="Y630" s="2"/>
      <c r="Z630" s="2"/>
    </row>
    <row r="631" spans="1:26" ht="14.25" customHeight="1" x14ac:dyDescent="0.2">
      <c r="A631" s="2"/>
      <c r="B631" s="2"/>
      <c r="C631" s="2"/>
      <c r="D631" s="2"/>
      <c r="E631" s="2"/>
      <c r="F631" s="2"/>
      <c r="G631" s="2"/>
      <c r="H631" s="2"/>
      <c r="I631" s="2"/>
      <c r="J631" s="2"/>
      <c r="K631" s="2"/>
      <c r="V631" s="2"/>
      <c r="W631" s="2"/>
      <c r="X631" s="2"/>
      <c r="Y631" s="2"/>
      <c r="Z631" s="2"/>
    </row>
    <row r="632" spans="1:26" ht="14.25" customHeight="1" x14ac:dyDescent="0.2">
      <c r="A632" s="2"/>
      <c r="B632" s="2"/>
      <c r="C632" s="2"/>
      <c r="D632" s="2"/>
      <c r="E632" s="2"/>
      <c r="F632" s="2"/>
      <c r="G632" s="2"/>
      <c r="H632" s="2"/>
      <c r="I632" s="2"/>
      <c r="J632" s="2"/>
      <c r="K632" s="2"/>
      <c r="V632" s="2"/>
      <c r="W632" s="2"/>
      <c r="X632" s="2"/>
      <c r="Y632" s="2"/>
      <c r="Z632" s="2"/>
    </row>
    <row r="633" spans="1:26" ht="14.25" customHeight="1" x14ac:dyDescent="0.2">
      <c r="A633" s="2"/>
      <c r="B633" s="2"/>
      <c r="C633" s="2"/>
      <c r="D633" s="2"/>
      <c r="E633" s="2"/>
      <c r="F633" s="2"/>
      <c r="G633" s="2"/>
      <c r="H633" s="2"/>
      <c r="I633" s="2"/>
      <c r="J633" s="2"/>
      <c r="K633" s="2"/>
      <c r="V633" s="2"/>
      <c r="W633" s="2"/>
      <c r="X633" s="2"/>
      <c r="Y633" s="2"/>
      <c r="Z633" s="2"/>
    </row>
    <row r="634" spans="1:26" ht="14.25" customHeight="1" x14ac:dyDescent="0.2">
      <c r="A634" s="2"/>
      <c r="B634" s="2"/>
      <c r="C634" s="2"/>
      <c r="D634" s="2"/>
      <c r="E634" s="2"/>
      <c r="F634" s="2"/>
      <c r="G634" s="2"/>
      <c r="H634" s="2"/>
      <c r="I634" s="2"/>
      <c r="J634" s="2"/>
      <c r="K634" s="2"/>
      <c r="V634" s="2"/>
      <c r="W634" s="2"/>
      <c r="X634" s="2"/>
      <c r="Y634" s="2"/>
      <c r="Z634" s="2"/>
    </row>
    <row r="635" spans="1:26" ht="14.25" customHeight="1" x14ac:dyDescent="0.2">
      <c r="A635" s="2"/>
      <c r="B635" s="2"/>
      <c r="C635" s="2"/>
      <c r="D635" s="2"/>
      <c r="E635" s="2"/>
      <c r="F635" s="2"/>
      <c r="G635" s="2"/>
      <c r="H635" s="2"/>
      <c r="I635" s="2"/>
      <c r="J635" s="2"/>
      <c r="K635" s="2"/>
      <c r="V635" s="2"/>
      <c r="W635" s="2"/>
      <c r="X635" s="2"/>
      <c r="Y635" s="2"/>
      <c r="Z635" s="2"/>
    </row>
    <row r="636" spans="1:26" ht="14.25" customHeight="1" x14ac:dyDescent="0.2">
      <c r="A636" s="2"/>
      <c r="B636" s="2"/>
      <c r="C636" s="2"/>
      <c r="D636" s="2"/>
      <c r="E636" s="2"/>
      <c r="F636" s="2"/>
      <c r="G636" s="2"/>
      <c r="H636" s="2"/>
      <c r="I636" s="2"/>
      <c r="J636" s="2"/>
      <c r="K636" s="2"/>
      <c r="V636" s="2"/>
      <c r="W636" s="2"/>
      <c r="X636" s="2"/>
      <c r="Y636" s="2"/>
      <c r="Z636" s="2"/>
    </row>
    <row r="637" spans="1:26" ht="14.25" customHeight="1" x14ac:dyDescent="0.2">
      <c r="A637" s="2"/>
      <c r="B637" s="2"/>
      <c r="C637" s="2"/>
      <c r="D637" s="2"/>
      <c r="E637" s="2"/>
      <c r="F637" s="2"/>
      <c r="G637" s="2"/>
      <c r="H637" s="2"/>
      <c r="I637" s="2"/>
      <c r="J637" s="2"/>
      <c r="K637" s="2"/>
      <c r="V637" s="2"/>
      <c r="W637" s="2"/>
      <c r="X637" s="2"/>
      <c r="Y637" s="2"/>
      <c r="Z637" s="2"/>
    </row>
    <row r="638" spans="1:26" ht="14.25" customHeight="1" x14ac:dyDescent="0.2">
      <c r="A638" s="2"/>
      <c r="B638" s="2"/>
      <c r="C638" s="2"/>
      <c r="D638" s="2"/>
      <c r="E638" s="2"/>
      <c r="F638" s="2"/>
      <c r="G638" s="2"/>
      <c r="H638" s="2"/>
      <c r="I638" s="2"/>
      <c r="J638" s="2"/>
      <c r="K638" s="2"/>
      <c r="V638" s="2"/>
      <c r="W638" s="2"/>
      <c r="X638" s="2"/>
      <c r="Y638" s="2"/>
      <c r="Z638" s="2"/>
    </row>
    <row r="639" spans="1:26" ht="14.25" customHeight="1" x14ac:dyDescent="0.2">
      <c r="A639" s="2"/>
      <c r="B639" s="2"/>
      <c r="C639" s="2"/>
      <c r="D639" s="2"/>
      <c r="E639" s="2"/>
      <c r="F639" s="2"/>
      <c r="G639" s="2"/>
      <c r="H639" s="2"/>
      <c r="I639" s="2"/>
      <c r="J639" s="2"/>
      <c r="K639" s="2"/>
      <c r="V639" s="2"/>
      <c r="W639" s="2"/>
      <c r="X639" s="2"/>
      <c r="Y639" s="2"/>
      <c r="Z639" s="2"/>
    </row>
    <row r="640" spans="1:26" ht="14.25" customHeight="1" x14ac:dyDescent="0.2">
      <c r="A640" s="2"/>
      <c r="B640" s="2"/>
      <c r="C640" s="2"/>
      <c r="D640" s="2"/>
      <c r="E640" s="2"/>
      <c r="F640" s="2"/>
      <c r="G640" s="2"/>
      <c r="H640" s="2"/>
      <c r="I640" s="2"/>
      <c r="J640" s="2"/>
      <c r="K640" s="2"/>
      <c r="V640" s="2"/>
      <c r="W640" s="2"/>
      <c r="X640" s="2"/>
      <c r="Y640" s="2"/>
      <c r="Z640" s="2"/>
    </row>
    <row r="641" spans="1:26" ht="14.25" customHeight="1" x14ac:dyDescent="0.2">
      <c r="A641" s="2"/>
      <c r="B641" s="2"/>
      <c r="C641" s="2"/>
      <c r="D641" s="2"/>
      <c r="E641" s="2"/>
      <c r="F641" s="2"/>
      <c r="G641" s="2"/>
      <c r="H641" s="2"/>
      <c r="I641" s="2"/>
      <c r="J641" s="2"/>
      <c r="K641" s="2"/>
      <c r="V641" s="2"/>
      <c r="W641" s="2"/>
      <c r="X641" s="2"/>
      <c r="Y641" s="2"/>
      <c r="Z641" s="2"/>
    </row>
    <row r="642" spans="1:26" ht="14.25" customHeight="1" x14ac:dyDescent="0.2">
      <c r="A642" s="2"/>
      <c r="B642" s="2"/>
      <c r="C642" s="2"/>
      <c r="D642" s="2"/>
      <c r="E642" s="2"/>
      <c r="F642" s="2"/>
      <c r="G642" s="2"/>
      <c r="H642" s="2"/>
      <c r="I642" s="2"/>
      <c r="J642" s="2"/>
      <c r="K642" s="2"/>
      <c r="V642" s="2"/>
      <c r="W642" s="2"/>
      <c r="X642" s="2"/>
      <c r="Y642" s="2"/>
      <c r="Z642" s="2"/>
    </row>
    <row r="643" spans="1:26" ht="14.25" customHeight="1" x14ac:dyDescent="0.2">
      <c r="A643" s="2"/>
      <c r="B643" s="2"/>
      <c r="C643" s="2"/>
      <c r="D643" s="2"/>
      <c r="E643" s="2"/>
      <c r="F643" s="2"/>
      <c r="G643" s="2"/>
      <c r="H643" s="2"/>
      <c r="I643" s="2"/>
      <c r="J643" s="2"/>
      <c r="K643" s="2"/>
      <c r="V643" s="2"/>
      <c r="W643" s="2"/>
      <c r="X643" s="2"/>
      <c r="Y643" s="2"/>
      <c r="Z643" s="2"/>
    </row>
    <row r="644" spans="1:26" ht="14.25" customHeight="1" x14ac:dyDescent="0.2">
      <c r="A644" s="2"/>
      <c r="B644" s="2"/>
      <c r="C644" s="2"/>
      <c r="D644" s="2"/>
      <c r="E644" s="2"/>
      <c r="F644" s="2"/>
      <c r="G644" s="2"/>
      <c r="H644" s="2"/>
      <c r="I644" s="2"/>
      <c r="J644" s="2"/>
      <c r="K644" s="2"/>
      <c r="V644" s="2"/>
      <c r="W644" s="2"/>
      <c r="X644" s="2"/>
      <c r="Y644" s="2"/>
      <c r="Z644" s="2"/>
    </row>
    <row r="645" spans="1:26" ht="14.25" customHeight="1" x14ac:dyDescent="0.2">
      <c r="A645" s="2"/>
      <c r="B645" s="2"/>
      <c r="C645" s="2"/>
      <c r="D645" s="2"/>
      <c r="E645" s="2"/>
      <c r="F645" s="2"/>
      <c r="G645" s="2"/>
      <c r="H645" s="2"/>
      <c r="I645" s="2"/>
      <c r="J645" s="2"/>
      <c r="K645" s="2"/>
      <c r="V645" s="2"/>
      <c r="W645" s="2"/>
      <c r="X645" s="2"/>
      <c r="Y645" s="2"/>
      <c r="Z645" s="2"/>
    </row>
    <row r="646" spans="1:26" ht="14.25" customHeight="1" x14ac:dyDescent="0.2">
      <c r="A646" s="2"/>
      <c r="B646" s="2"/>
      <c r="C646" s="2"/>
      <c r="D646" s="2"/>
      <c r="E646" s="2"/>
      <c r="F646" s="2"/>
      <c r="G646" s="2"/>
      <c r="H646" s="2"/>
      <c r="I646" s="2"/>
      <c r="J646" s="2"/>
      <c r="K646" s="2"/>
      <c r="V646" s="2"/>
      <c r="W646" s="2"/>
      <c r="X646" s="2"/>
      <c r="Y646" s="2"/>
      <c r="Z646" s="2"/>
    </row>
    <row r="647" spans="1:26" ht="14.25" customHeight="1" x14ac:dyDescent="0.2">
      <c r="A647" s="2"/>
      <c r="B647" s="2"/>
      <c r="C647" s="2"/>
      <c r="D647" s="2"/>
      <c r="E647" s="2"/>
      <c r="F647" s="2"/>
      <c r="G647" s="2"/>
      <c r="H647" s="2"/>
      <c r="I647" s="2"/>
      <c r="J647" s="2"/>
      <c r="K647" s="2"/>
      <c r="V647" s="2"/>
      <c r="W647" s="2"/>
      <c r="X647" s="2"/>
      <c r="Y647" s="2"/>
      <c r="Z647" s="2"/>
    </row>
    <row r="648" spans="1:26" ht="14.25" customHeight="1" x14ac:dyDescent="0.2">
      <c r="A648" s="2"/>
      <c r="B648" s="2"/>
      <c r="C648" s="2"/>
      <c r="D648" s="2"/>
      <c r="E648" s="2"/>
      <c r="F648" s="2"/>
      <c r="G648" s="2"/>
      <c r="H648" s="2"/>
      <c r="I648" s="2"/>
      <c r="J648" s="2"/>
      <c r="K648" s="2"/>
      <c r="V648" s="2"/>
      <c r="W648" s="2"/>
      <c r="X648" s="2"/>
      <c r="Y648" s="2"/>
      <c r="Z648" s="2"/>
    </row>
    <row r="649" spans="1:26" ht="14.25" customHeight="1" x14ac:dyDescent="0.2">
      <c r="A649" s="2"/>
      <c r="B649" s="2"/>
      <c r="C649" s="2"/>
      <c r="D649" s="2"/>
      <c r="E649" s="2"/>
      <c r="F649" s="2"/>
      <c r="G649" s="2"/>
      <c r="H649" s="2"/>
      <c r="I649" s="2"/>
      <c r="J649" s="2"/>
      <c r="K649" s="2"/>
      <c r="V649" s="2"/>
      <c r="W649" s="2"/>
      <c r="X649" s="2"/>
      <c r="Y649" s="2"/>
      <c r="Z649" s="2"/>
    </row>
    <row r="650" spans="1:26" ht="14.25" customHeight="1" x14ac:dyDescent="0.2">
      <c r="A650" s="2"/>
      <c r="B650" s="2"/>
      <c r="C650" s="2"/>
      <c r="D650" s="2"/>
      <c r="E650" s="2"/>
      <c r="F650" s="2"/>
      <c r="G650" s="2"/>
      <c r="H650" s="2"/>
      <c r="I650" s="2"/>
      <c r="J650" s="2"/>
      <c r="K650" s="2"/>
      <c r="V650" s="2"/>
      <c r="W650" s="2"/>
      <c r="X650" s="2"/>
      <c r="Y650" s="2"/>
      <c r="Z650" s="2"/>
    </row>
    <row r="651" spans="1:26" ht="14.25" customHeight="1" x14ac:dyDescent="0.2">
      <c r="A651" s="2"/>
      <c r="B651" s="2"/>
      <c r="C651" s="2"/>
      <c r="D651" s="2"/>
      <c r="E651" s="2"/>
      <c r="F651" s="2"/>
      <c r="G651" s="2"/>
      <c r="H651" s="2"/>
      <c r="I651" s="2"/>
      <c r="J651" s="2"/>
      <c r="K651" s="2"/>
      <c r="V651" s="2"/>
      <c r="W651" s="2"/>
      <c r="X651" s="2"/>
      <c r="Y651" s="2"/>
      <c r="Z651" s="2"/>
    </row>
    <row r="652" spans="1:26" ht="14.25" customHeight="1" x14ac:dyDescent="0.2">
      <c r="A652" s="2"/>
      <c r="B652" s="2"/>
      <c r="C652" s="2"/>
      <c r="D652" s="2"/>
      <c r="E652" s="2"/>
      <c r="F652" s="2"/>
      <c r="G652" s="2"/>
      <c r="H652" s="2"/>
      <c r="I652" s="2"/>
      <c r="J652" s="2"/>
      <c r="K652" s="2"/>
      <c r="V652" s="2"/>
      <c r="W652" s="2"/>
      <c r="X652" s="2"/>
      <c r="Y652" s="2"/>
      <c r="Z652" s="2"/>
    </row>
    <row r="653" spans="1:26" ht="14.25" customHeight="1" x14ac:dyDescent="0.2">
      <c r="A653" s="2"/>
      <c r="B653" s="2"/>
      <c r="C653" s="2"/>
      <c r="D653" s="2"/>
      <c r="E653" s="2"/>
      <c r="F653" s="2"/>
      <c r="G653" s="2"/>
      <c r="H653" s="2"/>
      <c r="I653" s="2"/>
      <c r="J653" s="2"/>
      <c r="K653" s="2"/>
      <c r="V653" s="2"/>
      <c r="W653" s="2"/>
      <c r="X653" s="2"/>
      <c r="Y653" s="2"/>
      <c r="Z653" s="2"/>
    </row>
    <row r="654" spans="1:26" ht="14.25" customHeight="1" x14ac:dyDescent="0.2">
      <c r="A654" s="2"/>
      <c r="B654" s="2"/>
      <c r="C654" s="2"/>
      <c r="D654" s="2"/>
      <c r="E654" s="2"/>
      <c r="F654" s="2"/>
      <c r="G654" s="2"/>
      <c r="H654" s="2"/>
      <c r="I654" s="2"/>
      <c r="J654" s="2"/>
      <c r="K654" s="2"/>
      <c r="V654" s="2"/>
      <c r="W654" s="2"/>
      <c r="X654" s="2"/>
      <c r="Y654" s="2"/>
      <c r="Z654" s="2"/>
    </row>
    <row r="655" spans="1:26" ht="14.25" customHeight="1" x14ac:dyDescent="0.2">
      <c r="A655" s="2"/>
      <c r="B655" s="2"/>
      <c r="C655" s="2"/>
      <c r="D655" s="2"/>
      <c r="E655" s="2"/>
      <c r="F655" s="2"/>
      <c r="G655" s="2"/>
      <c r="H655" s="2"/>
      <c r="I655" s="2"/>
      <c r="J655" s="2"/>
      <c r="K655" s="2"/>
      <c r="V655" s="2"/>
      <c r="W655" s="2"/>
      <c r="X655" s="2"/>
      <c r="Y655" s="2"/>
      <c r="Z655" s="2"/>
    </row>
    <row r="656" spans="1:26" ht="14.25" customHeight="1" x14ac:dyDescent="0.2">
      <c r="A656" s="2"/>
      <c r="B656" s="2"/>
      <c r="C656" s="2"/>
      <c r="D656" s="2"/>
      <c r="E656" s="2"/>
      <c r="F656" s="2"/>
      <c r="G656" s="2"/>
      <c r="H656" s="2"/>
      <c r="I656" s="2"/>
      <c r="J656" s="2"/>
      <c r="K656" s="2"/>
      <c r="V656" s="2"/>
      <c r="W656" s="2"/>
      <c r="X656" s="2"/>
      <c r="Y656" s="2"/>
      <c r="Z656" s="2"/>
    </row>
    <row r="657" spans="1:26" ht="14.25" customHeight="1" x14ac:dyDescent="0.2">
      <c r="A657" s="2"/>
      <c r="B657" s="2"/>
      <c r="C657" s="2"/>
      <c r="D657" s="2"/>
      <c r="E657" s="2"/>
      <c r="F657" s="2"/>
      <c r="G657" s="2"/>
      <c r="H657" s="2"/>
      <c r="I657" s="2"/>
      <c r="J657" s="2"/>
      <c r="K657" s="2"/>
      <c r="V657" s="2"/>
      <c r="W657" s="2"/>
      <c r="X657" s="2"/>
      <c r="Y657" s="2"/>
      <c r="Z657" s="2"/>
    </row>
    <row r="658" spans="1:26" ht="14.25" customHeight="1" x14ac:dyDescent="0.2">
      <c r="A658" s="2"/>
      <c r="B658" s="2"/>
      <c r="C658" s="2"/>
      <c r="D658" s="2"/>
      <c r="E658" s="2"/>
      <c r="F658" s="2"/>
      <c r="G658" s="2"/>
      <c r="H658" s="2"/>
      <c r="I658" s="2"/>
      <c r="J658" s="2"/>
      <c r="K658" s="2"/>
      <c r="V658" s="2"/>
      <c r="W658" s="2"/>
      <c r="X658" s="2"/>
      <c r="Y658" s="2"/>
      <c r="Z658" s="2"/>
    </row>
    <row r="659" spans="1:26" ht="14.25" customHeight="1" x14ac:dyDescent="0.2">
      <c r="A659" s="2"/>
      <c r="B659" s="2"/>
      <c r="C659" s="2"/>
      <c r="D659" s="2"/>
      <c r="E659" s="2"/>
      <c r="F659" s="2"/>
      <c r="G659" s="2"/>
      <c r="H659" s="2"/>
      <c r="I659" s="2"/>
      <c r="J659" s="2"/>
      <c r="K659" s="2"/>
      <c r="V659" s="2"/>
      <c r="W659" s="2"/>
      <c r="X659" s="2"/>
      <c r="Y659" s="2"/>
      <c r="Z659" s="2"/>
    </row>
    <row r="660" spans="1:26" ht="14.25" customHeight="1" x14ac:dyDescent="0.2">
      <c r="A660" s="2"/>
      <c r="B660" s="2"/>
      <c r="C660" s="2"/>
      <c r="D660" s="2"/>
      <c r="E660" s="2"/>
      <c r="F660" s="2"/>
      <c r="G660" s="2"/>
      <c r="H660" s="2"/>
      <c r="I660" s="2"/>
      <c r="J660" s="2"/>
      <c r="K660" s="2"/>
      <c r="V660" s="2"/>
      <c r="W660" s="2"/>
      <c r="X660" s="2"/>
      <c r="Y660" s="2"/>
      <c r="Z660" s="2"/>
    </row>
    <row r="661" spans="1:26" ht="14.25" customHeight="1" x14ac:dyDescent="0.2">
      <c r="A661" s="2"/>
      <c r="B661" s="2"/>
      <c r="C661" s="2"/>
      <c r="D661" s="2"/>
      <c r="E661" s="2"/>
      <c r="F661" s="2"/>
      <c r="G661" s="2"/>
      <c r="H661" s="2"/>
      <c r="I661" s="2"/>
      <c r="J661" s="2"/>
      <c r="K661" s="2"/>
      <c r="V661" s="2"/>
      <c r="W661" s="2"/>
      <c r="X661" s="2"/>
      <c r="Y661" s="2"/>
      <c r="Z661" s="2"/>
    </row>
    <row r="662" spans="1:26" ht="14.25" customHeight="1" x14ac:dyDescent="0.2">
      <c r="A662" s="2"/>
      <c r="B662" s="2"/>
      <c r="C662" s="2"/>
      <c r="D662" s="2"/>
      <c r="E662" s="2"/>
      <c r="F662" s="2"/>
      <c r="G662" s="2"/>
      <c r="H662" s="2"/>
      <c r="I662" s="2"/>
      <c r="J662" s="2"/>
      <c r="K662" s="2"/>
      <c r="V662" s="2"/>
      <c r="W662" s="2"/>
      <c r="X662" s="2"/>
      <c r="Y662" s="2"/>
      <c r="Z662" s="2"/>
    </row>
    <row r="663" spans="1:26" ht="14.25" customHeight="1" x14ac:dyDescent="0.2">
      <c r="A663" s="2"/>
      <c r="B663" s="2"/>
      <c r="C663" s="2"/>
      <c r="D663" s="2"/>
      <c r="E663" s="2"/>
      <c r="F663" s="2"/>
      <c r="G663" s="2"/>
      <c r="H663" s="2"/>
      <c r="I663" s="2"/>
      <c r="J663" s="2"/>
      <c r="K663" s="2"/>
      <c r="V663" s="2"/>
      <c r="W663" s="2"/>
      <c r="X663" s="2"/>
      <c r="Y663" s="2"/>
      <c r="Z663" s="2"/>
    </row>
    <row r="664" spans="1:26" ht="14.25" customHeight="1" x14ac:dyDescent="0.2">
      <c r="A664" s="2"/>
      <c r="B664" s="2"/>
      <c r="C664" s="2"/>
      <c r="D664" s="2"/>
      <c r="E664" s="2"/>
      <c r="F664" s="2"/>
      <c r="G664" s="2"/>
      <c r="H664" s="2"/>
      <c r="I664" s="2"/>
      <c r="J664" s="2"/>
      <c r="K664" s="2"/>
      <c r="V664" s="2"/>
      <c r="W664" s="2"/>
      <c r="X664" s="2"/>
      <c r="Y664" s="2"/>
      <c r="Z664" s="2"/>
    </row>
    <row r="665" spans="1:26" ht="14.25" customHeight="1" x14ac:dyDescent="0.2">
      <c r="A665" s="2"/>
      <c r="B665" s="2"/>
      <c r="C665" s="2"/>
      <c r="D665" s="2"/>
      <c r="E665" s="2"/>
      <c r="F665" s="2"/>
      <c r="G665" s="2"/>
      <c r="H665" s="2"/>
      <c r="I665" s="2"/>
      <c r="J665" s="2"/>
      <c r="K665" s="2"/>
      <c r="V665" s="2"/>
      <c r="W665" s="2"/>
      <c r="X665" s="2"/>
      <c r="Y665" s="2"/>
      <c r="Z665" s="2"/>
    </row>
    <row r="666" spans="1:26" ht="14.25" customHeight="1" x14ac:dyDescent="0.2">
      <c r="A666" s="2"/>
      <c r="B666" s="2"/>
      <c r="C666" s="2"/>
      <c r="D666" s="2"/>
      <c r="E666" s="2"/>
      <c r="F666" s="2"/>
      <c r="G666" s="2"/>
      <c r="H666" s="2"/>
      <c r="I666" s="2"/>
      <c r="J666" s="2"/>
      <c r="K666" s="2"/>
      <c r="V666" s="2"/>
      <c r="W666" s="2"/>
      <c r="X666" s="2"/>
      <c r="Y666" s="2"/>
      <c r="Z666" s="2"/>
    </row>
    <row r="667" spans="1:26" ht="14.25" customHeight="1" x14ac:dyDescent="0.2">
      <c r="A667" s="2"/>
      <c r="B667" s="2"/>
      <c r="C667" s="2"/>
      <c r="D667" s="2"/>
      <c r="E667" s="2"/>
      <c r="F667" s="2"/>
      <c r="G667" s="2"/>
      <c r="H667" s="2"/>
      <c r="I667" s="2"/>
      <c r="J667" s="2"/>
      <c r="K667" s="2"/>
      <c r="V667" s="2"/>
      <c r="W667" s="2"/>
      <c r="X667" s="2"/>
      <c r="Y667" s="2"/>
      <c r="Z667" s="2"/>
    </row>
    <row r="668" spans="1:26" ht="14.25" customHeight="1" x14ac:dyDescent="0.2">
      <c r="A668" s="2"/>
      <c r="B668" s="2"/>
      <c r="C668" s="2"/>
      <c r="D668" s="2"/>
      <c r="E668" s="2"/>
      <c r="F668" s="2"/>
      <c r="G668" s="2"/>
      <c r="H668" s="2"/>
      <c r="I668" s="2"/>
      <c r="J668" s="2"/>
      <c r="K668" s="2"/>
      <c r="V668" s="2"/>
      <c r="W668" s="2"/>
      <c r="X668" s="2"/>
      <c r="Y668" s="2"/>
      <c r="Z668" s="2"/>
    </row>
    <row r="669" spans="1:26" ht="14.25" customHeight="1" x14ac:dyDescent="0.2">
      <c r="A669" s="2"/>
      <c r="B669" s="2"/>
      <c r="C669" s="2"/>
      <c r="D669" s="2"/>
      <c r="E669" s="2"/>
      <c r="F669" s="2"/>
      <c r="G669" s="2"/>
      <c r="H669" s="2"/>
      <c r="I669" s="2"/>
      <c r="J669" s="2"/>
      <c r="K669" s="2"/>
      <c r="V669" s="2"/>
      <c r="W669" s="2"/>
      <c r="X669" s="2"/>
      <c r="Y669" s="2"/>
      <c r="Z669" s="2"/>
    </row>
    <row r="670" spans="1:26" ht="14.25" customHeight="1" x14ac:dyDescent="0.2">
      <c r="A670" s="2"/>
      <c r="B670" s="2"/>
      <c r="C670" s="2"/>
      <c r="D670" s="2"/>
      <c r="E670" s="2"/>
      <c r="F670" s="2"/>
      <c r="G670" s="2"/>
      <c r="H670" s="2"/>
      <c r="I670" s="2"/>
      <c r="J670" s="2"/>
      <c r="K670" s="2"/>
      <c r="V670" s="2"/>
      <c r="W670" s="2"/>
      <c r="X670" s="2"/>
      <c r="Y670" s="2"/>
      <c r="Z670" s="2"/>
    </row>
    <row r="671" spans="1:26" ht="14.25" customHeight="1" x14ac:dyDescent="0.2">
      <c r="A671" s="2"/>
      <c r="B671" s="2"/>
      <c r="C671" s="2"/>
      <c r="D671" s="2"/>
      <c r="E671" s="2"/>
      <c r="F671" s="2"/>
      <c r="G671" s="2"/>
      <c r="H671" s="2"/>
      <c r="I671" s="2"/>
      <c r="J671" s="2"/>
      <c r="K671" s="2"/>
      <c r="V671" s="2"/>
      <c r="W671" s="2"/>
      <c r="X671" s="2"/>
      <c r="Y671" s="2"/>
      <c r="Z671" s="2"/>
    </row>
    <row r="672" spans="1:26" ht="14.25" customHeight="1" x14ac:dyDescent="0.2">
      <c r="A672" s="2"/>
      <c r="B672" s="2"/>
      <c r="C672" s="2"/>
      <c r="D672" s="2"/>
      <c r="E672" s="2"/>
      <c r="F672" s="2"/>
      <c r="G672" s="2"/>
      <c r="H672" s="2"/>
      <c r="I672" s="2"/>
      <c r="J672" s="2"/>
      <c r="K672" s="2"/>
      <c r="V672" s="2"/>
      <c r="W672" s="2"/>
      <c r="X672" s="2"/>
      <c r="Y672" s="2"/>
      <c r="Z672" s="2"/>
    </row>
    <row r="673" spans="1:26" ht="14.25" customHeight="1" x14ac:dyDescent="0.2">
      <c r="A673" s="2"/>
      <c r="B673" s="2"/>
      <c r="C673" s="2"/>
      <c r="D673" s="2"/>
      <c r="E673" s="2"/>
      <c r="F673" s="2"/>
      <c r="G673" s="2"/>
      <c r="H673" s="2"/>
      <c r="I673" s="2"/>
      <c r="J673" s="2"/>
      <c r="K673" s="2"/>
      <c r="V673" s="2"/>
      <c r="W673" s="2"/>
      <c r="X673" s="2"/>
      <c r="Y673" s="2"/>
      <c r="Z673" s="2"/>
    </row>
    <row r="674" spans="1:26" ht="14.25" customHeight="1" x14ac:dyDescent="0.2">
      <c r="A674" s="2"/>
      <c r="B674" s="2"/>
      <c r="C674" s="2"/>
      <c r="D674" s="2"/>
      <c r="E674" s="2"/>
      <c r="F674" s="2"/>
      <c r="G674" s="2"/>
      <c r="H674" s="2"/>
      <c r="I674" s="2"/>
      <c r="J674" s="2"/>
      <c r="K674" s="2"/>
      <c r="V674" s="2"/>
      <c r="W674" s="2"/>
      <c r="X674" s="2"/>
      <c r="Y674" s="2"/>
      <c r="Z674" s="2"/>
    </row>
    <row r="675" spans="1:26" ht="14.25" customHeight="1" x14ac:dyDescent="0.2">
      <c r="A675" s="2"/>
      <c r="B675" s="2"/>
      <c r="C675" s="2"/>
      <c r="D675" s="2"/>
      <c r="E675" s="2"/>
      <c r="F675" s="2"/>
      <c r="G675" s="2"/>
      <c r="H675" s="2"/>
      <c r="I675" s="2"/>
      <c r="J675" s="2"/>
      <c r="K675" s="2"/>
      <c r="V675" s="2"/>
      <c r="W675" s="2"/>
      <c r="X675" s="2"/>
      <c r="Y675" s="2"/>
      <c r="Z675" s="2"/>
    </row>
    <row r="676" spans="1:26" ht="14.25" customHeight="1" x14ac:dyDescent="0.2">
      <c r="A676" s="2"/>
      <c r="B676" s="2"/>
      <c r="C676" s="2"/>
      <c r="D676" s="2"/>
      <c r="E676" s="2"/>
      <c r="F676" s="2"/>
      <c r="G676" s="2"/>
      <c r="H676" s="2"/>
      <c r="I676" s="2"/>
      <c r="J676" s="2"/>
      <c r="K676" s="2"/>
      <c r="V676" s="2"/>
      <c r="W676" s="2"/>
      <c r="X676" s="2"/>
      <c r="Y676" s="2"/>
      <c r="Z676" s="2"/>
    </row>
    <row r="677" spans="1:26" ht="14.25" customHeight="1" x14ac:dyDescent="0.2">
      <c r="A677" s="2"/>
      <c r="B677" s="2"/>
      <c r="C677" s="2"/>
      <c r="D677" s="2"/>
      <c r="E677" s="2"/>
      <c r="F677" s="2"/>
      <c r="G677" s="2"/>
      <c r="H677" s="2"/>
      <c r="I677" s="2"/>
      <c r="J677" s="2"/>
      <c r="K677" s="2"/>
      <c r="V677" s="2"/>
      <c r="W677" s="2"/>
      <c r="X677" s="2"/>
      <c r="Y677" s="2"/>
      <c r="Z677" s="2"/>
    </row>
    <row r="678" spans="1:26" ht="14.25" customHeight="1" x14ac:dyDescent="0.2">
      <c r="A678" s="2"/>
      <c r="B678" s="2"/>
      <c r="C678" s="2"/>
      <c r="D678" s="2"/>
      <c r="E678" s="2"/>
      <c r="F678" s="2"/>
      <c r="G678" s="2"/>
      <c r="H678" s="2"/>
      <c r="I678" s="2"/>
      <c r="J678" s="2"/>
      <c r="K678" s="2"/>
      <c r="V678" s="2"/>
      <c r="W678" s="2"/>
      <c r="X678" s="2"/>
      <c r="Y678" s="2"/>
      <c r="Z678" s="2"/>
    </row>
    <row r="679" spans="1:26" ht="14.25" customHeight="1" x14ac:dyDescent="0.2">
      <c r="A679" s="2"/>
      <c r="B679" s="2"/>
      <c r="C679" s="2"/>
      <c r="D679" s="2"/>
      <c r="E679" s="2"/>
      <c r="F679" s="2"/>
      <c r="G679" s="2"/>
      <c r="H679" s="2"/>
      <c r="I679" s="2"/>
      <c r="J679" s="2"/>
      <c r="K679" s="2"/>
      <c r="V679" s="2"/>
      <c r="W679" s="2"/>
      <c r="X679" s="2"/>
      <c r="Y679" s="2"/>
      <c r="Z679" s="2"/>
    </row>
    <row r="680" spans="1:26" ht="14.25" customHeight="1" x14ac:dyDescent="0.2">
      <c r="A680" s="2"/>
      <c r="B680" s="2"/>
      <c r="C680" s="2"/>
      <c r="D680" s="2"/>
      <c r="E680" s="2"/>
      <c r="F680" s="2"/>
      <c r="G680" s="2"/>
      <c r="H680" s="2"/>
      <c r="I680" s="2"/>
      <c r="J680" s="2"/>
      <c r="K680" s="2"/>
      <c r="V680" s="2"/>
      <c r="W680" s="2"/>
      <c r="X680" s="2"/>
      <c r="Y680" s="2"/>
      <c r="Z680" s="2"/>
    </row>
    <row r="681" spans="1:26" ht="14.25" customHeight="1" x14ac:dyDescent="0.2">
      <c r="A681" s="2"/>
      <c r="B681" s="2"/>
      <c r="C681" s="2"/>
      <c r="D681" s="2"/>
      <c r="E681" s="2"/>
      <c r="F681" s="2"/>
      <c r="G681" s="2"/>
      <c r="H681" s="2"/>
      <c r="I681" s="2"/>
      <c r="J681" s="2"/>
      <c r="K681" s="2"/>
      <c r="V681" s="2"/>
      <c r="W681" s="2"/>
      <c r="X681" s="2"/>
      <c r="Y681" s="2"/>
      <c r="Z681" s="2"/>
    </row>
    <row r="682" spans="1:26" ht="14.25" customHeight="1" x14ac:dyDescent="0.2">
      <c r="A682" s="2"/>
      <c r="B682" s="2"/>
      <c r="C682" s="2"/>
      <c r="D682" s="2"/>
      <c r="E682" s="2"/>
      <c r="F682" s="2"/>
      <c r="G682" s="2"/>
      <c r="H682" s="2"/>
      <c r="I682" s="2"/>
      <c r="J682" s="2"/>
      <c r="K682" s="2"/>
      <c r="V682" s="2"/>
      <c r="W682" s="2"/>
      <c r="X682" s="2"/>
      <c r="Y682" s="2"/>
      <c r="Z682" s="2"/>
    </row>
    <row r="683" spans="1:26" ht="14.25" customHeight="1" x14ac:dyDescent="0.2">
      <c r="A683" s="2"/>
      <c r="B683" s="2"/>
      <c r="C683" s="2"/>
      <c r="D683" s="2"/>
      <c r="E683" s="2"/>
      <c r="F683" s="2"/>
      <c r="G683" s="2"/>
      <c r="H683" s="2"/>
      <c r="I683" s="2"/>
      <c r="J683" s="2"/>
      <c r="K683" s="2"/>
      <c r="V683" s="2"/>
      <c r="W683" s="2"/>
      <c r="X683" s="2"/>
      <c r="Y683" s="2"/>
      <c r="Z683" s="2"/>
    </row>
    <row r="684" spans="1:26" ht="14.25" customHeight="1" x14ac:dyDescent="0.2">
      <c r="A684" s="2"/>
      <c r="B684" s="2"/>
      <c r="C684" s="2"/>
      <c r="D684" s="2"/>
      <c r="E684" s="2"/>
      <c r="F684" s="2"/>
      <c r="G684" s="2"/>
      <c r="H684" s="2"/>
      <c r="I684" s="2"/>
      <c r="J684" s="2"/>
      <c r="K684" s="2"/>
      <c r="V684" s="2"/>
      <c r="W684" s="2"/>
      <c r="X684" s="2"/>
      <c r="Y684" s="2"/>
      <c r="Z684" s="2"/>
    </row>
    <row r="685" spans="1:26" ht="14.25" customHeight="1" x14ac:dyDescent="0.2">
      <c r="A685" s="2"/>
      <c r="B685" s="2"/>
      <c r="C685" s="2"/>
      <c r="D685" s="2"/>
      <c r="E685" s="2"/>
      <c r="F685" s="2"/>
      <c r="G685" s="2"/>
      <c r="H685" s="2"/>
      <c r="I685" s="2"/>
      <c r="J685" s="2"/>
      <c r="K685" s="2"/>
      <c r="V685" s="2"/>
      <c r="W685" s="2"/>
      <c r="X685" s="2"/>
      <c r="Y685" s="2"/>
      <c r="Z685" s="2"/>
    </row>
    <row r="686" spans="1:26" ht="14.25" customHeight="1" x14ac:dyDescent="0.2">
      <c r="A686" s="2"/>
      <c r="B686" s="2"/>
      <c r="C686" s="2"/>
      <c r="D686" s="2"/>
      <c r="E686" s="2"/>
      <c r="F686" s="2"/>
      <c r="G686" s="2"/>
      <c r="H686" s="2"/>
      <c r="I686" s="2"/>
      <c r="J686" s="2"/>
      <c r="K686" s="2"/>
      <c r="V686" s="2"/>
      <c r="W686" s="2"/>
      <c r="X686" s="2"/>
      <c r="Y686" s="2"/>
      <c r="Z686" s="2"/>
    </row>
    <row r="687" spans="1:26" ht="14.25" customHeight="1" x14ac:dyDescent="0.2">
      <c r="A687" s="2"/>
      <c r="B687" s="2"/>
      <c r="C687" s="2"/>
      <c r="D687" s="2"/>
      <c r="E687" s="2"/>
      <c r="F687" s="2"/>
      <c r="G687" s="2"/>
      <c r="H687" s="2"/>
      <c r="I687" s="2"/>
      <c r="J687" s="2"/>
      <c r="K687" s="2"/>
      <c r="V687" s="2"/>
      <c r="W687" s="2"/>
      <c r="X687" s="2"/>
      <c r="Y687" s="2"/>
      <c r="Z687" s="2"/>
    </row>
    <row r="688" spans="1:26" ht="14.25" customHeight="1" x14ac:dyDescent="0.2">
      <c r="A688" s="2"/>
      <c r="B688" s="2"/>
      <c r="C688" s="2"/>
      <c r="D688" s="2"/>
      <c r="E688" s="2"/>
      <c r="F688" s="2"/>
      <c r="G688" s="2"/>
      <c r="H688" s="2"/>
      <c r="I688" s="2"/>
      <c r="J688" s="2"/>
      <c r="K688" s="2"/>
      <c r="V688" s="2"/>
      <c r="W688" s="2"/>
      <c r="X688" s="2"/>
      <c r="Y688" s="2"/>
      <c r="Z688" s="2"/>
    </row>
    <row r="689" spans="1:26" ht="14.25" customHeight="1" x14ac:dyDescent="0.2">
      <c r="A689" s="2"/>
      <c r="B689" s="2"/>
      <c r="C689" s="2"/>
      <c r="D689" s="2"/>
      <c r="E689" s="2"/>
      <c r="F689" s="2"/>
      <c r="G689" s="2"/>
      <c r="H689" s="2"/>
      <c r="I689" s="2"/>
      <c r="J689" s="2"/>
      <c r="K689" s="2"/>
      <c r="V689" s="2"/>
      <c r="W689" s="2"/>
      <c r="X689" s="2"/>
      <c r="Y689" s="2"/>
      <c r="Z689" s="2"/>
    </row>
    <row r="690" spans="1:26" ht="14.25" customHeight="1" x14ac:dyDescent="0.2">
      <c r="A690" s="2"/>
      <c r="B690" s="2"/>
      <c r="C690" s="2"/>
      <c r="D690" s="2"/>
      <c r="E690" s="2"/>
      <c r="F690" s="2"/>
      <c r="G690" s="2"/>
      <c r="H690" s="2"/>
      <c r="I690" s="2"/>
      <c r="J690" s="2"/>
      <c r="K690" s="2"/>
      <c r="V690" s="2"/>
      <c r="W690" s="2"/>
      <c r="X690" s="2"/>
      <c r="Y690" s="2"/>
      <c r="Z690" s="2"/>
    </row>
    <row r="691" spans="1:26" ht="14.25" customHeight="1" x14ac:dyDescent="0.2">
      <c r="A691" s="2"/>
      <c r="B691" s="2"/>
      <c r="C691" s="2"/>
      <c r="D691" s="2"/>
      <c r="E691" s="2"/>
      <c r="F691" s="2"/>
      <c r="G691" s="2"/>
      <c r="H691" s="2"/>
      <c r="I691" s="2"/>
      <c r="J691" s="2"/>
      <c r="K691" s="2"/>
      <c r="V691" s="2"/>
      <c r="W691" s="2"/>
      <c r="X691" s="2"/>
      <c r="Y691" s="2"/>
      <c r="Z691" s="2"/>
    </row>
    <row r="692" spans="1:26" ht="14.25" customHeight="1" x14ac:dyDescent="0.2">
      <c r="A692" s="2"/>
      <c r="B692" s="2"/>
      <c r="C692" s="2"/>
      <c r="D692" s="2"/>
      <c r="E692" s="2"/>
      <c r="F692" s="2"/>
      <c r="G692" s="2"/>
      <c r="H692" s="2"/>
      <c r="I692" s="2"/>
      <c r="J692" s="2"/>
      <c r="K692" s="2"/>
      <c r="V692" s="2"/>
      <c r="W692" s="2"/>
      <c r="X692" s="2"/>
      <c r="Y692" s="2"/>
      <c r="Z692" s="2"/>
    </row>
    <row r="693" spans="1:26" ht="14.25" customHeight="1" x14ac:dyDescent="0.2">
      <c r="A693" s="2"/>
      <c r="B693" s="2"/>
      <c r="C693" s="2"/>
      <c r="D693" s="2"/>
      <c r="E693" s="2"/>
      <c r="F693" s="2"/>
      <c r="G693" s="2"/>
      <c r="H693" s="2"/>
      <c r="I693" s="2"/>
      <c r="J693" s="2"/>
      <c r="K693" s="2"/>
      <c r="V693" s="2"/>
      <c r="W693" s="2"/>
      <c r="X693" s="2"/>
      <c r="Y693" s="2"/>
      <c r="Z693" s="2"/>
    </row>
    <row r="694" spans="1:26" ht="14.25" customHeight="1" x14ac:dyDescent="0.2">
      <c r="A694" s="2"/>
      <c r="B694" s="2"/>
      <c r="C694" s="2"/>
      <c r="D694" s="2"/>
      <c r="E694" s="2"/>
      <c r="F694" s="2"/>
      <c r="G694" s="2"/>
      <c r="H694" s="2"/>
      <c r="I694" s="2"/>
      <c r="J694" s="2"/>
      <c r="K694" s="2"/>
      <c r="V694" s="2"/>
      <c r="W694" s="2"/>
      <c r="X694" s="2"/>
      <c r="Y694" s="2"/>
      <c r="Z694" s="2"/>
    </row>
    <row r="695" spans="1:26" ht="14.25" customHeight="1" x14ac:dyDescent="0.2">
      <c r="A695" s="2"/>
      <c r="B695" s="2"/>
      <c r="C695" s="2"/>
      <c r="D695" s="2"/>
      <c r="E695" s="2"/>
      <c r="F695" s="2"/>
      <c r="G695" s="2"/>
      <c r="H695" s="2"/>
      <c r="I695" s="2"/>
      <c r="J695" s="2"/>
      <c r="K695" s="2"/>
      <c r="V695" s="2"/>
      <c r="W695" s="2"/>
      <c r="X695" s="2"/>
      <c r="Y695" s="2"/>
      <c r="Z695" s="2"/>
    </row>
    <row r="696" spans="1:26" ht="14.25" customHeight="1" x14ac:dyDescent="0.2">
      <c r="A696" s="2"/>
      <c r="B696" s="2"/>
      <c r="C696" s="2"/>
      <c r="D696" s="2"/>
      <c r="E696" s="2"/>
      <c r="F696" s="2"/>
      <c r="G696" s="2"/>
      <c r="H696" s="2"/>
      <c r="I696" s="2"/>
      <c r="J696" s="2"/>
      <c r="K696" s="2"/>
      <c r="V696" s="2"/>
      <c r="W696" s="2"/>
      <c r="X696" s="2"/>
      <c r="Y696" s="2"/>
      <c r="Z696" s="2"/>
    </row>
    <row r="697" spans="1:26" ht="14.25" customHeight="1" x14ac:dyDescent="0.2">
      <c r="A697" s="2"/>
      <c r="B697" s="2"/>
      <c r="C697" s="2"/>
      <c r="D697" s="2"/>
      <c r="E697" s="2"/>
      <c r="F697" s="2"/>
      <c r="G697" s="2"/>
      <c r="H697" s="2"/>
      <c r="I697" s="2"/>
      <c r="J697" s="2"/>
      <c r="K697" s="2"/>
      <c r="V697" s="2"/>
      <c r="W697" s="2"/>
      <c r="X697" s="2"/>
      <c r="Y697" s="2"/>
      <c r="Z697" s="2"/>
    </row>
    <row r="698" spans="1:26" ht="14.25" customHeight="1" x14ac:dyDescent="0.2">
      <c r="A698" s="2"/>
      <c r="B698" s="2"/>
      <c r="C698" s="2"/>
      <c r="D698" s="2"/>
      <c r="E698" s="2"/>
      <c r="F698" s="2"/>
      <c r="G698" s="2"/>
      <c r="H698" s="2"/>
      <c r="I698" s="2"/>
      <c r="J698" s="2"/>
      <c r="K698" s="2"/>
      <c r="V698" s="2"/>
      <c r="W698" s="2"/>
      <c r="X698" s="2"/>
      <c r="Y698" s="2"/>
      <c r="Z698" s="2"/>
    </row>
    <row r="699" spans="1:26" ht="14.25" customHeight="1" x14ac:dyDescent="0.2">
      <c r="A699" s="2"/>
      <c r="B699" s="2"/>
      <c r="C699" s="2"/>
      <c r="D699" s="2"/>
      <c r="E699" s="2"/>
      <c r="F699" s="2"/>
      <c r="G699" s="2"/>
      <c r="H699" s="2"/>
      <c r="I699" s="2"/>
      <c r="J699" s="2"/>
      <c r="K699" s="2"/>
      <c r="V699" s="2"/>
      <c r="W699" s="2"/>
      <c r="X699" s="2"/>
      <c r="Y699" s="2"/>
      <c r="Z699" s="2"/>
    </row>
    <row r="700" spans="1:26" ht="14.25" customHeight="1" x14ac:dyDescent="0.2">
      <c r="A700" s="2"/>
      <c r="B700" s="2"/>
      <c r="C700" s="2"/>
      <c r="D700" s="2"/>
      <c r="E700" s="2"/>
      <c r="F700" s="2"/>
      <c r="G700" s="2"/>
      <c r="H700" s="2"/>
      <c r="I700" s="2"/>
      <c r="J700" s="2"/>
      <c r="K700" s="2"/>
      <c r="V700" s="2"/>
      <c r="W700" s="2"/>
      <c r="X700" s="2"/>
      <c r="Y700" s="2"/>
      <c r="Z700" s="2"/>
    </row>
    <row r="701" spans="1:26" ht="14.25" customHeight="1" x14ac:dyDescent="0.2">
      <c r="A701" s="2"/>
      <c r="B701" s="2"/>
      <c r="C701" s="2"/>
      <c r="D701" s="2"/>
      <c r="E701" s="2"/>
      <c r="F701" s="2"/>
      <c r="G701" s="2"/>
      <c r="H701" s="2"/>
      <c r="I701" s="2"/>
      <c r="J701" s="2"/>
      <c r="K701" s="2"/>
      <c r="V701" s="2"/>
      <c r="W701" s="2"/>
      <c r="X701" s="2"/>
      <c r="Y701" s="2"/>
      <c r="Z701" s="2"/>
    </row>
    <row r="702" spans="1:26" ht="14.25" customHeight="1" x14ac:dyDescent="0.2">
      <c r="A702" s="2"/>
      <c r="B702" s="2"/>
      <c r="C702" s="2"/>
      <c r="D702" s="2"/>
      <c r="E702" s="2"/>
      <c r="F702" s="2"/>
      <c r="G702" s="2"/>
      <c r="H702" s="2"/>
      <c r="I702" s="2"/>
      <c r="J702" s="2"/>
      <c r="K702" s="2"/>
      <c r="V702" s="2"/>
      <c r="W702" s="2"/>
      <c r="X702" s="2"/>
      <c r="Y702" s="2"/>
      <c r="Z702" s="2"/>
    </row>
    <row r="703" spans="1:26" ht="14.25" customHeight="1" x14ac:dyDescent="0.2">
      <c r="A703" s="2"/>
      <c r="B703" s="2"/>
      <c r="C703" s="2"/>
      <c r="D703" s="2"/>
      <c r="E703" s="2"/>
      <c r="F703" s="2"/>
      <c r="G703" s="2"/>
      <c r="H703" s="2"/>
      <c r="I703" s="2"/>
      <c r="J703" s="2"/>
      <c r="K703" s="2"/>
      <c r="V703" s="2"/>
      <c r="W703" s="2"/>
      <c r="X703" s="2"/>
      <c r="Y703" s="2"/>
      <c r="Z703" s="2"/>
    </row>
    <row r="704" spans="1:26" ht="14.25" customHeight="1" x14ac:dyDescent="0.2">
      <c r="A704" s="2"/>
      <c r="B704" s="2"/>
      <c r="C704" s="2"/>
      <c r="D704" s="2"/>
      <c r="E704" s="2"/>
      <c r="F704" s="2"/>
      <c r="G704" s="2"/>
      <c r="H704" s="2"/>
      <c r="I704" s="2"/>
      <c r="J704" s="2"/>
      <c r="K704" s="2"/>
      <c r="V704" s="2"/>
      <c r="W704" s="2"/>
      <c r="X704" s="2"/>
      <c r="Y704" s="2"/>
      <c r="Z704" s="2"/>
    </row>
    <row r="705" spans="1:26" ht="14.25" customHeight="1" x14ac:dyDescent="0.2">
      <c r="A705" s="2"/>
      <c r="B705" s="2"/>
      <c r="C705" s="2"/>
      <c r="D705" s="2"/>
      <c r="E705" s="2"/>
      <c r="F705" s="2"/>
      <c r="G705" s="2"/>
      <c r="H705" s="2"/>
      <c r="I705" s="2"/>
      <c r="J705" s="2"/>
      <c r="K705" s="2"/>
      <c r="V705" s="2"/>
      <c r="W705" s="2"/>
      <c r="X705" s="2"/>
      <c r="Y705" s="2"/>
      <c r="Z705" s="2"/>
    </row>
    <row r="706" spans="1:26" ht="14.25" customHeight="1" x14ac:dyDescent="0.2">
      <c r="A706" s="2"/>
      <c r="B706" s="2"/>
      <c r="C706" s="2"/>
      <c r="D706" s="2"/>
      <c r="E706" s="2"/>
      <c r="F706" s="2"/>
      <c r="G706" s="2"/>
      <c r="H706" s="2"/>
      <c r="I706" s="2"/>
      <c r="J706" s="2"/>
      <c r="K706" s="2"/>
      <c r="V706" s="2"/>
      <c r="W706" s="2"/>
      <c r="X706" s="2"/>
      <c r="Y706" s="2"/>
      <c r="Z706" s="2"/>
    </row>
    <row r="707" spans="1:26" ht="14.25" customHeight="1" x14ac:dyDescent="0.2">
      <c r="A707" s="2"/>
      <c r="B707" s="2"/>
      <c r="C707" s="2"/>
      <c r="D707" s="2"/>
      <c r="E707" s="2"/>
      <c r="F707" s="2"/>
      <c r="G707" s="2"/>
      <c r="H707" s="2"/>
      <c r="I707" s="2"/>
      <c r="J707" s="2"/>
      <c r="K707" s="2"/>
      <c r="V707" s="2"/>
      <c r="W707" s="2"/>
      <c r="X707" s="2"/>
      <c r="Y707" s="2"/>
      <c r="Z707" s="2"/>
    </row>
    <row r="708" spans="1:26" ht="14.25" customHeight="1" x14ac:dyDescent="0.2">
      <c r="A708" s="2"/>
      <c r="B708" s="2"/>
      <c r="C708" s="2"/>
      <c r="D708" s="2"/>
      <c r="E708" s="2"/>
      <c r="F708" s="2"/>
      <c r="G708" s="2"/>
      <c r="H708" s="2"/>
      <c r="I708" s="2"/>
      <c r="J708" s="2"/>
      <c r="K708" s="2"/>
      <c r="V708" s="2"/>
      <c r="W708" s="2"/>
      <c r="X708" s="2"/>
      <c r="Y708" s="2"/>
      <c r="Z708" s="2"/>
    </row>
    <row r="709" spans="1:26" ht="14.25" customHeight="1" x14ac:dyDescent="0.2">
      <c r="A709" s="2"/>
      <c r="B709" s="2"/>
      <c r="C709" s="2"/>
      <c r="D709" s="2"/>
      <c r="E709" s="2"/>
      <c r="F709" s="2"/>
      <c r="G709" s="2"/>
      <c r="H709" s="2"/>
      <c r="I709" s="2"/>
      <c r="J709" s="2"/>
      <c r="K709" s="2"/>
      <c r="V709" s="2"/>
      <c r="W709" s="2"/>
      <c r="X709" s="2"/>
      <c r="Y709" s="2"/>
      <c r="Z709" s="2"/>
    </row>
    <row r="710" spans="1:26" ht="14.25" customHeight="1" x14ac:dyDescent="0.2">
      <c r="A710" s="2"/>
      <c r="B710" s="2"/>
      <c r="C710" s="2"/>
      <c r="D710" s="2"/>
      <c r="E710" s="2"/>
      <c r="F710" s="2"/>
      <c r="G710" s="2"/>
      <c r="H710" s="2"/>
      <c r="I710" s="2"/>
      <c r="J710" s="2"/>
      <c r="K710" s="2"/>
      <c r="V710" s="2"/>
      <c r="W710" s="2"/>
      <c r="X710" s="2"/>
      <c r="Y710" s="2"/>
      <c r="Z710" s="2"/>
    </row>
    <row r="711" spans="1:26" ht="14.25" customHeight="1" x14ac:dyDescent="0.2">
      <c r="A711" s="2"/>
      <c r="B711" s="2"/>
      <c r="C711" s="2"/>
      <c r="D711" s="2"/>
      <c r="E711" s="2"/>
      <c r="F711" s="2"/>
      <c r="G711" s="2"/>
      <c r="H711" s="2"/>
      <c r="I711" s="2"/>
      <c r="J711" s="2"/>
      <c r="K711" s="2"/>
      <c r="V711" s="2"/>
      <c r="W711" s="2"/>
      <c r="X711" s="2"/>
      <c r="Y711" s="2"/>
      <c r="Z711" s="2"/>
    </row>
    <row r="712" spans="1:26" ht="14.25" customHeight="1" x14ac:dyDescent="0.2">
      <c r="A712" s="2"/>
      <c r="B712" s="2"/>
      <c r="C712" s="2"/>
      <c r="D712" s="2"/>
      <c r="E712" s="2"/>
      <c r="F712" s="2"/>
      <c r="G712" s="2"/>
      <c r="H712" s="2"/>
      <c r="I712" s="2"/>
      <c r="J712" s="2"/>
      <c r="K712" s="2"/>
      <c r="V712" s="2"/>
      <c r="W712" s="2"/>
      <c r="X712" s="2"/>
      <c r="Y712" s="2"/>
      <c r="Z712" s="2"/>
    </row>
    <row r="713" spans="1:26" ht="14.25" customHeight="1" x14ac:dyDescent="0.2">
      <c r="A713" s="2"/>
      <c r="B713" s="2"/>
      <c r="C713" s="2"/>
      <c r="D713" s="2"/>
      <c r="E713" s="2"/>
      <c r="F713" s="2"/>
      <c r="G713" s="2"/>
      <c r="H713" s="2"/>
      <c r="I713" s="2"/>
      <c r="J713" s="2"/>
      <c r="K713" s="2"/>
      <c r="V713" s="2"/>
      <c r="W713" s="2"/>
      <c r="X713" s="2"/>
      <c r="Y713" s="2"/>
      <c r="Z713" s="2"/>
    </row>
    <row r="714" spans="1:26" ht="14.25" customHeight="1" x14ac:dyDescent="0.2">
      <c r="A714" s="2"/>
      <c r="B714" s="2"/>
      <c r="C714" s="2"/>
      <c r="D714" s="2"/>
      <c r="E714" s="2"/>
      <c r="F714" s="2"/>
      <c r="G714" s="2"/>
      <c r="H714" s="2"/>
      <c r="I714" s="2"/>
      <c r="J714" s="2"/>
      <c r="K714" s="2"/>
      <c r="V714" s="2"/>
      <c r="W714" s="2"/>
      <c r="X714" s="2"/>
      <c r="Y714" s="2"/>
      <c r="Z714" s="2"/>
    </row>
    <row r="715" spans="1:26" ht="14.25" customHeight="1" x14ac:dyDescent="0.2">
      <c r="A715" s="2"/>
      <c r="B715" s="2"/>
      <c r="C715" s="2"/>
      <c r="D715" s="2"/>
      <c r="E715" s="2"/>
      <c r="F715" s="2"/>
      <c r="G715" s="2"/>
      <c r="H715" s="2"/>
      <c r="I715" s="2"/>
      <c r="J715" s="2"/>
      <c r="K715" s="2"/>
      <c r="V715" s="2"/>
      <c r="W715" s="2"/>
      <c r="X715" s="2"/>
      <c r="Y715" s="2"/>
      <c r="Z715" s="2"/>
    </row>
    <row r="716" spans="1:26" ht="14.25" customHeight="1" x14ac:dyDescent="0.2">
      <c r="A716" s="2"/>
      <c r="B716" s="2"/>
      <c r="C716" s="2"/>
      <c r="D716" s="2"/>
      <c r="E716" s="2"/>
      <c r="F716" s="2"/>
      <c r="G716" s="2"/>
      <c r="H716" s="2"/>
      <c r="I716" s="2"/>
      <c r="J716" s="2"/>
      <c r="K716" s="2"/>
      <c r="V716" s="2"/>
      <c r="W716" s="2"/>
      <c r="X716" s="2"/>
      <c r="Y716" s="2"/>
      <c r="Z716" s="2"/>
    </row>
    <row r="717" spans="1:26" ht="14.25" customHeight="1" x14ac:dyDescent="0.2">
      <c r="A717" s="2"/>
      <c r="B717" s="2"/>
      <c r="C717" s="2"/>
      <c r="D717" s="2"/>
      <c r="E717" s="2"/>
      <c r="F717" s="2"/>
      <c r="G717" s="2"/>
      <c r="H717" s="2"/>
      <c r="I717" s="2"/>
      <c r="J717" s="2"/>
      <c r="K717" s="2"/>
      <c r="V717" s="2"/>
      <c r="W717" s="2"/>
      <c r="X717" s="2"/>
      <c r="Y717" s="2"/>
      <c r="Z717" s="2"/>
    </row>
    <row r="718" spans="1:26" ht="14.25" customHeight="1" x14ac:dyDescent="0.2">
      <c r="A718" s="2"/>
      <c r="B718" s="2"/>
      <c r="C718" s="2"/>
      <c r="D718" s="2"/>
      <c r="E718" s="2"/>
      <c r="F718" s="2"/>
      <c r="G718" s="2"/>
      <c r="H718" s="2"/>
      <c r="I718" s="2"/>
      <c r="J718" s="2"/>
      <c r="K718" s="2"/>
      <c r="V718" s="2"/>
      <c r="W718" s="2"/>
      <c r="X718" s="2"/>
      <c r="Y718" s="2"/>
      <c r="Z718" s="2"/>
    </row>
    <row r="719" spans="1:26" ht="14.25" customHeight="1" x14ac:dyDescent="0.2">
      <c r="A719" s="2"/>
      <c r="B719" s="2"/>
      <c r="C719" s="2"/>
      <c r="D719" s="2"/>
      <c r="E719" s="2"/>
      <c r="F719" s="2"/>
      <c r="G719" s="2"/>
      <c r="H719" s="2"/>
      <c r="I719" s="2"/>
      <c r="J719" s="2"/>
      <c r="K719" s="2"/>
      <c r="V719" s="2"/>
      <c r="W719" s="2"/>
      <c r="X719" s="2"/>
      <c r="Y719" s="2"/>
      <c r="Z719" s="2"/>
    </row>
    <row r="720" spans="1:26" ht="14.25" customHeight="1" x14ac:dyDescent="0.2">
      <c r="A720" s="2"/>
      <c r="B720" s="2"/>
      <c r="C720" s="2"/>
      <c r="D720" s="2"/>
      <c r="E720" s="2"/>
      <c r="F720" s="2"/>
      <c r="G720" s="2"/>
      <c r="H720" s="2"/>
      <c r="I720" s="2"/>
      <c r="J720" s="2"/>
      <c r="K720" s="2"/>
      <c r="V720" s="2"/>
      <c r="W720" s="2"/>
      <c r="X720" s="2"/>
      <c r="Y720" s="2"/>
      <c r="Z720" s="2"/>
    </row>
    <row r="721" spans="1:26" ht="14.25" customHeight="1" x14ac:dyDescent="0.2">
      <c r="A721" s="2"/>
      <c r="B721" s="2"/>
      <c r="C721" s="2"/>
      <c r="D721" s="2"/>
      <c r="E721" s="2"/>
      <c r="F721" s="2"/>
      <c r="G721" s="2"/>
      <c r="H721" s="2"/>
      <c r="I721" s="2"/>
      <c r="J721" s="2"/>
      <c r="K721" s="2"/>
      <c r="V721" s="2"/>
      <c r="W721" s="2"/>
      <c r="X721" s="2"/>
      <c r="Y721" s="2"/>
      <c r="Z721" s="2"/>
    </row>
    <row r="722" spans="1:26" ht="14.25" customHeight="1" x14ac:dyDescent="0.2">
      <c r="A722" s="2"/>
      <c r="B722" s="2"/>
      <c r="C722" s="2"/>
      <c r="D722" s="2"/>
      <c r="E722" s="2"/>
      <c r="F722" s="2"/>
      <c r="G722" s="2"/>
      <c r="H722" s="2"/>
      <c r="I722" s="2"/>
      <c r="J722" s="2"/>
      <c r="K722" s="2"/>
      <c r="V722" s="2"/>
      <c r="W722" s="2"/>
      <c r="X722" s="2"/>
      <c r="Y722" s="2"/>
      <c r="Z722" s="2"/>
    </row>
    <row r="723" spans="1:26" ht="14.25" customHeight="1" x14ac:dyDescent="0.2">
      <c r="A723" s="2"/>
      <c r="B723" s="2"/>
      <c r="C723" s="2"/>
      <c r="D723" s="2"/>
      <c r="E723" s="2"/>
      <c r="F723" s="2"/>
      <c r="G723" s="2"/>
      <c r="H723" s="2"/>
      <c r="I723" s="2"/>
      <c r="J723" s="2"/>
      <c r="K723" s="2"/>
      <c r="V723" s="2"/>
      <c r="W723" s="2"/>
      <c r="X723" s="2"/>
      <c r="Y723" s="2"/>
      <c r="Z723" s="2"/>
    </row>
    <row r="724" spans="1:26" ht="14.25" customHeight="1" x14ac:dyDescent="0.2">
      <c r="A724" s="2"/>
      <c r="B724" s="2"/>
      <c r="C724" s="2"/>
      <c r="D724" s="2"/>
      <c r="E724" s="2"/>
      <c r="F724" s="2"/>
      <c r="G724" s="2"/>
      <c r="H724" s="2"/>
      <c r="I724" s="2"/>
      <c r="J724" s="2"/>
      <c r="K724" s="2"/>
      <c r="V724" s="2"/>
      <c r="W724" s="2"/>
      <c r="X724" s="2"/>
      <c r="Y724" s="2"/>
      <c r="Z724" s="2"/>
    </row>
    <row r="725" spans="1:26" ht="14.25" customHeight="1" x14ac:dyDescent="0.2">
      <c r="A725" s="2"/>
      <c r="B725" s="2"/>
      <c r="C725" s="2"/>
      <c r="D725" s="2"/>
      <c r="E725" s="2"/>
      <c r="F725" s="2"/>
      <c r="G725" s="2"/>
      <c r="H725" s="2"/>
      <c r="I725" s="2"/>
      <c r="J725" s="2"/>
      <c r="K725" s="2"/>
      <c r="V725" s="2"/>
      <c r="W725" s="2"/>
      <c r="X725" s="2"/>
      <c r="Y725" s="2"/>
      <c r="Z725" s="2"/>
    </row>
    <row r="726" spans="1:26" ht="14.25" customHeight="1" x14ac:dyDescent="0.2">
      <c r="A726" s="2"/>
      <c r="B726" s="2"/>
      <c r="C726" s="2"/>
      <c r="D726" s="2"/>
      <c r="E726" s="2"/>
      <c r="F726" s="2"/>
      <c r="G726" s="2"/>
      <c r="H726" s="2"/>
      <c r="I726" s="2"/>
      <c r="J726" s="2"/>
      <c r="K726" s="2"/>
      <c r="V726" s="2"/>
      <c r="W726" s="2"/>
      <c r="X726" s="2"/>
      <c r="Y726" s="2"/>
      <c r="Z726" s="2"/>
    </row>
    <row r="727" spans="1:26" ht="14.25" customHeight="1" x14ac:dyDescent="0.2">
      <c r="A727" s="2"/>
      <c r="B727" s="2"/>
      <c r="C727" s="2"/>
      <c r="D727" s="2"/>
      <c r="E727" s="2"/>
      <c r="F727" s="2"/>
      <c r="G727" s="2"/>
      <c r="H727" s="2"/>
      <c r="I727" s="2"/>
      <c r="J727" s="2"/>
      <c r="K727" s="2"/>
      <c r="V727" s="2"/>
      <c r="W727" s="2"/>
      <c r="X727" s="2"/>
      <c r="Y727" s="2"/>
      <c r="Z727" s="2"/>
    </row>
    <row r="728" spans="1:26" ht="14.25" customHeight="1" x14ac:dyDescent="0.2">
      <c r="A728" s="2"/>
      <c r="B728" s="2"/>
      <c r="C728" s="2"/>
      <c r="D728" s="2"/>
      <c r="E728" s="2"/>
      <c r="F728" s="2"/>
      <c r="G728" s="2"/>
      <c r="H728" s="2"/>
      <c r="I728" s="2"/>
      <c r="J728" s="2"/>
      <c r="K728" s="2"/>
      <c r="V728" s="2"/>
      <c r="W728" s="2"/>
      <c r="X728" s="2"/>
      <c r="Y728" s="2"/>
      <c r="Z728" s="2"/>
    </row>
    <row r="729" spans="1:26" ht="14.25" customHeight="1" x14ac:dyDescent="0.2">
      <c r="A729" s="2"/>
      <c r="B729" s="2"/>
      <c r="C729" s="2"/>
      <c r="D729" s="2"/>
      <c r="E729" s="2"/>
      <c r="F729" s="2"/>
      <c r="G729" s="2"/>
      <c r="H729" s="2"/>
      <c r="I729" s="2"/>
      <c r="J729" s="2"/>
      <c r="K729" s="2"/>
      <c r="V729" s="2"/>
      <c r="W729" s="2"/>
      <c r="X729" s="2"/>
      <c r="Y729" s="2"/>
      <c r="Z729" s="2"/>
    </row>
    <row r="730" spans="1:26" ht="14.25" customHeight="1" x14ac:dyDescent="0.2">
      <c r="A730" s="2"/>
      <c r="B730" s="2"/>
      <c r="C730" s="2"/>
      <c r="D730" s="2"/>
      <c r="E730" s="2"/>
      <c r="F730" s="2"/>
      <c r="G730" s="2"/>
      <c r="H730" s="2"/>
      <c r="I730" s="2"/>
      <c r="J730" s="2"/>
      <c r="K730" s="2"/>
      <c r="V730" s="2"/>
      <c r="W730" s="2"/>
      <c r="X730" s="2"/>
      <c r="Y730" s="2"/>
      <c r="Z730" s="2"/>
    </row>
    <row r="731" spans="1:26" ht="14.25" customHeight="1" x14ac:dyDescent="0.2">
      <c r="A731" s="2"/>
      <c r="B731" s="2"/>
      <c r="C731" s="2"/>
      <c r="D731" s="2"/>
      <c r="E731" s="2"/>
      <c r="F731" s="2"/>
      <c r="G731" s="2"/>
      <c r="H731" s="2"/>
      <c r="I731" s="2"/>
      <c r="J731" s="2"/>
      <c r="K731" s="2"/>
      <c r="V731" s="2"/>
      <c r="W731" s="2"/>
      <c r="X731" s="2"/>
      <c r="Y731" s="2"/>
      <c r="Z731" s="2"/>
    </row>
    <row r="732" spans="1:26" ht="14.25" customHeight="1" x14ac:dyDescent="0.2">
      <c r="A732" s="2"/>
      <c r="B732" s="2"/>
      <c r="C732" s="2"/>
      <c r="D732" s="2"/>
      <c r="E732" s="2"/>
      <c r="F732" s="2"/>
      <c r="G732" s="2"/>
      <c r="H732" s="2"/>
      <c r="I732" s="2"/>
      <c r="J732" s="2"/>
      <c r="K732" s="2"/>
      <c r="V732" s="2"/>
      <c r="W732" s="2"/>
      <c r="X732" s="2"/>
      <c r="Y732" s="2"/>
      <c r="Z732" s="2"/>
    </row>
    <row r="733" spans="1:26" ht="14.25" customHeight="1" x14ac:dyDescent="0.2">
      <c r="A733" s="2"/>
      <c r="B733" s="2"/>
      <c r="C733" s="2"/>
      <c r="D733" s="2"/>
      <c r="E733" s="2"/>
      <c r="F733" s="2"/>
      <c r="G733" s="2"/>
      <c r="H733" s="2"/>
      <c r="I733" s="2"/>
      <c r="J733" s="2"/>
      <c r="K733" s="2"/>
      <c r="V733" s="2"/>
      <c r="W733" s="2"/>
      <c r="X733" s="2"/>
      <c r="Y733" s="2"/>
      <c r="Z733" s="2"/>
    </row>
    <row r="734" spans="1:26" ht="14.25" customHeight="1" x14ac:dyDescent="0.2">
      <c r="A734" s="2"/>
      <c r="B734" s="2"/>
      <c r="C734" s="2"/>
      <c r="D734" s="2"/>
      <c r="E734" s="2"/>
      <c r="F734" s="2"/>
      <c r="G734" s="2"/>
      <c r="H734" s="2"/>
      <c r="I734" s="2"/>
      <c r="J734" s="2"/>
      <c r="K734" s="2"/>
      <c r="V734" s="2"/>
      <c r="W734" s="2"/>
      <c r="X734" s="2"/>
      <c r="Y734" s="2"/>
      <c r="Z734" s="2"/>
    </row>
    <row r="735" spans="1:26" ht="14.25" customHeight="1" x14ac:dyDescent="0.2">
      <c r="A735" s="2"/>
      <c r="B735" s="2"/>
      <c r="C735" s="2"/>
      <c r="D735" s="2"/>
      <c r="E735" s="2"/>
      <c r="F735" s="2"/>
      <c r="G735" s="2"/>
      <c r="H735" s="2"/>
      <c r="I735" s="2"/>
      <c r="J735" s="2"/>
      <c r="K735" s="2"/>
      <c r="V735" s="2"/>
      <c r="W735" s="2"/>
      <c r="X735" s="2"/>
      <c r="Y735" s="2"/>
      <c r="Z735" s="2"/>
    </row>
    <row r="736" spans="1:26" ht="14.25" customHeight="1" x14ac:dyDescent="0.2">
      <c r="A736" s="2"/>
      <c r="B736" s="2"/>
      <c r="C736" s="2"/>
      <c r="D736" s="2"/>
      <c r="E736" s="2"/>
      <c r="F736" s="2"/>
      <c r="G736" s="2"/>
      <c r="H736" s="2"/>
      <c r="I736" s="2"/>
      <c r="J736" s="2"/>
      <c r="K736" s="2"/>
      <c r="V736" s="2"/>
      <c r="W736" s="2"/>
      <c r="X736" s="2"/>
      <c r="Y736" s="2"/>
      <c r="Z736" s="2"/>
    </row>
    <row r="737" spans="1:26" ht="14.25" customHeight="1" x14ac:dyDescent="0.2">
      <c r="A737" s="2"/>
      <c r="B737" s="2"/>
      <c r="C737" s="2"/>
      <c r="D737" s="2"/>
      <c r="E737" s="2"/>
      <c r="F737" s="2"/>
      <c r="G737" s="2"/>
      <c r="H737" s="2"/>
      <c r="I737" s="2"/>
      <c r="J737" s="2"/>
      <c r="K737" s="2"/>
      <c r="V737" s="2"/>
      <c r="W737" s="2"/>
      <c r="X737" s="2"/>
      <c r="Y737" s="2"/>
      <c r="Z737" s="2"/>
    </row>
    <row r="738" spans="1:26" ht="14.25" customHeight="1" x14ac:dyDescent="0.2">
      <c r="A738" s="2"/>
      <c r="B738" s="2"/>
      <c r="C738" s="2"/>
      <c r="D738" s="2"/>
      <c r="E738" s="2"/>
      <c r="F738" s="2"/>
      <c r="G738" s="2"/>
      <c r="H738" s="2"/>
      <c r="I738" s="2"/>
      <c r="J738" s="2"/>
      <c r="K738" s="2"/>
      <c r="V738" s="2"/>
      <c r="W738" s="2"/>
      <c r="X738" s="2"/>
      <c r="Y738" s="2"/>
      <c r="Z738" s="2"/>
    </row>
    <row r="739" spans="1:26" ht="14.25" customHeight="1" x14ac:dyDescent="0.2">
      <c r="A739" s="2"/>
      <c r="B739" s="2"/>
      <c r="C739" s="2"/>
      <c r="D739" s="2"/>
      <c r="E739" s="2"/>
      <c r="F739" s="2"/>
      <c r="G739" s="2"/>
      <c r="H739" s="2"/>
      <c r="I739" s="2"/>
      <c r="J739" s="2"/>
      <c r="K739" s="2"/>
      <c r="V739" s="2"/>
      <c r="W739" s="2"/>
      <c r="X739" s="2"/>
      <c r="Y739" s="2"/>
      <c r="Z739" s="2"/>
    </row>
    <row r="740" spans="1:26" ht="14.25" customHeight="1" x14ac:dyDescent="0.2">
      <c r="A740" s="2"/>
      <c r="B740" s="2"/>
      <c r="C740" s="2"/>
      <c r="D740" s="2"/>
      <c r="E740" s="2"/>
      <c r="F740" s="2"/>
      <c r="G740" s="2"/>
      <c r="H740" s="2"/>
      <c r="I740" s="2"/>
      <c r="J740" s="2"/>
      <c r="K740" s="2"/>
      <c r="V740" s="2"/>
      <c r="W740" s="2"/>
      <c r="X740" s="2"/>
      <c r="Y740" s="2"/>
      <c r="Z740" s="2"/>
    </row>
    <row r="741" spans="1:26" ht="14.25" customHeight="1" x14ac:dyDescent="0.2">
      <c r="A741" s="2"/>
      <c r="B741" s="2"/>
      <c r="C741" s="2"/>
      <c r="D741" s="2"/>
      <c r="E741" s="2"/>
      <c r="F741" s="2"/>
      <c r="G741" s="2"/>
      <c r="H741" s="2"/>
      <c r="I741" s="2"/>
      <c r="J741" s="2"/>
      <c r="K741" s="2"/>
      <c r="V741" s="2"/>
      <c r="W741" s="2"/>
      <c r="X741" s="2"/>
      <c r="Y741" s="2"/>
      <c r="Z741" s="2"/>
    </row>
    <row r="742" spans="1:26" ht="14.25" customHeight="1" x14ac:dyDescent="0.2">
      <c r="A742" s="2"/>
      <c r="B742" s="2"/>
      <c r="C742" s="2"/>
      <c r="D742" s="2"/>
      <c r="E742" s="2"/>
      <c r="F742" s="2"/>
      <c r="G742" s="2"/>
      <c r="H742" s="2"/>
      <c r="I742" s="2"/>
      <c r="J742" s="2"/>
      <c r="K742" s="2"/>
      <c r="V742" s="2"/>
      <c r="W742" s="2"/>
      <c r="X742" s="2"/>
      <c r="Y742" s="2"/>
      <c r="Z742" s="2"/>
    </row>
    <row r="743" spans="1:26" ht="14.25" customHeight="1" x14ac:dyDescent="0.2">
      <c r="A743" s="2"/>
      <c r="B743" s="2"/>
      <c r="C743" s="2"/>
      <c r="D743" s="2"/>
      <c r="E743" s="2"/>
      <c r="F743" s="2"/>
      <c r="G743" s="2"/>
      <c r="H743" s="2"/>
      <c r="I743" s="2"/>
      <c r="J743" s="2"/>
      <c r="K743" s="2"/>
      <c r="V743" s="2"/>
      <c r="W743" s="2"/>
      <c r="X743" s="2"/>
      <c r="Y743" s="2"/>
      <c r="Z743" s="2"/>
    </row>
    <row r="744" spans="1:26" ht="14.25" customHeight="1" x14ac:dyDescent="0.2">
      <c r="A744" s="2"/>
      <c r="B744" s="2"/>
      <c r="C744" s="2"/>
      <c r="D744" s="2"/>
      <c r="E744" s="2"/>
      <c r="F744" s="2"/>
      <c r="G744" s="2"/>
      <c r="H744" s="2"/>
      <c r="I744" s="2"/>
      <c r="J744" s="2"/>
      <c r="K744" s="2"/>
      <c r="V744" s="2"/>
      <c r="W744" s="2"/>
      <c r="X744" s="2"/>
      <c r="Y744" s="2"/>
      <c r="Z744" s="2"/>
    </row>
    <row r="745" spans="1:26" ht="14.25" customHeight="1" x14ac:dyDescent="0.2">
      <c r="A745" s="2"/>
      <c r="B745" s="2"/>
      <c r="C745" s="2"/>
      <c r="D745" s="2"/>
      <c r="E745" s="2"/>
      <c r="F745" s="2"/>
      <c r="G745" s="2"/>
      <c r="H745" s="2"/>
      <c r="I745" s="2"/>
      <c r="J745" s="2"/>
      <c r="K745" s="2"/>
      <c r="V745" s="2"/>
      <c r="W745" s="2"/>
      <c r="X745" s="2"/>
      <c r="Y745" s="2"/>
      <c r="Z745" s="2"/>
    </row>
    <row r="746" spans="1:26" ht="14.25" customHeight="1" x14ac:dyDescent="0.2">
      <c r="A746" s="2"/>
      <c r="B746" s="2"/>
      <c r="C746" s="2"/>
      <c r="D746" s="2"/>
      <c r="E746" s="2"/>
      <c r="F746" s="2"/>
      <c r="G746" s="2"/>
      <c r="H746" s="2"/>
      <c r="I746" s="2"/>
      <c r="J746" s="2"/>
      <c r="K746" s="2"/>
      <c r="V746" s="2"/>
      <c r="W746" s="2"/>
      <c r="X746" s="2"/>
      <c r="Y746" s="2"/>
      <c r="Z746" s="2"/>
    </row>
    <row r="747" spans="1:26" ht="14.25" customHeight="1" x14ac:dyDescent="0.2">
      <c r="A747" s="2"/>
      <c r="B747" s="2"/>
      <c r="C747" s="2"/>
      <c r="D747" s="2"/>
      <c r="E747" s="2"/>
      <c r="F747" s="2"/>
      <c r="G747" s="2"/>
      <c r="H747" s="2"/>
      <c r="I747" s="2"/>
      <c r="J747" s="2"/>
      <c r="K747" s="2"/>
      <c r="V747" s="2"/>
      <c r="W747" s="2"/>
      <c r="X747" s="2"/>
      <c r="Y747" s="2"/>
      <c r="Z747" s="2"/>
    </row>
    <row r="748" spans="1:26" ht="14.25" customHeight="1" x14ac:dyDescent="0.2">
      <c r="A748" s="2"/>
      <c r="B748" s="2"/>
      <c r="C748" s="2"/>
      <c r="D748" s="2"/>
      <c r="E748" s="2"/>
      <c r="F748" s="2"/>
      <c r="G748" s="2"/>
      <c r="H748" s="2"/>
      <c r="I748" s="2"/>
      <c r="J748" s="2"/>
      <c r="K748" s="2"/>
      <c r="V748" s="2"/>
      <c r="W748" s="2"/>
      <c r="X748" s="2"/>
      <c r="Y748" s="2"/>
      <c r="Z748" s="2"/>
    </row>
    <row r="749" spans="1:26" ht="14.25" customHeight="1" x14ac:dyDescent="0.2">
      <c r="A749" s="2"/>
      <c r="B749" s="2"/>
      <c r="C749" s="2"/>
      <c r="D749" s="2"/>
      <c r="E749" s="2"/>
      <c r="F749" s="2"/>
      <c r="G749" s="2"/>
      <c r="H749" s="2"/>
      <c r="I749" s="2"/>
      <c r="J749" s="2"/>
      <c r="K749" s="2"/>
      <c r="V749" s="2"/>
      <c r="W749" s="2"/>
      <c r="X749" s="2"/>
      <c r="Y749" s="2"/>
      <c r="Z749" s="2"/>
    </row>
    <row r="750" spans="1:26" ht="14.25" customHeight="1" x14ac:dyDescent="0.2">
      <c r="A750" s="2"/>
      <c r="B750" s="2"/>
      <c r="C750" s="2"/>
      <c r="D750" s="2"/>
      <c r="E750" s="2"/>
      <c r="F750" s="2"/>
      <c r="G750" s="2"/>
      <c r="H750" s="2"/>
      <c r="I750" s="2"/>
      <c r="J750" s="2"/>
      <c r="K750" s="2"/>
      <c r="V750" s="2"/>
      <c r="W750" s="2"/>
      <c r="X750" s="2"/>
      <c r="Y750" s="2"/>
      <c r="Z750" s="2"/>
    </row>
    <row r="751" spans="1:26" ht="14.25" customHeight="1" x14ac:dyDescent="0.2">
      <c r="A751" s="2"/>
      <c r="B751" s="2"/>
      <c r="C751" s="2"/>
      <c r="D751" s="2"/>
      <c r="E751" s="2"/>
      <c r="F751" s="2"/>
      <c r="G751" s="2"/>
      <c r="H751" s="2"/>
      <c r="I751" s="2"/>
      <c r="J751" s="2"/>
      <c r="K751" s="2"/>
      <c r="V751" s="2"/>
      <c r="W751" s="2"/>
      <c r="X751" s="2"/>
      <c r="Y751" s="2"/>
      <c r="Z751" s="2"/>
    </row>
    <row r="752" spans="1:26" ht="14.25" customHeight="1" x14ac:dyDescent="0.2">
      <c r="A752" s="2"/>
      <c r="B752" s="2"/>
      <c r="C752" s="2"/>
      <c r="D752" s="2"/>
      <c r="E752" s="2"/>
      <c r="F752" s="2"/>
      <c r="G752" s="2"/>
      <c r="H752" s="2"/>
      <c r="I752" s="2"/>
      <c r="J752" s="2"/>
      <c r="K752" s="2"/>
      <c r="V752" s="2"/>
      <c r="W752" s="2"/>
      <c r="X752" s="2"/>
      <c r="Y752" s="2"/>
      <c r="Z752" s="2"/>
    </row>
    <row r="753" spans="1:26" ht="14.25" customHeight="1" x14ac:dyDescent="0.2">
      <c r="A753" s="2"/>
      <c r="B753" s="2"/>
      <c r="C753" s="2"/>
      <c r="D753" s="2"/>
      <c r="E753" s="2"/>
      <c r="F753" s="2"/>
      <c r="G753" s="2"/>
      <c r="H753" s="2"/>
      <c r="I753" s="2"/>
      <c r="J753" s="2"/>
      <c r="K753" s="2"/>
      <c r="V753" s="2"/>
      <c r="W753" s="2"/>
      <c r="X753" s="2"/>
      <c r="Y753" s="2"/>
      <c r="Z753" s="2"/>
    </row>
    <row r="754" spans="1:26" ht="14.25" customHeight="1" x14ac:dyDescent="0.2">
      <c r="A754" s="2"/>
      <c r="B754" s="2"/>
      <c r="C754" s="2"/>
      <c r="D754" s="2"/>
      <c r="E754" s="2"/>
      <c r="F754" s="2"/>
      <c r="G754" s="2"/>
      <c r="H754" s="2"/>
      <c r="I754" s="2"/>
      <c r="J754" s="2"/>
      <c r="K754" s="2"/>
      <c r="V754" s="2"/>
      <c r="W754" s="2"/>
      <c r="X754" s="2"/>
      <c r="Y754" s="2"/>
      <c r="Z754" s="2"/>
    </row>
    <row r="755" spans="1:26" ht="14.25" customHeight="1" x14ac:dyDescent="0.2">
      <c r="A755" s="2"/>
      <c r="B755" s="2"/>
      <c r="C755" s="2"/>
      <c r="D755" s="2"/>
      <c r="E755" s="2"/>
      <c r="F755" s="2"/>
      <c r="G755" s="2"/>
      <c r="H755" s="2"/>
      <c r="I755" s="2"/>
      <c r="J755" s="2"/>
      <c r="K755" s="2"/>
      <c r="V755" s="2"/>
      <c r="W755" s="2"/>
      <c r="X755" s="2"/>
      <c r="Y755" s="2"/>
      <c r="Z755" s="2"/>
    </row>
    <row r="756" spans="1:26" ht="14.25" customHeight="1" x14ac:dyDescent="0.2">
      <c r="A756" s="2"/>
      <c r="B756" s="2"/>
      <c r="C756" s="2"/>
      <c r="D756" s="2"/>
      <c r="E756" s="2"/>
      <c r="F756" s="2"/>
      <c r="G756" s="2"/>
      <c r="H756" s="2"/>
      <c r="I756" s="2"/>
      <c r="J756" s="2"/>
      <c r="K756" s="2"/>
      <c r="V756" s="2"/>
      <c r="W756" s="2"/>
      <c r="X756" s="2"/>
      <c r="Y756" s="2"/>
      <c r="Z756" s="2"/>
    </row>
    <row r="757" spans="1:26" ht="14.25" customHeight="1" x14ac:dyDescent="0.2">
      <c r="A757" s="2"/>
      <c r="B757" s="2"/>
      <c r="C757" s="2"/>
      <c r="D757" s="2"/>
      <c r="E757" s="2"/>
      <c r="F757" s="2"/>
      <c r="G757" s="2"/>
      <c r="H757" s="2"/>
      <c r="I757" s="2"/>
      <c r="J757" s="2"/>
      <c r="K757" s="2"/>
      <c r="V757" s="2"/>
      <c r="W757" s="2"/>
      <c r="X757" s="2"/>
      <c r="Y757" s="2"/>
      <c r="Z757" s="2"/>
    </row>
    <row r="758" spans="1:26" ht="14.25" customHeight="1" x14ac:dyDescent="0.2">
      <c r="A758" s="2"/>
      <c r="B758" s="2"/>
      <c r="C758" s="2"/>
      <c r="D758" s="2"/>
      <c r="E758" s="2"/>
      <c r="F758" s="2"/>
      <c r="G758" s="2"/>
      <c r="H758" s="2"/>
      <c r="I758" s="2"/>
      <c r="J758" s="2"/>
      <c r="K758" s="2"/>
      <c r="V758" s="2"/>
      <c r="W758" s="2"/>
      <c r="X758" s="2"/>
      <c r="Y758" s="2"/>
      <c r="Z758" s="2"/>
    </row>
    <row r="759" spans="1:26" ht="14.25" customHeight="1" x14ac:dyDescent="0.2">
      <c r="A759" s="2"/>
      <c r="B759" s="2"/>
      <c r="C759" s="2"/>
      <c r="D759" s="2"/>
      <c r="E759" s="2"/>
      <c r="F759" s="2"/>
      <c r="G759" s="2"/>
      <c r="H759" s="2"/>
      <c r="I759" s="2"/>
      <c r="J759" s="2"/>
      <c r="K759" s="2"/>
      <c r="V759" s="2"/>
      <c r="W759" s="2"/>
      <c r="X759" s="2"/>
      <c r="Y759" s="2"/>
      <c r="Z759" s="2"/>
    </row>
    <row r="760" spans="1:26" ht="14.25" customHeight="1" x14ac:dyDescent="0.2">
      <c r="A760" s="2"/>
      <c r="B760" s="2"/>
      <c r="C760" s="2"/>
      <c r="D760" s="2"/>
      <c r="E760" s="2"/>
      <c r="F760" s="2"/>
      <c r="G760" s="2"/>
      <c r="H760" s="2"/>
      <c r="I760" s="2"/>
      <c r="J760" s="2"/>
      <c r="K760" s="2"/>
      <c r="V760" s="2"/>
      <c r="W760" s="2"/>
      <c r="X760" s="2"/>
      <c r="Y760" s="2"/>
      <c r="Z760" s="2"/>
    </row>
    <row r="761" spans="1:26" ht="14.25" customHeight="1" x14ac:dyDescent="0.2">
      <c r="A761" s="2"/>
      <c r="B761" s="2"/>
      <c r="C761" s="2"/>
      <c r="D761" s="2"/>
      <c r="E761" s="2"/>
      <c r="F761" s="2"/>
      <c r="G761" s="2"/>
      <c r="H761" s="2"/>
      <c r="I761" s="2"/>
      <c r="J761" s="2"/>
      <c r="K761" s="2"/>
      <c r="V761" s="2"/>
      <c r="W761" s="2"/>
      <c r="X761" s="2"/>
      <c r="Y761" s="2"/>
      <c r="Z761" s="2"/>
    </row>
    <row r="762" spans="1:26" ht="14.25" customHeight="1" x14ac:dyDescent="0.2">
      <c r="A762" s="2"/>
      <c r="B762" s="2"/>
      <c r="C762" s="2"/>
      <c r="D762" s="2"/>
      <c r="E762" s="2"/>
      <c r="F762" s="2"/>
      <c r="G762" s="2"/>
      <c r="H762" s="2"/>
      <c r="I762" s="2"/>
      <c r="J762" s="2"/>
      <c r="K762" s="2"/>
      <c r="V762" s="2"/>
      <c r="W762" s="2"/>
      <c r="X762" s="2"/>
      <c r="Y762" s="2"/>
      <c r="Z762" s="2"/>
    </row>
    <row r="763" spans="1:26" ht="14.25" customHeight="1" x14ac:dyDescent="0.2">
      <c r="A763" s="2"/>
      <c r="B763" s="2"/>
      <c r="C763" s="2"/>
      <c r="D763" s="2"/>
      <c r="E763" s="2"/>
      <c r="F763" s="2"/>
      <c r="G763" s="2"/>
      <c r="H763" s="2"/>
      <c r="I763" s="2"/>
      <c r="J763" s="2"/>
      <c r="K763" s="2"/>
      <c r="V763" s="2"/>
      <c r="W763" s="2"/>
      <c r="X763" s="2"/>
      <c r="Y763" s="2"/>
      <c r="Z763" s="2"/>
    </row>
    <row r="764" spans="1:26" ht="14.25" customHeight="1" x14ac:dyDescent="0.2">
      <c r="A764" s="2"/>
      <c r="B764" s="2"/>
      <c r="C764" s="2"/>
      <c r="D764" s="2"/>
      <c r="E764" s="2"/>
      <c r="F764" s="2"/>
      <c r="G764" s="2"/>
      <c r="H764" s="2"/>
      <c r="I764" s="2"/>
      <c r="J764" s="2"/>
      <c r="K764" s="2"/>
      <c r="V764" s="2"/>
      <c r="W764" s="2"/>
      <c r="X764" s="2"/>
      <c r="Y764" s="2"/>
      <c r="Z764" s="2"/>
    </row>
    <row r="765" spans="1:26" ht="14.25" customHeight="1" x14ac:dyDescent="0.2">
      <c r="A765" s="2"/>
      <c r="B765" s="2"/>
      <c r="C765" s="2"/>
      <c r="D765" s="2"/>
      <c r="E765" s="2"/>
      <c r="F765" s="2"/>
      <c r="G765" s="2"/>
      <c r="H765" s="2"/>
      <c r="I765" s="2"/>
      <c r="J765" s="2"/>
      <c r="K765" s="2"/>
      <c r="V765" s="2"/>
      <c r="W765" s="2"/>
      <c r="X765" s="2"/>
      <c r="Y765" s="2"/>
      <c r="Z765" s="2"/>
    </row>
    <row r="766" spans="1:26" ht="14.25" customHeight="1" x14ac:dyDescent="0.2">
      <c r="A766" s="2"/>
      <c r="B766" s="2"/>
      <c r="C766" s="2"/>
      <c r="D766" s="2"/>
      <c r="E766" s="2"/>
      <c r="F766" s="2"/>
      <c r="G766" s="2"/>
      <c r="H766" s="2"/>
      <c r="I766" s="2"/>
      <c r="J766" s="2"/>
      <c r="K766" s="2"/>
      <c r="V766" s="2"/>
      <c r="W766" s="2"/>
      <c r="X766" s="2"/>
      <c r="Y766" s="2"/>
      <c r="Z766" s="2"/>
    </row>
    <row r="767" spans="1:26" ht="14.25" customHeight="1" x14ac:dyDescent="0.2">
      <c r="A767" s="2"/>
      <c r="B767" s="2"/>
      <c r="C767" s="2"/>
      <c r="D767" s="2"/>
      <c r="E767" s="2"/>
      <c r="F767" s="2"/>
      <c r="G767" s="2"/>
      <c r="H767" s="2"/>
      <c r="I767" s="2"/>
      <c r="J767" s="2"/>
      <c r="K767" s="2"/>
      <c r="V767" s="2"/>
      <c r="W767" s="2"/>
      <c r="X767" s="2"/>
      <c r="Y767" s="2"/>
      <c r="Z767" s="2"/>
    </row>
    <row r="768" spans="1:26" ht="14.25" customHeight="1" x14ac:dyDescent="0.2">
      <c r="A768" s="2"/>
      <c r="B768" s="2"/>
      <c r="C768" s="2"/>
      <c r="D768" s="2"/>
      <c r="E768" s="2"/>
      <c r="F768" s="2"/>
      <c r="G768" s="2"/>
      <c r="H768" s="2"/>
      <c r="I768" s="2"/>
      <c r="J768" s="2"/>
      <c r="K768" s="2"/>
      <c r="V768" s="2"/>
      <c r="W768" s="2"/>
      <c r="X768" s="2"/>
      <c r="Y768" s="2"/>
      <c r="Z768" s="2"/>
    </row>
    <row r="769" spans="1:26" ht="14.25" customHeight="1" x14ac:dyDescent="0.2">
      <c r="A769" s="2"/>
      <c r="B769" s="2"/>
      <c r="C769" s="2"/>
      <c r="D769" s="2"/>
      <c r="E769" s="2"/>
      <c r="F769" s="2"/>
      <c r="G769" s="2"/>
      <c r="H769" s="2"/>
      <c r="I769" s="2"/>
      <c r="J769" s="2"/>
      <c r="K769" s="2"/>
      <c r="V769" s="2"/>
      <c r="W769" s="2"/>
      <c r="X769" s="2"/>
      <c r="Y769" s="2"/>
      <c r="Z769" s="2"/>
    </row>
    <row r="770" spans="1:26" ht="14.25" customHeight="1" x14ac:dyDescent="0.2">
      <c r="A770" s="2"/>
      <c r="B770" s="2"/>
      <c r="C770" s="2"/>
      <c r="D770" s="2"/>
      <c r="E770" s="2"/>
      <c r="F770" s="2"/>
      <c r="G770" s="2"/>
      <c r="H770" s="2"/>
      <c r="I770" s="2"/>
      <c r="J770" s="2"/>
      <c r="K770" s="2"/>
      <c r="V770" s="2"/>
      <c r="W770" s="2"/>
      <c r="X770" s="2"/>
      <c r="Y770" s="2"/>
      <c r="Z770" s="2"/>
    </row>
    <row r="771" spans="1:26" ht="14.25" customHeight="1" x14ac:dyDescent="0.2">
      <c r="A771" s="2"/>
      <c r="B771" s="2"/>
      <c r="C771" s="2"/>
      <c r="D771" s="2"/>
      <c r="E771" s="2"/>
      <c r="F771" s="2"/>
      <c r="G771" s="2"/>
      <c r="H771" s="2"/>
      <c r="I771" s="2"/>
      <c r="J771" s="2"/>
      <c r="K771" s="2"/>
      <c r="V771" s="2"/>
      <c r="W771" s="2"/>
      <c r="X771" s="2"/>
      <c r="Y771" s="2"/>
      <c r="Z771" s="2"/>
    </row>
    <row r="772" spans="1:26" ht="14.25" customHeight="1" x14ac:dyDescent="0.2">
      <c r="A772" s="2"/>
      <c r="B772" s="2"/>
      <c r="C772" s="2"/>
      <c r="D772" s="2"/>
      <c r="E772" s="2"/>
      <c r="F772" s="2"/>
      <c r="G772" s="2"/>
      <c r="H772" s="2"/>
      <c r="I772" s="2"/>
      <c r="J772" s="2"/>
      <c r="K772" s="2"/>
      <c r="V772" s="2"/>
      <c r="W772" s="2"/>
      <c r="X772" s="2"/>
      <c r="Y772" s="2"/>
      <c r="Z772" s="2"/>
    </row>
    <row r="773" spans="1:26" ht="14.25" customHeight="1" x14ac:dyDescent="0.2">
      <c r="A773" s="2"/>
      <c r="B773" s="2"/>
      <c r="C773" s="2"/>
      <c r="D773" s="2"/>
      <c r="E773" s="2"/>
      <c r="F773" s="2"/>
      <c r="G773" s="2"/>
      <c r="H773" s="2"/>
      <c r="I773" s="2"/>
      <c r="J773" s="2"/>
      <c r="K773" s="2"/>
      <c r="V773" s="2"/>
      <c r="W773" s="2"/>
      <c r="X773" s="2"/>
      <c r="Y773" s="2"/>
      <c r="Z773" s="2"/>
    </row>
    <row r="774" spans="1:26" ht="14.25" customHeight="1" x14ac:dyDescent="0.2">
      <c r="A774" s="2"/>
      <c r="B774" s="2"/>
      <c r="C774" s="2"/>
      <c r="D774" s="2"/>
      <c r="E774" s="2"/>
      <c r="F774" s="2"/>
      <c r="G774" s="2"/>
      <c r="H774" s="2"/>
      <c r="I774" s="2"/>
      <c r="J774" s="2"/>
      <c r="K774" s="2"/>
      <c r="V774" s="2"/>
      <c r="W774" s="2"/>
      <c r="X774" s="2"/>
      <c r="Y774" s="2"/>
      <c r="Z774" s="2"/>
    </row>
    <row r="775" spans="1:26" ht="14.25" customHeight="1" x14ac:dyDescent="0.2">
      <c r="A775" s="2"/>
      <c r="B775" s="2"/>
      <c r="C775" s="2"/>
      <c r="D775" s="2"/>
      <c r="E775" s="2"/>
      <c r="F775" s="2"/>
      <c r="G775" s="2"/>
      <c r="H775" s="2"/>
      <c r="I775" s="2"/>
      <c r="J775" s="2"/>
      <c r="K775" s="2"/>
      <c r="V775" s="2"/>
      <c r="W775" s="2"/>
      <c r="X775" s="2"/>
      <c r="Y775" s="2"/>
      <c r="Z775" s="2"/>
    </row>
    <row r="776" spans="1:26" ht="14.25" customHeight="1" x14ac:dyDescent="0.2">
      <c r="A776" s="2"/>
      <c r="B776" s="2"/>
      <c r="C776" s="2"/>
      <c r="D776" s="2"/>
      <c r="E776" s="2"/>
      <c r="F776" s="2"/>
      <c r="G776" s="2"/>
      <c r="H776" s="2"/>
      <c r="I776" s="2"/>
      <c r="J776" s="2"/>
      <c r="K776" s="2"/>
      <c r="V776" s="2"/>
      <c r="W776" s="2"/>
      <c r="X776" s="2"/>
      <c r="Y776" s="2"/>
      <c r="Z776" s="2"/>
    </row>
    <row r="777" spans="1:26" ht="14.25" customHeight="1" x14ac:dyDescent="0.2">
      <c r="A777" s="2"/>
      <c r="B777" s="2"/>
      <c r="C777" s="2"/>
      <c r="D777" s="2"/>
      <c r="E777" s="2"/>
      <c r="F777" s="2"/>
      <c r="G777" s="2"/>
      <c r="H777" s="2"/>
      <c r="I777" s="2"/>
      <c r="J777" s="2"/>
      <c r="K777" s="2"/>
      <c r="V777" s="2"/>
      <c r="W777" s="2"/>
      <c r="X777" s="2"/>
      <c r="Y777" s="2"/>
      <c r="Z777" s="2"/>
    </row>
    <row r="778" spans="1:26" ht="14.25" customHeight="1" x14ac:dyDescent="0.2">
      <c r="A778" s="2"/>
      <c r="B778" s="2"/>
      <c r="C778" s="2"/>
      <c r="D778" s="2"/>
      <c r="E778" s="2"/>
      <c r="F778" s="2"/>
      <c r="G778" s="2"/>
      <c r="H778" s="2"/>
      <c r="I778" s="2"/>
      <c r="J778" s="2"/>
      <c r="K778" s="2"/>
      <c r="V778" s="2"/>
      <c r="W778" s="2"/>
      <c r="X778" s="2"/>
      <c r="Y778" s="2"/>
      <c r="Z778" s="2"/>
    </row>
    <row r="779" spans="1:26" ht="14.25" customHeight="1" x14ac:dyDescent="0.2">
      <c r="A779" s="2"/>
      <c r="B779" s="2"/>
      <c r="C779" s="2"/>
      <c r="D779" s="2"/>
      <c r="E779" s="2"/>
      <c r="F779" s="2"/>
      <c r="G779" s="2"/>
      <c r="H779" s="2"/>
      <c r="I779" s="2"/>
      <c r="J779" s="2"/>
      <c r="K779" s="2"/>
      <c r="V779" s="2"/>
      <c r="W779" s="2"/>
      <c r="X779" s="2"/>
      <c r="Y779" s="2"/>
      <c r="Z779" s="2"/>
    </row>
    <row r="780" spans="1:26" ht="14.25" customHeight="1" x14ac:dyDescent="0.2">
      <c r="A780" s="2"/>
      <c r="B780" s="2"/>
      <c r="C780" s="2"/>
      <c r="D780" s="2"/>
      <c r="E780" s="2"/>
      <c r="F780" s="2"/>
      <c r="G780" s="2"/>
      <c r="H780" s="2"/>
      <c r="I780" s="2"/>
      <c r="J780" s="2"/>
      <c r="K780" s="2"/>
      <c r="V780" s="2"/>
      <c r="W780" s="2"/>
      <c r="X780" s="2"/>
      <c r="Y780" s="2"/>
      <c r="Z780" s="2"/>
    </row>
    <row r="781" spans="1:26" ht="14.25" customHeight="1" x14ac:dyDescent="0.2">
      <c r="A781" s="2"/>
      <c r="B781" s="2"/>
      <c r="C781" s="2"/>
      <c r="D781" s="2"/>
      <c r="E781" s="2"/>
      <c r="F781" s="2"/>
      <c r="G781" s="2"/>
      <c r="H781" s="2"/>
      <c r="I781" s="2"/>
      <c r="J781" s="2"/>
      <c r="K781" s="2"/>
      <c r="V781" s="2"/>
      <c r="W781" s="2"/>
      <c r="X781" s="2"/>
      <c r="Y781" s="2"/>
      <c r="Z781" s="2"/>
    </row>
    <row r="782" spans="1:26" ht="14.25" customHeight="1" x14ac:dyDescent="0.2">
      <c r="A782" s="2"/>
      <c r="B782" s="2"/>
      <c r="C782" s="2"/>
      <c r="D782" s="2"/>
      <c r="E782" s="2"/>
      <c r="F782" s="2"/>
      <c r="G782" s="2"/>
      <c r="H782" s="2"/>
      <c r="I782" s="2"/>
      <c r="J782" s="2"/>
      <c r="K782" s="2"/>
      <c r="V782" s="2"/>
      <c r="W782" s="2"/>
      <c r="X782" s="2"/>
      <c r="Y782" s="2"/>
      <c r="Z782" s="2"/>
    </row>
    <row r="783" spans="1:26" ht="14.25" customHeight="1" x14ac:dyDescent="0.2">
      <c r="A783" s="2"/>
      <c r="B783" s="2"/>
      <c r="C783" s="2"/>
      <c r="D783" s="2"/>
      <c r="E783" s="2"/>
      <c r="F783" s="2"/>
      <c r="G783" s="2"/>
      <c r="H783" s="2"/>
      <c r="I783" s="2"/>
      <c r="J783" s="2"/>
      <c r="K783" s="2"/>
      <c r="V783" s="2"/>
      <c r="W783" s="2"/>
      <c r="X783" s="2"/>
      <c r="Y783" s="2"/>
      <c r="Z783" s="2"/>
    </row>
    <row r="784" spans="1:26" ht="14.25" customHeight="1" x14ac:dyDescent="0.2">
      <c r="A784" s="2"/>
      <c r="B784" s="2"/>
      <c r="C784" s="2"/>
      <c r="D784" s="2"/>
      <c r="E784" s="2"/>
      <c r="F784" s="2"/>
      <c r="G784" s="2"/>
      <c r="H784" s="2"/>
      <c r="I784" s="2"/>
      <c r="J784" s="2"/>
      <c r="K784" s="2"/>
      <c r="V784" s="2"/>
      <c r="W784" s="2"/>
      <c r="X784" s="2"/>
      <c r="Y784" s="2"/>
      <c r="Z784" s="2"/>
    </row>
    <row r="785" spans="1:26" ht="14.25" customHeight="1" x14ac:dyDescent="0.2">
      <c r="A785" s="2"/>
      <c r="B785" s="2"/>
      <c r="C785" s="2"/>
      <c r="D785" s="2"/>
      <c r="E785" s="2"/>
      <c r="F785" s="2"/>
      <c r="G785" s="2"/>
      <c r="H785" s="2"/>
      <c r="I785" s="2"/>
      <c r="J785" s="2"/>
      <c r="K785" s="2"/>
      <c r="V785" s="2"/>
      <c r="W785" s="2"/>
      <c r="X785" s="2"/>
      <c r="Y785" s="2"/>
      <c r="Z785" s="2"/>
    </row>
    <row r="786" spans="1:26" ht="14.25" customHeight="1" x14ac:dyDescent="0.2">
      <c r="A786" s="2"/>
      <c r="B786" s="2"/>
      <c r="C786" s="2"/>
      <c r="D786" s="2"/>
      <c r="E786" s="2"/>
      <c r="F786" s="2"/>
      <c r="G786" s="2"/>
      <c r="H786" s="2"/>
      <c r="I786" s="2"/>
      <c r="J786" s="2"/>
      <c r="K786" s="2"/>
      <c r="V786" s="2"/>
      <c r="W786" s="2"/>
      <c r="X786" s="2"/>
      <c r="Y786" s="2"/>
      <c r="Z786" s="2"/>
    </row>
    <row r="787" spans="1:26" ht="14.25" customHeight="1" x14ac:dyDescent="0.2">
      <c r="A787" s="2"/>
      <c r="B787" s="2"/>
      <c r="C787" s="2"/>
      <c r="D787" s="2"/>
      <c r="E787" s="2"/>
      <c r="F787" s="2"/>
      <c r="G787" s="2"/>
      <c r="H787" s="2"/>
      <c r="I787" s="2"/>
      <c r="J787" s="2"/>
      <c r="K787" s="2"/>
      <c r="V787" s="2"/>
      <c r="W787" s="2"/>
      <c r="X787" s="2"/>
      <c r="Y787" s="2"/>
      <c r="Z787" s="2"/>
    </row>
    <row r="788" spans="1:26" ht="14.25" customHeight="1" x14ac:dyDescent="0.2">
      <c r="A788" s="2"/>
      <c r="B788" s="2"/>
      <c r="C788" s="2"/>
      <c r="D788" s="2"/>
      <c r="E788" s="2"/>
      <c r="F788" s="2"/>
      <c r="G788" s="2"/>
      <c r="H788" s="2"/>
      <c r="I788" s="2"/>
      <c r="J788" s="2"/>
      <c r="K788" s="2"/>
      <c r="V788" s="2"/>
      <c r="W788" s="2"/>
      <c r="X788" s="2"/>
      <c r="Y788" s="2"/>
      <c r="Z788" s="2"/>
    </row>
    <row r="789" spans="1:26" ht="14.25" customHeight="1" x14ac:dyDescent="0.2">
      <c r="A789" s="2"/>
      <c r="B789" s="2"/>
      <c r="C789" s="2"/>
      <c r="D789" s="2"/>
      <c r="E789" s="2"/>
      <c r="F789" s="2"/>
      <c r="G789" s="2"/>
      <c r="H789" s="2"/>
      <c r="I789" s="2"/>
      <c r="J789" s="2"/>
      <c r="K789" s="2"/>
      <c r="V789" s="2"/>
      <c r="W789" s="2"/>
      <c r="X789" s="2"/>
      <c r="Y789" s="2"/>
      <c r="Z789" s="2"/>
    </row>
    <row r="790" spans="1:26" ht="14.25" customHeight="1" x14ac:dyDescent="0.2">
      <c r="A790" s="2"/>
      <c r="B790" s="2"/>
      <c r="C790" s="2"/>
      <c r="D790" s="2"/>
      <c r="E790" s="2"/>
      <c r="F790" s="2"/>
      <c r="G790" s="2"/>
      <c r="H790" s="2"/>
      <c r="I790" s="2"/>
      <c r="J790" s="2"/>
      <c r="K790" s="2"/>
      <c r="V790" s="2"/>
      <c r="W790" s="2"/>
      <c r="X790" s="2"/>
      <c r="Y790" s="2"/>
      <c r="Z790" s="2"/>
    </row>
    <row r="791" spans="1:26" ht="14.25" customHeight="1" x14ac:dyDescent="0.2">
      <c r="A791" s="2"/>
      <c r="B791" s="2"/>
      <c r="C791" s="2"/>
      <c r="D791" s="2"/>
      <c r="E791" s="2"/>
      <c r="F791" s="2"/>
      <c r="G791" s="2"/>
      <c r="H791" s="2"/>
      <c r="I791" s="2"/>
      <c r="J791" s="2"/>
      <c r="K791" s="2"/>
      <c r="V791" s="2"/>
      <c r="W791" s="2"/>
      <c r="X791" s="2"/>
      <c r="Y791" s="2"/>
      <c r="Z791" s="2"/>
    </row>
    <row r="792" spans="1:26" ht="14.25" customHeight="1" x14ac:dyDescent="0.2">
      <c r="A792" s="2"/>
      <c r="B792" s="2"/>
      <c r="C792" s="2"/>
      <c r="D792" s="2"/>
      <c r="E792" s="2"/>
      <c r="F792" s="2"/>
      <c r="G792" s="2"/>
      <c r="H792" s="2"/>
      <c r="I792" s="2"/>
      <c r="J792" s="2"/>
      <c r="K792" s="2"/>
      <c r="V792" s="2"/>
      <c r="W792" s="2"/>
      <c r="X792" s="2"/>
      <c r="Y792" s="2"/>
      <c r="Z792" s="2"/>
    </row>
    <row r="793" spans="1:26" ht="14.25" customHeight="1" x14ac:dyDescent="0.2">
      <c r="A793" s="2"/>
      <c r="B793" s="2"/>
      <c r="C793" s="2"/>
      <c r="D793" s="2"/>
      <c r="E793" s="2"/>
      <c r="F793" s="2"/>
      <c r="G793" s="2"/>
      <c r="H793" s="2"/>
      <c r="I793" s="2"/>
      <c r="J793" s="2"/>
      <c r="K793" s="2"/>
      <c r="V793" s="2"/>
      <c r="W793" s="2"/>
      <c r="X793" s="2"/>
      <c r="Y793" s="2"/>
      <c r="Z793" s="2"/>
    </row>
    <row r="794" spans="1:26" ht="14.25" customHeight="1" x14ac:dyDescent="0.2">
      <c r="A794" s="2"/>
      <c r="B794" s="2"/>
      <c r="C794" s="2"/>
      <c r="D794" s="2"/>
      <c r="E794" s="2"/>
      <c r="F794" s="2"/>
      <c r="G794" s="2"/>
      <c r="H794" s="2"/>
      <c r="I794" s="2"/>
      <c r="J794" s="2"/>
      <c r="K794" s="2"/>
      <c r="V794" s="2"/>
      <c r="W794" s="2"/>
      <c r="X794" s="2"/>
      <c r="Y794" s="2"/>
      <c r="Z794" s="2"/>
    </row>
    <row r="795" spans="1:26" ht="14.25" customHeight="1" x14ac:dyDescent="0.2">
      <c r="A795" s="2"/>
      <c r="B795" s="2"/>
      <c r="C795" s="2"/>
      <c r="D795" s="2"/>
      <c r="E795" s="2"/>
      <c r="F795" s="2"/>
      <c r="G795" s="2"/>
      <c r="H795" s="2"/>
      <c r="I795" s="2"/>
      <c r="J795" s="2"/>
      <c r="K795" s="2"/>
      <c r="V795" s="2"/>
      <c r="W795" s="2"/>
      <c r="X795" s="2"/>
      <c r="Y795" s="2"/>
      <c r="Z795" s="2"/>
    </row>
    <row r="796" spans="1:26" ht="14.25" customHeight="1" x14ac:dyDescent="0.2">
      <c r="A796" s="2"/>
      <c r="B796" s="2"/>
      <c r="C796" s="2"/>
      <c r="D796" s="2"/>
      <c r="E796" s="2"/>
      <c r="F796" s="2"/>
      <c r="G796" s="2"/>
      <c r="H796" s="2"/>
      <c r="I796" s="2"/>
      <c r="J796" s="2"/>
      <c r="K796" s="2"/>
      <c r="V796" s="2"/>
      <c r="W796" s="2"/>
      <c r="X796" s="2"/>
      <c r="Y796" s="2"/>
      <c r="Z796" s="2"/>
    </row>
    <row r="797" spans="1:26" ht="14.25" customHeight="1" x14ac:dyDescent="0.2">
      <c r="A797" s="2"/>
      <c r="B797" s="2"/>
      <c r="C797" s="2"/>
      <c r="D797" s="2"/>
      <c r="E797" s="2"/>
      <c r="F797" s="2"/>
      <c r="G797" s="2"/>
      <c r="H797" s="2"/>
      <c r="I797" s="2"/>
      <c r="J797" s="2"/>
      <c r="K797" s="2"/>
      <c r="V797" s="2"/>
      <c r="W797" s="2"/>
      <c r="X797" s="2"/>
      <c r="Y797" s="2"/>
      <c r="Z797" s="2"/>
    </row>
    <row r="798" spans="1:26" ht="14.25" customHeight="1" x14ac:dyDescent="0.2">
      <c r="A798" s="2"/>
      <c r="B798" s="2"/>
      <c r="C798" s="2"/>
      <c r="D798" s="2"/>
      <c r="E798" s="2"/>
      <c r="F798" s="2"/>
      <c r="G798" s="2"/>
      <c r="H798" s="2"/>
      <c r="I798" s="2"/>
      <c r="J798" s="2"/>
      <c r="K798" s="2"/>
      <c r="V798" s="2"/>
      <c r="W798" s="2"/>
      <c r="X798" s="2"/>
      <c r="Y798" s="2"/>
      <c r="Z798" s="2"/>
    </row>
    <row r="799" spans="1:26" ht="14.25" customHeight="1" x14ac:dyDescent="0.2">
      <c r="A799" s="2"/>
      <c r="B799" s="2"/>
      <c r="C799" s="2"/>
      <c r="D799" s="2"/>
      <c r="E799" s="2"/>
      <c r="F799" s="2"/>
      <c r="G799" s="2"/>
      <c r="H799" s="2"/>
      <c r="I799" s="2"/>
      <c r="J799" s="2"/>
      <c r="K799" s="2"/>
      <c r="V799" s="2"/>
      <c r="W799" s="2"/>
      <c r="X799" s="2"/>
      <c r="Y799" s="2"/>
      <c r="Z799" s="2"/>
    </row>
    <row r="800" spans="1:26" ht="14.25" customHeight="1" x14ac:dyDescent="0.2">
      <c r="A800" s="2"/>
      <c r="B800" s="2"/>
      <c r="C800" s="2"/>
      <c r="D800" s="2"/>
      <c r="E800" s="2"/>
      <c r="F800" s="2"/>
      <c r="G800" s="2"/>
      <c r="H800" s="2"/>
      <c r="I800" s="2"/>
      <c r="J800" s="2"/>
      <c r="K800" s="2"/>
      <c r="V800" s="2"/>
      <c r="W800" s="2"/>
      <c r="X800" s="2"/>
      <c r="Y800" s="2"/>
      <c r="Z800" s="2"/>
    </row>
    <row r="801" spans="1:26" ht="14.25" customHeight="1" x14ac:dyDescent="0.2">
      <c r="A801" s="2"/>
      <c r="B801" s="2"/>
      <c r="C801" s="2"/>
      <c r="D801" s="2"/>
      <c r="E801" s="2"/>
      <c r="F801" s="2"/>
      <c r="G801" s="2"/>
      <c r="H801" s="2"/>
      <c r="I801" s="2"/>
      <c r="J801" s="2"/>
      <c r="K801" s="2"/>
      <c r="V801" s="2"/>
      <c r="W801" s="2"/>
      <c r="X801" s="2"/>
      <c r="Y801" s="2"/>
      <c r="Z801" s="2"/>
    </row>
    <row r="802" spans="1:26" ht="14.25" customHeight="1" x14ac:dyDescent="0.2">
      <c r="A802" s="2"/>
      <c r="B802" s="2"/>
      <c r="C802" s="2"/>
      <c r="D802" s="2"/>
      <c r="E802" s="2"/>
      <c r="F802" s="2"/>
      <c r="G802" s="2"/>
      <c r="H802" s="2"/>
      <c r="I802" s="2"/>
      <c r="J802" s="2"/>
      <c r="K802" s="2"/>
      <c r="V802" s="2"/>
      <c r="W802" s="2"/>
      <c r="X802" s="2"/>
      <c r="Y802" s="2"/>
      <c r="Z802" s="2"/>
    </row>
    <row r="803" spans="1:26" ht="14.25" customHeight="1" x14ac:dyDescent="0.2">
      <c r="A803" s="2"/>
      <c r="B803" s="2"/>
      <c r="C803" s="2"/>
      <c r="D803" s="2"/>
      <c r="E803" s="2"/>
      <c r="F803" s="2"/>
      <c r="G803" s="2"/>
      <c r="H803" s="2"/>
      <c r="I803" s="2"/>
      <c r="J803" s="2"/>
      <c r="K803" s="2"/>
      <c r="V803" s="2"/>
      <c r="W803" s="2"/>
      <c r="X803" s="2"/>
      <c r="Y803" s="2"/>
      <c r="Z803" s="2"/>
    </row>
    <row r="804" spans="1:26" ht="14.25" customHeight="1" x14ac:dyDescent="0.2">
      <c r="A804" s="2"/>
      <c r="B804" s="2"/>
      <c r="C804" s="2"/>
      <c r="D804" s="2"/>
      <c r="E804" s="2"/>
      <c r="F804" s="2"/>
      <c r="G804" s="2"/>
      <c r="H804" s="2"/>
      <c r="I804" s="2"/>
      <c r="J804" s="2"/>
      <c r="K804" s="2"/>
      <c r="V804" s="2"/>
      <c r="W804" s="2"/>
      <c r="X804" s="2"/>
      <c r="Y804" s="2"/>
      <c r="Z804" s="2"/>
    </row>
    <row r="805" spans="1:26" ht="14.25" customHeight="1" x14ac:dyDescent="0.2">
      <c r="A805" s="2"/>
      <c r="B805" s="2"/>
      <c r="C805" s="2"/>
      <c r="D805" s="2"/>
      <c r="E805" s="2"/>
      <c r="F805" s="2"/>
      <c r="G805" s="2"/>
      <c r="H805" s="2"/>
      <c r="I805" s="2"/>
      <c r="J805" s="2"/>
      <c r="K805" s="2"/>
      <c r="V805" s="2"/>
      <c r="W805" s="2"/>
      <c r="X805" s="2"/>
      <c r="Y805" s="2"/>
      <c r="Z805" s="2"/>
    </row>
    <row r="806" spans="1:26" ht="14.25" customHeight="1" x14ac:dyDescent="0.2">
      <c r="A806" s="2"/>
      <c r="B806" s="2"/>
      <c r="C806" s="2"/>
      <c r="D806" s="2"/>
      <c r="E806" s="2"/>
      <c r="F806" s="2"/>
      <c r="G806" s="2"/>
      <c r="H806" s="2"/>
      <c r="I806" s="2"/>
      <c r="J806" s="2"/>
      <c r="K806" s="2"/>
      <c r="V806" s="2"/>
      <c r="W806" s="2"/>
      <c r="X806" s="2"/>
      <c r="Y806" s="2"/>
      <c r="Z806" s="2"/>
    </row>
    <row r="807" spans="1:26" ht="14.25" customHeight="1" x14ac:dyDescent="0.2">
      <c r="A807" s="2"/>
      <c r="B807" s="2"/>
      <c r="C807" s="2"/>
      <c r="D807" s="2"/>
      <c r="E807" s="2"/>
      <c r="F807" s="2"/>
      <c r="G807" s="2"/>
      <c r="H807" s="2"/>
      <c r="I807" s="2"/>
      <c r="J807" s="2"/>
      <c r="K807" s="2"/>
      <c r="V807" s="2"/>
      <c r="W807" s="2"/>
      <c r="X807" s="2"/>
      <c r="Y807" s="2"/>
      <c r="Z807" s="2"/>
    </row>
    <row r="808" spans="1:26" ht="14.25" customHeight="1" x14ac:dyDescent="0.2">
      <c r="A808" s="2"/>
      <c r="B808" s="2"/>
      <c r="C808" s="2"/>
      <c r="D808" s="2"/>
      <c r="E808" s="2"/>
      <c r="F808" s="2"/>
      <c r="G808" s="2"/>
      <c r="H808" s="2"/>
      <c r="I808" s="2"/>
      <c r="J808" s="2"/>
      <c r="K808" s="2"/>
      <c r="V808" s="2"/>
      <c r="W808" s="2"/>
      <c r="X808" s="2"/>
      <c r="Y808" s="2"/>
      <c r="Z808" s="2"/>
    </row>
    <row r="809" spans="1:26" ht="14.25" customHeight="1" x14ac:dyDescent="0.2">
      <c r="A809" s="2"/>
      <c r="B809" s="2"/>
      <c r="C809" s="2"/>
      <c r="D809" s="2"/>
      <c r="E809" s="2"/>
      <c r="F809" s="2"/>
      <c r="G809" s="2"/>
      <c r="H809" s="2"/>
      <c r="I809" s="2"/>
      <c r="J809" s="2"/>
      <c r="K809" s="2"/>
      <c r="V809" s="2"/>
      <c r="W809" s="2"/>
      <c r="X809" s="2"/>
      <c r="Y809" s="2"/>
      <c r="Z809" s="2"/>
    </row>
    <row r="810" spans="1:26" ht="14.25" customHeight="1" x14ac:dyDescent="0.2">
      <c r="A810" s="2"/>
      <c r="B810" s="2"/>
      <c r="C810" s="2"/>
      <c r="D810" s="2"/>
      <c r="E810" s="2"/>
      <c r="F810" s="2"/>
      <c r="G810" s="2"/>
      <c r="H810" s="2"/>
      <c r="I810" s="2"/>
      <c r="J810" s="2"/>
      <c r="K810" s="2"/>
      <c r="V810" s="2"/>
      <c r="W810" s="2"/>
      <c r="X810" s="2"/>
      <c r="Y810" s="2"/>
      <c r="Z810" s="2"/>
    </row>
    <row r="811" spans="1:26" ht="14.25" customHeight="1" x14ac:dyDescent="0.2">
      <c r="A811" s="2"/>
      <c r="B811" s="2"/>
      <c r="C811" s="2"/>
      <c r="D811" s="2"/>
      <c r="E811" s="2"/>
      <c r="F811" s="2"/>
      <c r="G811" s="2"/>
      <c r="H811" s="2"/>
      <c r="I811" s="2"/>
      <c r="J811" s="2"/>
      <c r="K811" s="2"/>
      <c r="V811" s="2"/>
      <c r="W811" s="2"/>
      <c r="X811" s="2"/>
      <c r="Y811" s="2"/>
      <c r="Z811" s="2"/>
    </row>
    <row r="812" spans="1:26" ht="14.25" customHeight="1" x14ac:dyDescent="0.2">
      <c r="A812" s="2"/>
      <c r="B812" s="2"/>
      <c r="C812" s="2"/>
      <c r="D812" s="2"/>
      <c r="E812" s="2"/>
      <c r="F812" s="2"/>
      <c r="G812" s="2"/>
      <c r="H812" s="2"/>
      <c r="I812" s="2"/>
      <c r="J812" s="2"/>
      <c r="K812" s="2"/>
      <c r="V812" s="2"/>
      <c r="W812" s="2"/>
      <c r="X812" s="2"/>
      <c r="Y812" s="2"/>
      <c r="Z812" s="2"/>
    </row>
    <row r="813" spans="1:26" ht="14.25" customHeight="1" x14ac:dyDescent="0.2">
      <c r="A813" s="2"/>
      <c r="B813" s="2"/>
      <c r="C813" s="2"/>
      <c r="D813" s="2"/>
      <c r="E813" s="2"/>
      <c r="F813" s="2"/>
      <c r="G813" s="2"/>
      <c r="H813" s="2"/>
      <c r="I813" s="2"/>
      <c r="J813" s="2"/>
      <c r="K813" s="2"/>
      <c r="V813" s="2"/>
      <c r="W813" s="2"/>
      <c r="X813" s="2"/>
      <c r="Y813" s="2"/>
      <c r="Z813" s="2"/>
    </row>
    <row r="814" spans="1:26" ht="14.25" customHeight="1" x14ac:dyDescent="0.2">
      <c r="A814" s="2"/>
      <c r="B814" s="2"/>
      <c r="C814" s="2"/>
      <c r="D814" s="2"/>
      <c r="E814" s="2"/>
      <c r="F814" s="2"/>
      <c r="G814" s="2"/>
      <c r="H814" s="2"/>
      <c r="I814" s="2"/>
      <c r="J814" s="2"/>
      <c r="K814" s="2"/>
      <c r="V814" s="2"/>
      <c r="W814" s="2"/>
      <c r="X814" s="2"/>
      <c r="Y814" s="2"/>
      <c r="Z814" s="2"/>
    </row>
    <row r="815" spans="1:26" ht="14.25" customHeight="1" x14ac:dyDescent="0.2">
      <c r="A815" s="2"/>
      <c r="B815" s="2"/>
      <c r="C815" s="2"/>
      <c r="D815" s="2"/>
      <c r="E815" s="2"/>
      <c r="F815" s="2"/>
      <c r="G815" s="2"/>
      <c r="H815" s="2"/>
      <c r="I815" s="2"/>
      <c r="J815" s="2"/>
      <c r="K815" s="2"/>
      <c r="V815" s="2"/>
      <c r="W815" s="2"/>
      <c r="X815" s="2"/>
      <c r="Y815" s="2"/>
      <c r="Z815" s="2"/>
    </row>
    <row r="816" spans="1:26" ht="14.25" customHeight="1" x14ac:dyDescent="0.2">
      <c r="A816" s="2"/>
      <c r="B816" s="2"/>
      <c r="C816" s="2"/>
      <c r="D816" s="2"/>
      <c r="E816" s="2"/>
      <c r="F816" s="2"/>
      <c r="G816" s="2"/>
      <c r="H816" s="2"/>
      <c r="I816" s="2"/>
      <c r="J816" s="2"/>
      <c r="K816" s="2"/>
      <c r="V816" s="2"/>
      <c r="W816" s="2"/>
      <c r="X816" s="2"/>
      <c r="Y816" s="2"/>
      <c r="Z816" s="2"/>
    </row>
    <row r="817" spans="1:26" ht="14.25" customHeight="1" x14ac:dyDescent="0.2">
      <c r="A817" s="2"/>
      <c r="B817" s="2"/>
      <c r="C817" s="2"/>
      <c r="D817" s="2"/>
      <c r="E817" s="2"/>
      <c r="F817" s="2"/>
      <c r="G817" s="2"/>
      <c r="H817" s="2"/>
      <c r="I817" s="2"/>
      <c r="J817" s="2"/>
      <c r="K817" s="2"/>
      <c r="V817" s="2"/>
      <c r="W817" s="2"/>
      <c r="X817" s="2"/>
      <c r="Y817" s="2"/>
      <c r="Z817" s="2"/>
    </row>
    <row r="818" spans="1:26" ht="14.25" customHeight="1" x14ac:dyDescent="0.2">
      <c r="A818" s="2"/>
      <c r="B818" s="2"/>
      <c r="C818" s="2"/>
      <c r="D818" s="2"/>
      <c r="E818" s="2"/>
      <c r="F818" s="2"/>
      <c r="G818" s="2"/>
      <c r="H818" s="2"/>
      <c r="I818" s="2"/>
      <c r="J818" s="2"/>
      <c r="K818" s="2"/>
      <c r="V818" s="2"/>
      <c r="W818" s="2"/>
      <c r="X818" s="2"/>
      <c r="Y818" s="2"/>
      <c r="Z818" s="2"/>
    </row>
    <row r="819" spans="1:26" ht="14.25" customHeight="1" x14ac:dyDescent="0.2">
      <c r="A819" s="2"/>
      <c r="B819" s="2"/>
      <c r="C819" s="2"/>
      <c r="D819" s="2"/>
      <c r="E819" s="2"/>
      <c r="F819" s="2"/>
      <c r="G819" s="2"/>
      <c r="H819" s="2"/>
      <c r="I819" s="2"/>
      <c r="J819" s="2"/>
      <c r="K819" s="2"/>
      <c r="V819" s="2"/>
      <c r="W819" s="2"/>
      <c r="X819" s="2"/>
      <c r="Y819" s="2"/>
      <c r="Z819" s="2"/>
    </row>
    <row r="820" spans="1:26" ht="14.25" customHeight="1" x14ac:dyDescent="0.2">
      <c r="A820" s="2"/>
      <c r="B820" s="2"/>
      <c r="C820" s="2"/>
      <c r="D820" s="2"/>
      <c r="E820" s="2"/>
      <c r="F820" s="2"/>
      <c r="G820" s="2"/>
      <c r="H820" s="2"/>
      <c r="I820" s="2"/>
      <c r="J820" s="2"/>
      <c r="K820" s="2"/>
      <c r="V820" s="2"/>
      <c r="W820" s="2"/>
      <c r="X820" s="2"/>
      <c r="Y820" s="2"/>
      <c r="Z820" s="2"/>
    </row>
    <row r="821" spans="1:26" ht="14.25" customHeight="1" x14ac:dyDescent="0.2">
      <c r="A821" s="2"/>
      <c r="B821" s="2"/>
      <c r="C821" s="2"/>
      <c r="D821" s="2"/>
      <c r="E821" s="2"/>
      <c r="F821" s="2"/>
      <c r="G821" s="2"/>
      <c r="H821" s="2"/>
      <c r="I821" s="2"/>
      <c r="J821" s="2"/>
      <c r="K821" s="2"/>
      <c r="V821" s="2"/>
      <c r="W821" s="2"/>
      <c r="X821" s="2"/>
      <c r="Y821" s="2"/>
      <c r="Z821" s="2"/>
    </row>
    <row r="822" spans="1:26" ht="14.25" customHeight="1" x14ac:dyDescent="0.2">
      <c r="A822" s="2"/>
      <c r="B822" s="2"/>
      <c r="C822" s="2"/>
      <c r="D822" s="2"/>
      <c r="E822" s="2"/>
      <c r="F822" s="2"/>
      <c r="G822" s="2"/>
      <c r="H822" s="2"/>
      <c r="I822" s="2"/>
      <c r="J822" s="2"/>
      <c r="K822" s="2"/>
      <c r="V822" s="2"/>
      <c r="W822" s="2"/>
      <c r="X822" s="2"/>
      <c r="Y822" s="2"/>
      <c r="Z822" s="2"/>
    </row>
    <row r="823" spans="1:26" ht="14.25" customHeight="1" x14ac:dyDescent="0.2">
      <c r="A823" s="2"/>
      <c r="B823" s="2"/>
      <c r="C823" s="2"/>
      <c r="D823" s="2"/>
      <c r="E823" s="2"/>
      <c r="F823" s="2"/>
      <c r="G823" s="2"/>
      <c r="H823" s="2"/>
      <c r="I823" s="2"/>
      <c r="J823" s="2"/>
      <c r="K823" s="2"/>
      <c r="V823" s="2"/>
      <c r="W823" s="2"/>
      <c r="X823" s="2"/>
      <c r="Y823" s="2"/>
      <c r="Z823" s="2"/>
    </row>
    <row r="824" spans="1:26" ht="14.25" customHeight="1" x14ac:dyDescent="0.2">
      <c r="A824" s="2"/>
      <c r="B824" s="2"/>
      <c r="C824" s="2"/>
      <c r="D824" s="2"/>
      <c r="E824" s="2"/>
      <c r="F824" s="2"/>
      <c r="G824" s="2"/>
      <c r="H824" s="2"/>
      <c r="I824" s="2"/>
      <c r="J824" s="2"/>
      <c r="K824" s="2"/>
      <c r="V824" s="2"/>
      <c r="W824" s="2"/>
      <c r="X824" s="2"/>
      <c r="Y824" s="2"/>
      <c r="Z824" s="2"/>
    </row>
    <row r="825" spans="1:26" ht="14.25" customHeight="1" x14ac:dyDescent="0.2">
      <c r="A825" s="2"/>
      <c r="B825" s="2"/>
      <c r="C825" s="2"/>
      <c r="D825" s="2"/>
      <c r="E825" s="2"/>
      <c r="F825" s="2"/>
      <c r="G825" s="2"/>
      <c r="H825" s="2"/>
      <c r="I825" s="2"/>
      <c r="J825" s="2"/>
      <c r="K825" s="2"/>
      <c r="V825" s="2"/>
      <c r="W825" s="2"/>
      <c r="X825" s="2"/>
      <c r="Y825" s="2"/>
      <c r="Z825" s="2"/>
    </row>
    <row r="826" spans="1:26" ht="14.25" customHeight="1" x14ac:dyDescent="0.2">
      <c r="A826" s="2"/>
      <c r="B826" s="2"/>
      <c r="C826" s="2"/>
      <c r="D826" s="2"/>
      <c r="E826" s="2"/>
      <c r="F826" s="2"/>
      <c r="G826" s="2"/>
      <c r="H826" s="2"/>
      <c r="I826" s="2"/>
      <c r="J826" s="2"/>
      <c r="K826" s="2"/>
      <c r="V826" s="2"/>
      <c r="W826" s="2"/>
      <c r="X826" s="2"/>
      <c r="Y826" s="2"/>
      <c r="Z826" s="2"/>
    </row>
    <row r="827" spans="1:26" ht="14.25" customHeight="1" x14ac:dyDescent="0.2">
      <c r="A827" s="2"/>
      <c r="B827" s="2"/>
      <c r="C827" s="2"/>
      <c r="D827" s="2"/>
      <c r="E827" s="2"/>
      <c r="F827" s="2"/>
      <c r="G827" s="2"/>
      <c r="H827" s="2"/>
      <c r="I827" s="2"/>
      <c r="J827" s="2"/>
      <c r="K827" s="2"/>
      <c r="V827" s="2"/>
      <c r="W827" s="2"/>
      <c r="X827" s="2"/>
      <c r="Y827" s="2"/>
      <c r="Z827" s="2"/>
    </row>
    <row r="828" spans="1:26" ht="14.25" customHeight="1" x14ac:dyDescent="0.2">
      <c r="A828" s="2"/>
      <c r="B828" s="2"/>
      <c r="C828" s="2"/>
      <c r="D828" s="2"/>
      <c r="E828" s="2"/>
      <c r="F828" s="2"/>
      <c r="G828" s="2"/>
      <c r="H828" s="2"/>
      <c r="I828" s="2"/>
      <c r="J828" s="2"/>
      <c r="K828" s="2"/>
      <c r="V828" s="2"/>
      <c r="W828" s="2"/>
      <c r="X828" s="2"/>
      <c r="Y828" s="2"/>
      <c r="Z828" s="2"/>
    </row>
    <row r="829" spans="1:26" ht="14.25" customHeight="1" x14ac:dyDescent="0.2">
      <c r="A829" s="2"/>
      <c r="B829" s="2"/>
      <c r="C829" s="2"/>
      <c r="D829" s="2"/>
      <c r="E829" s="2"/>
      <c r="F829" s="2"/>
      <c r="G829" s="2"/>
      <c r="H829" s="2"/>
      <c r="I829" s="2"/>
      <c r="J829" s="2"/>
      <c r="K829" s="2"/>
      <c r="V829" s="2"/>
      <c r="W829" s="2"/>
      <c r="X829" s="2"/>
      <c r="Y829" s="2"/>
      <c r="Z829" s="2"/>
    </row>
    <row r="830" spans="1:26" ht="14.25" customHeight="1" x14ac:dyDescent="0.2">
      <c r="A830" s="2"/>
      <c r="B830" s="2"/>
      <c r="C830" s="2"/>
      <c r="D830" s="2"/>
      <c r="E830" s="2"/>
      <c r="F830" s="2"/>
      <c r="G830" s="2"/>
      <c r="H830" s="2"/>
      <c r="I830" s="2"/>
      <c r="J830" s="2"/>
      <c r="K830" s="2"/>
      <c r="V830" s="2"/>
      <c r="W830" s="2"/>
      <c r="X830" s="2"/>
      <c r="Y830" s="2"/>
      <c r="Z830" s="2"/>
    </row>
    <row r="831" spans="1:26" ht="14.25" customHeight="1" x14ac:dyDescent="0.2">
      <c r="A831" s="2"/>
      <c r="B831" s="2"/>
      <c r="C831" s="2"/>
      <c r="D831" s="2"/>
      <c r="E831" s="2"/>
      <c r="F831" s="2"/>
      <c r="G831" s="2"/>
      <c r="H831" s="2"/>
      <c r="I831" s="2"/>
      <c r="J831" s="2"/>
      <c r="K831" s="2"/>
      <c r="V831" s="2"/>
      <c r="W831" s="2"/>
      <c r="X831" s="2"/>
      <c r="Y831" s="2"/>
      <c r="Z831" s="2"/>
    </row>
    <row r="832" spans="1:26" ht="14.25" customHeight="1" x14ac:dyDescent="0.2">
      <c r="A832" s="2"/>
      <c r="B832" s="2"/>
      <c r="C832" s="2"/>
      <c r="D832" s="2"/>
      <c r="E832" s="2"/>
      <c r="F832" s="2"/>
      <c r="G832" s="2"/>
      <c r="H832" s="2"/>
      <c r="I832" s="2"/>
      <c r="J832" s="2"/>
      <c r="K832" s="2"/>
      <c r="V832" s="2"/>
      <c r="W832" s="2"/>
      <c r="X832" s="2"/>
      <c r="Y832" s="2"/>
      <c r="Z832" s="2"/>
    </row>
    <row r="833" spans="1:26" ht="14.25" customHeight="1" x14ac:dyDescent="0.2">
      <c r="A833" s="2"/>
      <c r="B833" s="2"/>
      <c r="C833" s="2"/>
      <c r="D833" s="2"/>
      <c r="E833" s="2"/>
      <c r="F833" s="2"/>
      <c r="G833" s="2"/>
      <c r="H833" s="2"/>
      <c r="I833" s="2"/>
      <c r="J833" s="2"/>
      <c r="K833" s="2"/>
      <c r="V833" s="2"/>
      <c r="W833" s="2"/>
      <c r="X833" s="2"/>
      <c r="Y833" s="2"/>
      <c r="Z833" s="2"/>
    </row>
    <row r="834" spans="1:26" ht="14.25" customHeight="1" x14ac:dyDescent="0.2">
      <c r="A834" s="2"/>
      <c r="B834" s="2"/>
      <c r="C834" s="2"/>
      <c r="D834" s="2"/>
      <c r="E834" s="2"/>
      <c r="F834" s="2"/>
      <c r="G834" s="2"/>
      <c r="H834" s="2"/>
      <c r="I834" s="2"/>
      <c r="J834" s="2"/>
      <c r="K834" s="2"/>
      <c r="V834" s="2"/>
      <c r="W834" s="2"/>
      <c r="X834" s="2"/>
      <c r="Y834" s="2"/>
      <c r="Z834" s="2"/>
    </row>
    <row r="835" spans="1:26" ht="14.25" customHeight="1" x14ac:dyDescent="0.2">
      <c r="A835" s="2"/>
      <c r="B835" s="2"/>
      <c r="C835" s="2"/>
      <c r="D835" s="2"/>
      <c r="E835" s="2"/>
      <c r="F835" s="2"/>
      <c r="G835" s="2"/>
      <c r="H835" s="2"/>
      <c r="I835" s="2"/>
      <c r="J835" s="2"/>
      <c r="K835" s="2"/>
      <c r="V835" s="2"/>
      <c r="W835" s="2"/>
      <c r="X835" s="2"/>
      <c r="Y835" s="2"/>
      <c r="Z835" s="2"/>
    </row>
    <row r="836" spans="1:26" ht="14.25" customHeight="1" x14ac:dyDescent="0.2">
      <c r="A836" s="2"/>
      <c r="B836" s="2"/>
      <c r="C836" s="2"/>
      <c r="D836" s="2"/>
      <c r="E836" s="2"/>
      <c r="F836" s="2"/>
      <c r="G836" s="2"/>
      <c r="H836" s="2"/>
      <c r="I836" s="2"/>
      <c r="J836" s="2"/>
      <c r="K836" s="2"/>
      <c r="V836" s="2"/>
      <c r="W836" s="2"/>
      <c r="X836" s="2"/>
      <c r="Y836" s="2"/>
      <c r="Z836" s="2"/>
    </row>
    <row r="837" spans="1:26" ht="14.25" customHeight="1" x14ac:dyDescent="0.2">
      <c r="A837" s="2"/>
      <c r="B837" s="2"/>
      <c r="C837" s="2"/>
      <c r="D837" s="2"/>
      <c r="E837" s="2"/>
      <c r="F837" s="2"/>
      <c r="G837" s="2"/>
      <c r="H837" s="2"/>
      <c r="I837" s="2"/>
      <c r="J837" s="2"/>
      <c r="K837" s="2"/>
      <c r="V837" s="2"/>
      <c r="W837" s="2"/>
      <c r="X837" s="2"/>
      <c r="Y837" s="2"/>
      <c r="Z837" s="2"/>
    </row>
    <row r="838" spans="1:26" ht="14.25" customHeight="1" x14ac:dyDescent="0.2">
      <c r="A838" s="2"/>
      <c r="B838" s="2"/>
      <c r="C838" s="2"/>
      <c r="D838" s="2"/>
      <c r="E838" s="2"/>
      <c r="F838" s="2"/>
      <c r="G838" s="2"/>
      <c r="H838" s="2"/>
      <c r="I838" s="2"/>
      <c r="J838" s="2"/>
      <c r="K838" s="2"/>
      <c r="V838" s="2"/>
      <c r="W838" s="2"/>
      <c r="X838" s="2"/>
      <c r="Y838" s="2"/>
      <c r="Z838" s="2"/>
    </row>
    <row r="839" spans="1:26" ht="14.25" customHeight="1" x14ac:dyDescent="0.2">
      <c r="A839" s="2"/>
      <c r="B839" s="2"/>
      <c r="C839" s="2"/>
      <c r="D839" s="2"/>
      <c r="E839" s="2"/>
      <c r="F839" s="2"/>
      <c r="G839" s="2"/>
      <c r="H839" s="2"/>
      <c r="I839" s="2"/>
      <c r="J839" s="2"/>
      <c r="K839" s="2"/>
      <c r="V839" s="2"/>
      <c r="W839" s="2"/>
      <c r="X839" s="2"/>
      <c r="Y839" s="2"/>
      <c r="Z839" s="2"/>
    </row>
    <row r="840" spans="1:26" ht="14.25" customHeight="1" x14ac:dyDescent="0.2">
      <c r="A840" s="2"/>
      <c r="B840" s="2"/>
      <c r="C840" s="2"/>
      <c r="D840" s="2"/>
      <c r="E840" s="2"/>
      <c r="F840" s="2"/>
      <c r="G840" s="2"/>
      <c r="H840" s="2"/>
      <c r="I840" s="2"/>
      <c r="J840" s="2"/>
      <c r="K840" s="2"/>
      <c r="V840" s="2"/>
      <c r="W840" s="2"/>
      <c r="X840" s="2"/>
      <c r="Y840" s="2"/>
      <c r="Z840" s="2"/>
    </row>
    <row r="841" spans="1:26" ht="14.25" customHeight="1" x14ac:dyDescent="0.2">
      <c r="A841" s="2"/>
      <c r="B841" s="2"/>
      <c r="C841" s="2"/>
      <c r="D841" s="2"/>
      <c r="E841" s="2"/>
      <c r="F841" s="2"/>
      <c r="G841" s="2"/>
      <c r="H841" s="2"/>
      <c r="I841" s="2"/>
      <c r="J841" s="2"/>
      <c r="K841" s="2"/>
      <c r="V841" s="2"/>
      <c r="W841" s="2"/>
      <c r="X841" s="2"/>
      <c r="Y841" s="2"/>
      <c r="Z841" s="2"/>
    </row>
    <row r="842" spans="1:26" ht="14.25" customHeight="1" x14ac:dyDescent="0.2">
      <c r="A842" s="2"/>
      <c r="B842" s="2"/>
      <c r="C842" s="2"/>
      <c r="D842" s="2"/>
      <c r="E842" s="2"/>
      <c r="F842" s="2"/>
      <c r="G842" s="2"/>
      <c r="H842" s="2"/>
      <c r="I842" s="2"/>
      <c r="J842" s="2"/>
      <c r="K842" s="2"/>
      <c r="V842" s="2"/>
      <c r="W842" s="2"/>
      <c r="X842" s="2"/>
      <c r="Y842" s="2"/>
      <c r="Z842" s="2"/>
    </row>
    <row r="843" spans="1:26" ht="14.25" customHeight="1" x14ac:dyDescent="0.2">
      <c r="A843" s="2"/>
      <c r="B843" s="2"/>
      <c r="C843" s="2"/>
      <c r="D843" s="2"/>
      <c r="E843" s="2"/>
      <c r="F843" s="2"/>
      <c r="G843" s="2"/>
      <c r="H843" s="2"/>
      <c r="I843" s="2"/>
      <c r="J843" s="2"/>
      <c r="K843" s="2"/>
      <c r="V843" s="2"/>
      <c r="W843" s="2"/>
      <c r="X843" s="2"/>
      <c r="Y843" s="2"/>
      <c r="Z843" s="2"/>
    </row>
    <row r="844" spans="1:26" ht="14.25" customHeight="1" x14ac:dyDescent="0.2">
      <c r="A844" s="2"/>
      <c r="B844" s="2"/>
      <c r="C844" s="2"/>
      <c r="D844" s="2"/>
      <c r="E844" s="2"/>
      <c r="F844" s="2"/>
      <c r="G844" s="2"/>
      <c r="H844" s="2"/>
      <c r="I844" s="2"/>
      <c r="J844" s="2"/>
      <c r="K844" s="2"/>
      <c r="V844" s="2"/>
      <c r="W844" s="2"/>
      <c r="X844" s="2"/>
      <c r="Y844" s="2"/>
      <c r="Z844" s="2"/>
    </row>
    <row r="845" spans="1:26" ht="14.25" customHeight="1" x14ac:dyDescent="0.2">
      <c r="A845" s="2"/>
      <c r="B845" s="2"/>
      <c r="C845" s="2"/>
      <c r="D845" s="2"/>
      <c r="E845" s="2"/>
      <c r="F845" s="2"/>
      <c r="G845" s="2"/>
      <c r="H845" s="2"/>
      <c r="I845" s="2"/>
      <c r="J845" s="2"/>
      <c r="K845" s="2"/>
      <c r="V845" s="2"/>
      <c r="W845" s="2"/>
      <c r="X845" s="2"/>
      <c r="Y845" s="2"/>
      <c r="Z845" s="2"/>
    </row>
    <row r="846" spans="1:26" ht="14.25" customHeight="1" x14ac:dyDescent="0.2">
      <c r="A846" s="2"/>
      <c r="B846" s="2"/>
      <c r="C846" s="2"/>
      <c r="D846" s="2"/>
      <c r="E846" s="2"/>
      <c r="F846" s="2"/>
      <c r="G846" s="2"/>
      <c r="H846" s="2"/>
      <c r="I846" s="2"/>
      <c r="J846" s="2"/>
      <c r="K846" s="2"/>
      <c r="V846" s="2"/>
      <c r="W846" s="2"/>
      <c r="X846" s="2"/>
      <c r="Y846" s="2"/>
      <c r="Z846" s="2"/>
    </row>
    <row r="847" spans="1:26" ht="14.25" customHeight="1" x14ac:dyDescent="0.2">
      <c r="A847" s="2"/>
      <c r="B847" s="2"/>
      <c r="C847" s="2"/>
      <c r="D847" s="2"/>
      <c r="E847" s="2"/>
      <c r="F847" s="2"/>
      <c r="G847" s="2"/>
      <c r="H847" s="2"/>
      <c r="I847" s="2"/>
      <c r="J847" s="2"/>
      <c r="K847" s="2"/>
      <c r="V847" s="2"/>
      <c r="W847" s="2"/>
      <c r="X847" s="2"/>
      <c r="Y847" s="2"/>
      <c r="Z847" s="2"/>
    </row>
    <row r="848" spans="1:26" ht="14.25" customHeight="1" x14ac:dyDescent="0.2">
      <c r="A848" s="2"/>
      <c r="B848" s="2"/>
      <c r="C848" s="2"/>
      <c r="D848" s="2"/>
      <c r="E848" s="2"/>
      <c r="F848" s="2"/>
      <c r="G848" s="2"/>
      <c r="H848" s="2"/>
      <c r="I848" s="2"/>
      <c r="J848" s="2"/>
      <c r="K848" s="2"/>
      <c r="V848" s="2"/>
      <c r="W848" s="2"/>
      <c r="X848" s="2"/>
      <c r="Y848" s="2"/>
      <c r="Z848" s="2"/>
    </row>
    <row r="849" spans="1:26" ht="14.25" customHeight="1" x14ac:dyDescent="0.2">
      <c r="A849" s="2"/>
      <c r="B849" s="2"/>
      <c r="C849" s="2"/>
      <c r="D849" s="2"/>
      <c r="E849" s="2"/>
      <c r="F849" s="2"/>
      <c r="G849" s="2"/>
      <c r="H849" s="2"/>
      <c r="I849" s="2"/>
      <c r="J849" s="2"/>
      <c r="K849" s="2"/>
      <c r="V849" s="2"/>
      <c r="W849" s="2"/>
      <c r="X849" s="2"/>
      <c r="Y849" s="2"/>
      <c r="Z849" s="2"/>
    </row>
    <row r="850" spans="1:26" ht="14.25" customHeight="1" x14ac:dyDescent="0.2">
      <c r="A850" s="2"/>
      <c r="B850" s="2"/>
      <c r="C850" s="2"/>
      <c r="D850" s="2"/>
      <c r="E850" s="2"/>
      <c r="F850" s="2"/>
      <c r="G850" s="2"/>
      <c r="H850" s="2"/>
      <c r="I850" s="2"/>
      <c r="J850" s="2"/>
      <c r="K850" s="2"/>
      <c r="V850" s="2"/>
      <c r="W850" s="2"/>
      <c r="X850" s="2"/>
      <c r="Y850" s="2"/>
      <c r="Z850" s="2"/>
    </row>
    <row r="851" spans="1:26" ht="14.25" customHeight="1" x14ac:dyDescent="0.2">
      <c r="A851" s="2"/>
      <c r="B851" s="2"/>
      <c r="C851" s="2"/>
      <c r="D851" s="2"/>
      <c r="E851" s="2"/>
      <c r="F851" s="2"/>
      <c r="G851" s="2"/>
      <c r="H851" s="2"/>
      <c r="I851" s="2"/>
      <c r="J851" s="2"/>
      <c r="K851" s="2"/>
      <c r="V851" s="2"/>
      <c r="W851" s="2"/>
      <c r="X851" s="2"/>
      <c r="Y851" s="2"/>
      <c r="Z851" s="2"/>
    </row>
    <row r="852" spans="1:26" ht="14.25" customHeight="1" x14ac:dyDescent="0.2">
      <c r="A852" s="2"/>
      <c r="B852" s="2"/>
      <c r="C852" s="2"/>
      <c r="D852" s="2"/>
      <c r="E852" s="2"/>
      <c r="F852" s="2"/>
      <c r="G852" s="2"/>
      <c r="H852" s="2"/>
      <c r="I852" s="2"/>
      <c r="J852" s="2"/>
      <c r="K852" s="2"/>
      <c r="V852" s="2"/>
      <c r="W852" s="2"/>
      <c r="X852" s="2"/>
      <c r="Y852" s="2"/>
      <c r="Z852" s="2"/>
    </row>
    <row r="853" spans="1:26" ht="14.25" customHeight="1" x14ac:dyDescent="0.2">
      <c r="A853" s="2"/>
      <c r="B853" s="2"/>
      <c r="C853" s="2"/>
      <c r="D853" s="2"/>
      <c r="E853" s="2"/>
      <c r="F853" s="2"/>
      <c r="G853" s="2"/>
      <c r="H853" s="2"/>
      <c r="I853" s="2"/>
      <c r="J853" s="2"/>
      <c r="K853" s="2"/>
      <c r="V853" s="2"/>
      <c r="W853" s="2"/>
      <c r="X853" s="2"/>
      <c r="Y853" s="2"/>
      <c r="Z853" s="2"/>
    </row>
    <row r="854" spans="1:26" ht="14.25" customHeight="1" x14ac:dyDescent="0.2">
      <c r="A854" s="2"/>
      <c r="B854" s="2"/>
      <c r="C854" s="2"/>
      <c r="D854" s="2"/>
      <c r="E854" s="2"/>
      <c r="F854" s="2"/>
      <c r="G854" s="2"/>
      <c r="H854" s="2"/>
      <c r="I854" s="2"/>
      <c r="J854" s="2"/>
      <c r="K854" s="2"/>
      <c r="V854" s="2"/>
      <c r="W854" s="2"/>
      <c r="X854" s="2"/>
      <c r="Y854" s="2"/>
      <c r="Z854" s="2"/>
    </row>
    <row r="855" spans="1:26" ht="14.25" customHeight="1" x14ac:dyDescent="0.2">
      <c r="A855" s="2"/>
      <c r="B855" s="2"/>
      <c r="C855" s="2"/>
      <c r="D855" s="2"/>
      <c r="E855" s="2"/>
      <c r="F855" s="2"/>
      <c r="G855" s="2"/>
      <c r="H855" s="2"/>
      <c r="I855" s="2"/>
      <c r="J855" s="2"/>
      <c r="K855" s="2"/>
      <c r="V855" s="2"/>
      <c r="W855" s="2"/>
      <c r="X855" s="2"/>
      <c r="Y855" s="2"/>
      <c r="Z855" s="2"/>
    </row>
    <row r="856" spans="1:26" ht="14.25" customHeight="1" x14ac:dyDescent="0.2">
      <c r="A856" s="2"/>
      <c r="B856" s="2"/>
      <c r="C856" s="2"/>
      <c r="D856" s="2"/>
      <c r="E856" s="2"/>
      <c r="F856" s="2"/>
      <c r="G856" s="2"/>
      <c r="H856" s="2"/>
      <c r="I856" s="2"/>
      <c r="J856" s="2"/>
      <c r="K856" s="2"/>
      <c r="V856" s="2"/>
      <c r="W856" s="2"/>
      <c r="X856" s="2"/>
      <c r="Y856" s="2"/>
      <c r="Z856" s="2"/>
    </row>
    <row r="857" spans="1:26" ht="14.25" customHeight="1" x14ac:dyDescent="0.2">
      <c r="A857" s="2"/>
      <c r="B857" s="2"/>
      <c r="C857" s="2"/>
      <c r="D857" s="2"/>
      <c r="E857" s="2"/>
      <c r="F857" s="2"/>
      <c r="G857" s="2"/>
      <c r="H857" s="2"/>
      <c r="I857" s="2"/>
      <c r="J857" s="2"/>
      <c r="K857" s="2"/>
      <c r="V857" s="2"/>
      <c r="W857" s="2"/>
      <c r="X857" s="2"/>
      <c r="Y857" s="2"/>
      <c r="Z857" s="2"/>
    </row>
    <row r="858" spans="1:26" ht="14.25" customHeight="1" x14ac:dyDescent="0.2">
      <c r="A858" s="2"/>
      <c r="B858" s="2"/>
      <c r="C858" s="2"/>
      <c r="D858" s="2"/>
      <c r="E858" s="2"/>
      <c r="F858" s="2"/>
      <c r="G858" s="2"/>
      <c r="H858" s="2"/>
      <c r="I858" s="2"/>
      <c r="J858" s="2"/>
      <c r="K858" s="2"/>
      <c r="V858" s="2"/>
      <c r="W858" s="2"/>
      <c r="X858" s="2"/>
      <c r="Y858" s="2"/>
      <c r="Z858" s="2"/>
    </row>
    <row r="859" spans="1:26" ht="14.25" customHeight="1" x14ac:dyDescent="0.2">
      <c r="A859" s="2"/>
      <c r="B859" s="2"/>
      <c r="C859" s="2"/>
      <c r="D859" s="2"/>
      <c r="E859" s="2"/>
      <c r="F859" s="2"/>
      <c r="G859" s="2"/>
      <c r="H859" s="2"/>
      <c r="I859" s="2"/>
      <c r="J859" s="2"/>
      <c r="K859" s="2"/>
      <c r="V859" s="2"/>
      <c r="W859" s="2"/>
      <c r="X859" s="2"/>
      <c r="Y859" s="2"/>
      <c r="Z859" s="2"/>
    </row>
    <row r="860" spans="1:26" ht="14.25" customHeight="1" x14ac:dyDescent="0.2">
      <c r="A860" s="2"/>
      <c r="B860" s="2"/>
      <c r="C860" s="2"/>
      <c r="D860" s="2"/>
      <c r="E860" s="2"/>
      <c r="F860" s="2"/>
      <c r="G860" s="2"/>
      <c r="H860" s="2"/>
      <c r="I860" s="2"/>
      <c r="J860" s="2"/>
      <c r="K860" s="2"/>
      <c r="V860" s="2"/>
      <c r="W860" s="2"/>
      <c r="X860" s="2"/>
      <c r="Y860" s="2"/>
      <c r="Z860" s="2"/>
    </row>
    <row r="861" spans="1:26" ht="14.25" customHeight="1" x14ac:dyDescent="0.2">
      <c r="A861" s="2"/>
      <c r="B861" s="2"/>
      <c r="C861" s="2"/>
      <c r="D861" s="2"/>
      <c r="E861" s="2"/>
      <c r="F861" s="2"/>
      <c r="G861" s="2"/>
      <c r="H861" s="2"/>
      <c r="I861" s="2"/>
      <c r="J861" s="2"/>
      <c r="K861" s="2"/>
      <c r="V861" s="2"/>
      <c r="W861" s="2"/>
      <c r="X861" s="2"/>
      <c r="Y861" s="2"/>
      <c r="Z861" s="2"/>
    </row>
    <row r="862" spans="1:26" ht="14.25" customHeight="1" x14ac:dyDescent="0.2">
      <c r="A862" s="2"/>
      <c r="B862" s="2"/>
      <c r="C862" s="2"/>
      <c r="D862" s="2"/>
      <c r="E862" s="2"/>
      <c r="F862" s="2"/>
      <c r="G862" s="2"/>
      <c r="H862" s="2"/>
      <c r="I862" s="2"/>
      <c r="J862" s="2"/>
      <c r="K862" s="2"/>
      <c r="V862" s="2"/>
      <c r="W862" s="2"/>
      <c r="X862" s="2"/>
      <c r="Y862" s="2"/>
      <c r="Z862" s="2"/>
    </row>
    <row r="863" spans="1:26" ht="14.25" customHeight="1" x14ac:dyDescent="0.2">
      <c r="A863" s="2"/>
      <c r="B863" s="2"/>
      <c r="C863" s="2"/>
      <c r="D863" s="2"/>
      <c r="E863" s="2"/>
      <c r="F863" s="2"/>
      <c r="G863" s="2"/>
      <c r="H863" s="2"/>
      <c r="I863" s="2"/>
      <c r="J863" s="2"/>
      <c r="K863" s="2"/>
      <c r="V863" s="2"/>
      <c r="W863" s="2"/>
      <c r="X863" s="2"/>
      <c r="Y863" s="2"/>
      <c r="Z863" s="2"/>
    </row>
    <row r="864" spans="1:26" ht="14.25" customHeight="1" x14ac:dyDescent="0.2">
      <c r="A864" s="2"/>
      <c r="B864" s="2"/>
      <c r="C864" s="2"/>
      <c r="D864" s="2"/>
      <c r="E864" s="2"/>
      <c r="F864" s="2"/>
      <c r="G864" s="2"/>
      <c r="H864" s="2"/>
      <c r="I864" s="2"/>
      <c r="J864" s="2"/>
      <c r="K864" s="2"/>
      <c r="V864" s="2"/>
      <c r="W864" s="2"/>
      <c r="X864" s="2"/>
      <c r="Y864" s="2"/>
      <c r="Z864" s="2"/>
    </row>
    <row r="865" spans="1:26" ht="14.25" customHeight="1" x14ac:dyDescent="0.2">
      <c r="A865" s="2"/>
      <c r="B865" s="2"/>
      <c r="C865" s="2"/>
      <c r="D865" s="2"/>
      <c r="E865" s="2"/>
      <c r="F865" s="2"/>
      <c r="G865" s="2"/>
      <c r="H865" s="2"/>
      <c r="I865" s="2"/>
      <c r="J865" s="2"/>
      <c r="K865" s="2"/>
      <c r="V865" s="2"/>
      <c r="W865" s="2"/>
      <c r="X865" s="2"/>
      <c r="Y865" s="2"/>
      <c r="Z865" s="2"/>
    </row>
    <row r="866" spans="1:26" ht="14.25" customHeight="1" x14ac:dyDescent="0.2">
      <c r="A866" s="2"/>
      <c r="B866" s="2"/>
      <c r="C866" s="2"/>
      <c r="D866" s="2"/>
      <c r="E866" s="2"/>
      <c r="F866" s="2"/>
      <c r="G866" s="2"/>
      <c r="H866" s="2"/>
      <c r="I866" s="2"/>
      <c r="J866" s="2"/>
      <c r="K866" s="2"/>
      <c r="V866" s="2"/>
      <c r="W866" s="2"/>
      <c r="X866" s="2"/>
      <c r="Y866" s="2"/>
      <c r="Z866" s="2"/>
    </row>
    <row r="867" spans="1:26" ht="14.25" customHeight="1" x14ac:dyDescent="0.2">
      <c r="A867" s="2"/>
      <c r="B867" s="2"/>
      <c r="C867" s="2"/>
      <c r="D867" s="2"/>
      <c r="E867" s="2"/>
      <c r="F867" s="2"/>
      <c r="G867" s="2"/>
      <c r="H867" s="2"/>
      <c r="I867" s="2"/>
      <c r="J867" s="2"/>
      <c r="K867" s="2"/>
      <c r="V867" s="2"/>
      <c r="W867" s="2"/>
      <c r="X867" s="2"/>
      <c r="Y867" s="2"/>
      <c r="Z867" s="2"/>
    </row>
    <row r="868" spans="1:26" ht="14.25" customHeight="1" x14ac:dyDescent="0.2">
      <c r="A868" s="2"/>
      <c r="B868" s="2"/>
      <c r="C868" s="2"/>
      <c r="D868" s="2"/>
      <c r="E868" s="2"/>
      <c r="F868" s="2"/>
      <c r="G868" s="2"/>
      <c r="H868" s="2"/>
      <c r="I868" s="2"/>
      <c r="J868" s="2"/>
      <c r="K868" s="2"/>
      <c r="V868" s="2"/>
      <c r="W868" s="2"/>
      <c r="X868" s="2"/>
      <c r="Y868" s="2"/>
      <c r="Z868" s="2"/>
    </row>
    <row r="869" spans="1:26" ht="14.25" customHeight="1" x14ac:dyDescent="0.2">
      <c r="A869" s="2"/>
      <c r="B869" s="2"/>
      <c r="C869" s="2"/>
      <c r="D869" s="2"/>
      <c r="E869" s="2"/>
      <c r="F869" s="2"/>
      <c r="G869" s="2"/>
      <c r="H869" s="2"/>
      <c r="I869" s="2"/>
      <c r="J869" s="2"/>
      <c r="K869" s="2"/>
      <c r="V869" s="2"/>
      <c r="W869" s="2"/>
      <c r="X869" s="2"/>
      <c r="Y869" s="2"/>
      <c r="Z869" s="2"/>
    </row>
    <row r="870" spans="1:26" ht="14.25" customHeight="1" x14ac:dyDescent="0.2">
      <c r="A870" s="2"/>
      <c r="B870" s="2"/>
      <c r="C870" s="2"/>
      <c r="D870" s="2"/>
      <c r="E870" s="2"/>
      <c r="F870" s="2"/>
      <c r="G870" s="2"/>
      <c r="H870" s="2"/>
      <c r="I870" s="2"/>
      <c r="J870" s="2"/>
      <c r="K870" s="2"/>
      <c r="V870" s="2"/>
      <c r="W870" s="2"/>
      <c r="X870" s="2"/>
      <c r="Y870" s="2"/>
      <c r="Z870" s="2"/>
    </row>
    <row r="871" spans="1:26" ht="14.25" customHeight="1" x14ac:dyDescent="0.2">
      <c r="A871" s="2"/>
      <c r="B871" s="2"/>
      <c r="C871" s="2"/>
      <c r="D871" s="2"/>
      <c r="E871" s="2"/>
      <c r="F871" s="2"/>
      <c r="G871" s="2"/>
      <c r="H871" s="2"/>
      <c r="I871" s="2"/>
      <c r="J871" s="2"/>
      <c r="K871" s="2"/>
      <c r="V871" s="2"/>
      <c r="W871" s="2"/>
      <c r="X871" s="2"/>
      <c r="Y871" s="2"/>
      <c r="Z871" s="2"/>
    </row>
    <row r="872" spans="1:26" ht="14.25" customHeight="1" x14ac:dyDescent="0.2">
      <c r="A872" s="2"/>
      <c r="B872" s="2"/>
      <c r="C872" s="2"/>
      <c r="D872" s="2"/>
      <c r="E872" s="2"/>
      <c r="F872" s="2"/>
      <c r="G872" s="2"/>
      <c r="H872" s="2"/>
      <c r="I872" s="2"/>
      <c r="J872" s="2"/>
      <c r="K872" s="2"/>
      <c r="V872" s="2"/>
      <c r="W872" s="2"/>
      <c r="X872" s="2"/>
      <c r="Y872" s="2"/>
      <c r="Z872" s="2"/>
    </row>
    <row r="873" spans="1:26" ht="14.25" customHeight="1" x14ac:dyDescent="0.2">
      <c r="A873" s="2"/>
      <c r="B873" s="2"/>
      <c r="C873" s="2"/>
      <c r="D873" s="2"/>
      <c r="E873" s="2"/>
      <c r="F873" s="2"/>
      <c r="G873" s="2"/>
      <c r="H873" s="2"/>
      <c r="I873" s="2"/>
      <c r="J873" s="2"/>
      <c r="K873" s="2"/>
      <c r="V873" s="2"/>
      <c r="W873" s="2"/>
      <c r="X873" s="2"/>
      <c r="Y873" s="2"/>
      <c r="Z873" s="2"/>
    </row>
    <row r="874" spans="1:26" ht="14.25" customHeight="1" x14ac:dyDescent="0.2">
      <c r="A874" s="2"/>
      <c r="B874" s="2"/>
      <c r="C874" s="2"/>
      <c r="D874" s="2"/>
      <c r="E874" s="2"/>
      <c r="F874" s="2"/>
      <c r="G874" s="2"/>
      <c r="H874" s="2"/>
      <c r="I874" s="2"/>
      <c r="J874" s="2"/>
      <c r="K874" s="2"/>
      <c r="V874" s="2"/>
      <c r="W874" s="2"/>
      <c r="X874" s="2"/>
      <c r="Y874" s="2"/>
      <c r="Z874" s="2"/>
    </row>
    <row r="875" spans="1:26" ht="14.25" customHeight="1" x14ac:dyDescent="0.2">
      <c r="A875" s="2"/>
      <c r="B875" s="2"/>
      <c r="C875" s="2"/>
      <c r="D875" s="2"/>
      <c r="E875" s="2"/>
      <c r="F875" s="2"/>
      <c r="G875" s="2"/>
      <c r="H875" s="2"/>
      <c r="I875" s="2"/>
      <c r="J875" s="2"/>
      <c r="K875" s="2"/>
      <c r="V875" s="2"/>
      <c r="W875" s="2"/>
      <c r="X875" s="2"/>
      <c r="Y875" s="2"/>
      <c r="Z875" s="2"/>
    </row>
    <row r="876" spans="1:26" ht="14.25" customHeight="1" x14ac:dyDescent="0.2">
      <c r="A876" s="2"/>
      <c r="B876" s="2"/>
      <c r="C876" s="2"/>
      <c r="D876" s="2"/>
      <c r="E876" s="2"/>
      <c r="F876" s="2"/>
      <c r="G876" s="2"/>
      <c r="H876" s="2"/>
      <c r="I876" s="2"/>
      <c r="J876" s="2"/>
      <c r="K876" s="2"/>
      <c r="V876" s="2"/>
      <c r="W876" s="2"/>
      <c r="X876" s="2"/>
      <c r="Y876" s="2"/>
      <c r="Z876" s="2"/>
    </row>
    <row r="877" spans="1:26" ht="14.25" customHeight="1" x14ac:dyDescent="0.2">
      <c r="A877" s="2"/>
      <c r="B877" s="2"/>
      <c r="C877" s="2"/>
      <c r="D877" s="2"/>
      <c r="E877" s="2"/>
      <c r="F877" s="2"/>
      <c r="G877" s="2"/>
      <c r="H877" s="2"/>
      <c r="I877" s="2"/>
      <c r="J877" s="2"/>
      <c r="K877" s="2"/>
      <c r="V877" s="2"/>
      <c r="W877" s="2"/>
      <c r="X877" s="2"/>
      <c r="Y877" s="2"/>
      <c r="Z877" s="2"/>
    </row>
    <row r="878" spans="1:26" ht="14.25" customHeight="1" x14ac:dyDescent="0.2">
      <c r="A878" s="2"/>
      <c r="B878" s="2"/>
      <c r="C878" s="2"/>
      <c r="D878" s="2"/>
      <c r="E878" s="2"/>
      <c r="F878" s="2"/>
      <c r="G878" s="2"/>
      <c r="H878" s="2"/>
      <c r="I878" s="2"/>
      <c r="J878" s="2"/>
      <c r="K878" s="2"/>
      <c r="V878" s="2"/>
      <c r="W878" s="2"/>
      <c r="X878" s="2"/>
      <c r="Y878" s="2"/>
      <c r="Z878" s="2"/>
    </row>
    <row r="879" spans="1:26" ht="14.25" customHeight="1" x14ac:dyDescent="0.2">
      <c r="A879" s="2"/>
      <c r="B879" s="2"/>
      <c r="C879" s="2"/>
      <c r="D879" s="2"/>
      <c r="E879" s="2"/>
      <c r="F879" s="2"/>
      <c r="G879" s="2"/>
      <c r="H879" s="2"/>
      <c r="I879" s="2"/>
      <c r="J879" s="2"/>
      <c r="K879" s="2"/>
      <c r="V879" s="2"/>
      <c r="W879" s="2"/>
      <c r="X879" s="2"/>
      <c r="Y879" s="2"/>
      <c r="Z879" s="2"/>
    </row>
    <row r="880" spans="1:26" ht="14.25" customHeight="1" x14ac:dyDescent="0.2">
      <c r="A880" s="2"/>
      <c r="B880" s="2"/>
      <c r="C880" s="2"/>
      <c r="D880" s="2"/>
      <c r="E880" s="2"/>
      <c r="F880" s="2"/>
      <c r="G880" s="2"/>
      <c r="H880" s="2"/>
      <c r="I880" s="2"/>
      <c r="J880" s="2"/>
      <c r="K880" s="2"/>
      <c r="V880" s="2"/>
      <c r="W880" s="2"/>
      <c r="X880" s="2"/>
      <c r="Y880" s="2"/>
      <c r="Z880" s="2"/>
    </row>
    <row r="881" spans="1:26" ht="14.25" customHeight="1" x14ac:dyDescent="0.2">
      <c r="A881" s="2"/>
      <c r="B881" s="2"/>
      <c r="C881" s="2"/>
      <c r="D881" s="2"/>
      <c r="E881" s="2"/>
      <c r="F881" s="2"/>
      <c r="G881" s="2"/>
      <c r="H881" s="2"/>
      <c r="I881" s="2"/>
      <c r="J881" s="2"/>
      <c r="K881" s="2"/>
      <c r="V881" s="2"/>
      <c r="W881" s="2"/>
      <c r="X881" s="2"/>
      <c r="Y881" s="2"/>
      <c r="Z881" s="2"/>
    </row>
    <row r="882" spans="1:26" ht="14.25" customHeight="1" x14ac:dyDescent="0.2">
      <c r="A882" s="2"/>
      <c r="B882" s="2"/>
      <c r="C882" s="2"/>
      <c r="D882" s="2"/>
      <c r="E882" s="2"/>
      <c r="F882" s="2"/>
      <c r="G882" s="2"/>
      <c r="H882" s="2"/>
      <c r="I882" s="2"/>
      <c r="J882" s="2"/>
      <c r="K882" s="2"/>
      <c r="V882" s="2"/>
      <c r="W882" s="2"/>
      <c r="X882" s="2"/>
      <c r="Y882" s="2"/>
      <c r="Z882" s="2"/>
    </row>
    <row r="883" spans="1:26" ht="14.25" customHeight="1" x14ac:dyDescent="0.2">
      <c r="A883" s="2"/>
      <c r="B883" s="2"/>
      <c r="C883" s="2"/>
      <c r="D883" s="2"/>
      <c r="E883" s="2"/>
      <c r="F883" s="2"/>
      <c r="G883" s="2"/>
      <c r="H883" s="2"/>
      <c r="I883" s="2"/>
      <c r="J883" s="2"/>
      <c r="K883" s="2"/>
      <c r="V883" s="2"/>
      <c r="W883" s="2"/>
      <c r="X883" s="2"/>
      <c r="Y883" s="2"/>
      <c r="Z883" s="2"/>
    </row>
    <row r="884" spans="1:26" ht="14.25" customHeight="1" x14ac:dyDescent="0.2">
      <c r="A884" s="2"/>
      <c r="B884" s="2"/>
      <c r="C884" s="2"/>
      <c r="D884" s="2"/>
      <c r="E884" s="2"/>
      <c r="F884" s="2"/>
      <c r="G884" s="2"/>
      <c r="H884" s="2"/>
      <c r="I884" s="2"/>
      <c r="J884" s="2"/>
      <c r="K884" s="2"/>
      <c r="V884" s="2"/>
      <c r="W884" s="2"/>
      <c r="X884" s="2"/>
      <c r="Y884" s="2"/>
      <c r="Z884" s="2"/>
    </row>
    <row r="885" spans="1:26" ht="14.25" customHeight="1" x14ac:dyDescent="0.2">
      <c r="A885" s="2"/>
      <c r="B885" s="2"/>
      <c r="C885" s="2"/>
      <c r="D885" s="2"/>
      <c r="E885" s="2"/>
      <c r="F885" s="2"/>
      <c r="G885" s="2"/>
      <c r="H885" s="2"/>
      <c r="I885" s="2"/>
      <c r="J885" s="2"/>
      <c r="K885" s="2"/>
      <c r="V885" s="2"/>
      <c r="W885" s="2"/>
      <c r="X885" s="2"/>
      <c r="Y885" s="2"/>
      <c r="Z885" s="2"/>
    </row>
    <row r="886" spans="1:26" ht="14.25" customHeight="1" x14ac:dyDescent="0.2">
      <c r="A886" s="2"/>
      <c r="B886" s="2"/>
      <c r="C886" s="2"/>
      <c r="D886" s="2"/>
      <c r="E886" s="2"/>
      <c r="F886" s="2"/>
      <c r="G886" s="2"/>
      <c r="H886" s="2"/>
      <c r="I886" s="2"/>
      <c r="J886" s="2"/>
      <c r="K886" s="2"/>
      <c r="V886" s="2"/>
      <c r="W886" s="2"/>
      <c r="X886" s="2"/>
      <c r="Y886" s="2"/>
      <c r="Z886" s="2"/>
    </row>
    <row r="887" spans="1:26" ht="14.25" customHeight="1" x14ac:dyDescent="0.2">
      <c r="A887" s="2"/>
      <c r="B887" s="2"/>
      <c r="C887" s="2"/>
      <c r="D887" s="2"/>
      <c r="E887" s="2"/>
      <c r="F887" s="2"/>
      <c r="G887" s="2"/>
      <c r="H887" s="2"/>
      <c r="I887" s="2"/>
      <c r="J887" s="2"/>
      <c r="K887" s="2"/>
      <c r="V887" s="2"/>
      <c r="W887" s="2"/>
      <c r="X887" s="2"/>
      <c r="Y887" s="2"/>
      <c r="Z887" s="2"/>
    </row>
    <row r="888" spans="1:26" ht="14.25" customHeight="1" x14ac:dyDescent="0.2">
      <c r="A888" s="2"/>
      <c r="B888" s="2"/>
      <c r="C888" s="2"/>
      <c r="D888" s="2"/>
      <c r="E888" s="2"/>
      <c r="F888" s="2"/>
      <c r="G888" s="2"/>
      <c r="H888" s="2"/>
      <c r="I888" s="2"/>
      <c r="J888" s="2"/>
      <c r="K888" s="2"/>
      <c r="V888" s="2"/>
      <c r="W888" s="2"/>
      <c r="X888" s="2"/>
      <c r="Y888" s="2"/>
      <c r="Z888" s="2"/>
    </row>
    <row r="889" spans="1:26" ht="14.25" customHeight="1" x14ac:dyDescent="0.2">
      <c r="A889" s="2"/>
      <c r="B889" s="2"/>
      <c r="C889" s="2"/>
      <c r="D889" s="2"/>
      <c r="E889" s="2"/>
      <c r="F889" s="2"/>
      <c r="G889" s="2"/>
      <c r="H889" s="2"/>
      <c r="I889" s="2"/>
      <c r="J889" s="2"/>
      <c r="K889" s="2"/>
      <c r="V889" s="2"/>
      <c r="W889" s="2"/>
      <c r="X889" s="2"/>
      <c r="Y889" s="2"/>
      <c r="Z889" s="2"/>
    </row>
    <row r="890" spans="1:26" ht="14.25" customHeight="1" x14ac:dyDescent="0.2">
      <c r="A890" s="2"/>
      <c r="B890" s="2"/>
      <c r="C890" s="2"/>
      <c r="D890" s="2"/>
      <c r="E890" s="2"/>
      <c r="F890" s="2"/>
      <c r="G890" s="2"/>
      <c r="H890" s="2"/>
      <c r="I890" s="2"/>
      <c r="J890" s="2"/>
      <c r="K890" s="2"/>
      <c r="V890" s="2"/>
      <c r="W890" s="2"/>
      <c r="X890" s="2"/>
      <c r="Y890" s="2"/>
      <c r="Z890" s="2"/>
    </row>
    <row r="891" spans="1:26" ht="14.25" customHeight="1" x14ac:dyDescent="0.2">
      <c r="A891" s="2"/>
      <c r="B891" s="2"/>
      <c r="C891" s="2"/>
      <c r="D891" s="2"/>
      <c r="E891" s="2"/>
      <c r="F891" s="2"/>
      <c r="G891" s="2"/>
      <c r="H891" s="2"/>
      <c r="I891" s="2"/>
      <c r="J891" s="2"/>
      <c r="K891" s="2"/>
      <c r="V891" s="2"/>
      <c r="W891" s="2"/>
      <c r="X891" s="2"/>
      <c r="Y891" s="2"/>
      <c r="Z891" s="2"/>
    </row>
    <row r="892" spans="1:26" ht="14.25" customHeight="1" x14ac:dyDescent="0.2">
      <c r="A892" s="2"/>
      <c r="B892" s="2"/>
      <c r="C892" s="2"/>
      <c r="D892" s="2"/>
      <c r="E892" s="2"/>
      <c r="F892" s="2"/>
      <c r="G892" s="2"/>
      <c r="H892" s="2"/>
      <c r="I892" s="2"/>
      <c r="J892" s="2"/>
      <c r="K892" s="2"/>
      <c r="V892" s="2"/>
      <c r="W892" s="2"/>
      <c r="X892" s="2"/>
      <c r="Y892" s="2"/>
      <c r="Z892" s="2"/>
    </row>
    <row r="893" spans="1:26" ht="14.25" customHeight="1" x14ac:dyDescent="0.2">
      <c r="A893" s="2"/>
      <c r="B893" s="2"/>
      <c r="C893" s="2"/>
      <c r="D893" s="2"/>
      <c r="E893" s="2"/>
      <c r="F893" s="2"/>
      <c r="G893" s="2"/>
      <c r="H893" s="2"/>
      <c r="I893" s="2"/>
      <c r="J893" s="2"/>
      <c r="K893" s="2"/>
      <c r="V893" s="2"/>
      <c r="W893" s="2"/>
      <c r="X893" s="2"/>
      <c r="Y893" s="2"/>
      <c r="Z893" s="2"/>
    </row>
    <row r="894" spans="1:26" ht="14.25" customHeight="1" x14ac:dyDescent="0.2">
      <c r="A894" s="2"/>
      <c r="B894" s="2"/>
      <c r="C894" s="2"/>
      <c r="D894" s="2"/>
      <c r="E894" s="2"/>
      <c r="F894" s="2"/>
      <c r="G894" s="2"/>
      <c r="H894" s="2"/>
      <c r="I894" s="2"/>
      <c r="J894" s="2"/>
      <c r="K894" s="2"/>
      <c r="V894" s="2"/>
      <c r="W894" s="2"/>
      <c r="X894" s="2"/>
      <c r="Y894" s="2"/>
      <c r="Z894" s="2"/>
    </row>
    <row r="895" spans="1:26" ht="14.25" customHeight="1" x14ac:dyDescent="0.2">
      <c r="A895" s="2"/>
      <c r="B895" s="2"/>
      <c r="C895" s="2"/>
      <c r="D895" s="2"/>
      <c r="E895" s="2"/>
      <c r="F895" s="2"/>
      <c r="G895" s="2"/>
      <c r="H895" s="2"/>
      <c r="I895" s="2"/>
      <c r="J895" s="2"/>
      <c r="K895" s="2"/>
      <c r="V895" s="2"/>
      <c r="W895" s="2"/>
      <c r="X895" s="2"/>
      <c r="Y895" s="2"/>
      <c r="Z895" s="2"/>
    </row>
    <row r="896" spans="1:26" ht="14.25" customHeight="1" x14ac:dyDescent="0.2">
      <c r="A896" s="2"/>
      <c r="B896" s="2"/>
      <c r="C896" s="2"/>
      <c r="D896" s="2"/>
      <c r="E896" s="2"/>
      <c r="F896" s="2"/>
      <c r="G896" s="2"/>
      <c r="H896" s="2"/>
      <c r="I896" s="2"/>
      <c r="J896" s="2"/>
      <c r="K896" s="2"/>
      <c r="V896" s="2"/>
      <c r="W896" s="2"/>
      <c r="X896" s="2"/>
      <c r="Y896" s="2"/>
      <c r="Z896" s="2"/>
    </row>
    <row r="897" spans="1:26" ht="14.25" customHeight="1" x14ac:dyDescent="0.2">
      <c r="A897" s="2"/>
      <c r="B897" s="2"/>
      <c r="C897" s="2"/>
      <c r="D897" s="2"/>
      <c r="E897" s="2"/>
      <c r="F897" s="2"/>
      <c r="G897" s="2"/>
      <c r="H897" s="2"/>
      <c r="I897" s="2"/>
      <c r="J897" s="2"/>
      <c r="K897" s="2"/>
      <c r="V897" s="2"/>
      <c r="W897" s="2"/>
      <c r="X897" s="2"/>
      <c r="Y897" s="2"/>
      <c r="Z897" s="2"/>
    </row>
    <row r="898" spans="1:26" ht="14.25" customHeight="1" x14ac:dyDescent="0.2">
      <c r="A898" s="2"/>
      <c r="B898" s="2"/>
      <c r="C898" s="2"/>
      <c r="D898" s="2"/>
      <c r="E898" s="2"/>
      <c r="F898" s="2"/>
      <c r="G898" s="2"/>
      <c r="H898" s="2"/>
      <c r="I898" s="2"/>
      <c r="J898" s="2"/>
      <c r="K898" s="2"/>
      <c r="V898" s="2"/>
      <c r="W898" s="2"/>
      <c r="X898" s="2"/>
      <c r="Y898" s="2"/>
      <c r="Z898" s="2"/>
    </row>
    <row r="899" spans="1:26" ht="14.25" customHeight="1" x14ac:dyDescent="0.2">
      <c r="A899" s="2"/>
      <c r="B899" s="2"/>
      <c r="C899" s="2"/>
      <c r="D899" s="2"/>
      <c r="E899" s="2"/>
      <c r="F899" s="2"/>
      <c r="G899" s="2"/>
      <c r="H899" s="2"/>
      <c r="I899" s="2"/>
      <c r="J899" s="2"/>
      <c r="K899" s="2"/>
      <c r="V899" s="2"/>
      <c r="W899" s="2"/>
      <c r="X899" s="2"/>
      <c r="Y899" s="2"/>
      <c r="Z899" s="2"/>
    </row>
    <row r="900" spans="1:26" ht="14.25" customHeight="1" x14ac:dyDescent="0.2">
      <c r="A900" s="2"/>
      <c r="B900" s="2"/>
      <c r="C900" s="2"/>
      <c r="D900" s="2"/>
      <c r="E900" s="2"/>
      <c r="F900" s="2"/>
      <c r="G900" s="2"/>
      <c r="H900" s="2"/>
      <c r="I900" s="2"/>
      <c r="J900" s="2"/>
      <c r="K900" s="2"/>
      <c r="V900" s="2"/>
      <c r="W900" s="2"/>
      <c r="X900" s="2"/>
      <c r="Y900" s="2"/>
      <c r="Z900" s="2"/>
    </row>
    <row r="901" spans="1:26" ht="14.25" customHeight="1" x14ac:dyDescent="0.2">
      <c r="A901" s="2"/>
      <c r="B901" s="2"/>
      <c r="C901" s="2"/>
      <c r="D901" s="2"/>
      <c r="E901" s="2"/>
      <c r="F901" s="2"/>
      <c r="G901" s="2"/>
      <c r="H901" s="2"/>
      <c r="I901" s="2"/>
      <c r="J901" s="2"/>
      <c r="K901" s="2"/>
      <c r="V901" s="2"/>
      <c r="W901" s="2"/>
      <c r="X901" s="2"/>
      <c r="Y901" s="2"/>
      <c r="Z901" s="2"/>
    </row>
    <row r="902" spans="1:26" ht="14.25" customHeight="1" x14ac:dyDescent="0.2">
      <c r="A902" s="2"/>
      <c r="B902" s="2"/>
      <c r="C902" s="2"/>
      <c r="D902" s="2"/>
      <c r="E902" s="2"/>
      <c r="F902" s="2"/>
      <c r="G902" s="2"/>
      <c r="H902" s="2"/>
      <c r="I902" s="2"/>
      <c r="J902" s="2"/>
      <c r="K902" s="2"/>
      <c r="V902" s="2"/>
      <c r="W902" s="2"/>
      <c r="X902" s="2"/>
      <c r="Y902" s="2"/>
      <c r="Z902" s="2"/>
    </row>
    <row r="903" spans="1:26" ht="14.25" customHeight="1" x14ac:dyDescent="0.2">
      <c r="A903" s="2"/>
      <c r="B903" s="2"/>
      <c r="C903" s="2"/>
      <c r="D903" s="2"/>
      <c r="E903" s="2"/>
      <c r="F903" s="2"/>
      <c r="G903" s="2"/>
      <c r="H903" s="2"/>
      <c r="I903" s="2"/>
      <c r="J903" s="2"/>
      <c r="K903" s="2"/>
      <c r="V903" s="2"/>
      <c r="W903" s="2"/>
      <c r="X903" s="2"/>
      <c r="Y903" s="2"/>
      <c r="Z903" s="2"/>
    </row>
    <row r="904" spans="1:26" ht="14.25" customHeight="1" x14ac:dyDescent="0.2">
      <c r="A904" s="2"/>
      <c r="B904" s="2"/>
      <c r="C904" s="2"/>
      <c r="D904" s="2"/>
      <c r="E904" s="2"/>
      <c r="F904" s="2"/>
      <c r="G904" s="2"/>
      <c r="H904" s="2"/>
      <c r="I904" s="2"/>
      <c r="J904" s="2"/>
      <c r="K904" s="2"/>
      <c r="V904" s="2"/>
      <c r="W904" s="2"/>
      <c r="X904" s="2"/>
      <c r="Y904" s="2"/>
      <c r="Z904" s="2"/>
    </row>
    <row r="905" spans="1:26" ht="14.25" customHeight="1" x14ac:dyDescent="0.2">
      <c r="A905" s="2"/>
      <c r="B905" s="2"/>
      <c r="C905" s="2"/>
      <c r="D905" s="2"/>
      <c r="E905" s="2"/>
      <c r="F905" s="2"/>
      <c r="G905" s="2"/>
      <c r="H905" s="2"/>
      <c r="I905" s="2"/>
      <c r="J905" s="2"/>
      <c r="K905" s="2"/>
      <c r="V905" s="2"/>
      <c r="W905" s="2"/>
      <c r="X905" s="2"/>
      <c r="Y905" s="2"/>
      <c r="Z905" s="2"/>
    </row>
    <row r="906" spans="1:26" ht="14.25" customHeight="1" x14ac:dyDescent="0.2">
      <c r="A906" s="2"/>
      <c r="B906" s="2"/>
      <c r="C906" s="2"/>
      <c r="D906" s="2"/>
      <c r="E906" s="2"/>
      <c r="F906" s="2"/>
      <c r="G906" s="2"/>
      <c r="H906" s="2"/>
      <c r="I906" s="2"/>
      <c r="J906" s="2"/>
      <c r="K906" s="2"/>
      <c r="V906" s="2"/>
      <c r="W906" s="2"/>
      <c r="X906" s="2"/>
      <c r="Y906" s="2"/>
      <c r="Z906" s="2"/>
    </row>
    <row r="907" spans="1:26" ht="14.25" customHeight="1" x14ac:dyDescent="0.2">
      <c r="A907" s="2"/>
      <c r="B907" s="2"/>
      <c r="C907" s="2"/>
      <c r="D907" s="2"/>
      <c r="E907" s="2"/>
      <c r="F907" s="2"/>
      <c r="G907" s="2"/>
      <c r="H907" s="2"/>
      <c r="I907" s="2"/>
      <c r="J907" s="2"/>
      <c r="K907" s="2"/>
      <c r="V907" s="2"/>
      <c r="W907" s="2"/>
      <c r="X907" s="2"/>
      <c r="Y907" s="2"/>
      <c r="Z907" s="2"/>
    </row>
    <row r="908" spans="1:26" ht="14.25" customHeight="1" x14ac:dyDescent="0.2">
      <c r="A908" s="2"/>
      <c r="B908" s="2"/>
      <c r="C908" s="2"/>
      <c r="D908" s="2"/>
      <c r="E908" s="2"/>
      <c r="F908" s="2"/>
      <c r="G908" s="2"/>
      <c r="H908" s="2"/>
      <c r="I908" s="2"/>
      <c r="J908" s="2"/>
      <c r="K908" s="2"/>
      <c r="V908" s="2"/>
      <c r="W908" s="2"/>
      <c r="X908" s="2"/>
      <c r="Y908" s="2"/>
      <c r="Z908" s="2"/>
    </row>
    <row r="909" spans="1:26" ht="14.25" customHeight="1" x14ac:dyDescent="0.2">
      <c r="A909" s="2"/>
      <c r="B909" s="2"/>
      <c r="C909" s="2"/>
      <c r="D909" s="2"/>
      <c r="E909" s="2"/>
      <c r="F909" s="2"/>
      <c r="G909" s="2"/>
      <c r="H909" s="2"/>
      <c r="I909" s="2"/>
      <c r="J909" s="2"/>
      <c r="K909" s="2"/>
      <c r="V909" s="2"/>
      <c r="W909" s="2"/>
      <c r="X909" s="2"/>
      <c r="Y909" s="2"/>
      <c r="Z909" s="2"/>
    </row>
    <row r="910" spans="1:26" ht="14.25" customHeight="1" x14ac:dyDescent="0.2">
      <c r="A910" s="2"/>
      <c r="B910" s="2"/>
      <c r="C910" s="2"/>
      <c r="D910" s="2"/>
      <c r="E910" s="2"/>
      <c r="F910" s="2"/>
      <c r="G910" s="2"/>
      <c r="H910" s="2"/>
      <c r="I910" s="2"/>
      <c r="J910" s="2"/>
      <c r="K910" s="2"/>
      <c r="V910" s="2"/>
      <c r="W910" s="2"/>
      <c r="X910" s="2"/>
      <c r="Y910" s="2"/>
      <c r="Z910" s="2"/>
    </row>
    <row r="911" spans="1:26" ht="14.25" customHeight="1" x14ac:dyDescent="0.2">
      <c r="A911" s="2"/>
      <c r="B911" s="2"/>
      <c r="C911" s="2"/>
      <c r="D911" s="2"/>
      <c r="E911" s="2"/>
      <c r="F911" s="2"/>
      <c r="G911" s="2"/>
      <c r="H911" s="2"/>
      <c r="I911" s="2"/>
      <c r="J911" s="2"/>
      <c r="K911" s="2"/>
      <c r="V911" s="2"/>
      <c r="W911" s="2"/>
      <c r="X911" s="2"/>
      <c r="Y911" s="2"/>
      <c r="Z911" s="2"/>
    </row>
    <row r="912" spans="1:26" ht="14.25" customHeight="1" x14ac:dyDescent="0.2">
      <c r="A912" s="2"/>
      <c r="B912" s="2"/>
      <c r="C912" s="2"/>
      <c r="D912" s="2"/>
      <c r="E912" s="2"/>
      <c r="F912" s="2"/>
      <c r="G912" s="2"/>
      <c r="H912" s="2"/>
      <c r="I912" s="2"/>
      <c r="J912" s="2"/>
      <c r="K912" s="2"/>
      <c r="V912" s="2"/>
      <c r="W912" s="2"/>
      <c r="X912" s="2"/>
      <c r="Y912" s="2"/>
      <c r="Z912" s="2"/>
    </row>
    <row r="913" spans="1:26" ht="14.25" customHeight="1" x14ac:dyDescent="0.2">
      <c r="A913" s="2"/>
      <c r="B913" s="2"/>
      <c r="C913" s="2"/>
      <c r="D913" s="2"/>
      <c r="E913" s="2"/>
      <c r="F913" s="2"/>
      <c r="G913" s="2"/>
      <c r="H913" s="2"/>
      <c r="I913" s="2"/>
      <c r="J913" s="2"/>
      <c r="K913" s="2"/>
      <c r="V913" s="2"/>
      <c r="W913" s="2"/>
      <c r="X913" s="2"/>
      <c r="Y913" s="2"/>
      <c r="Z913" s="2"/>
    </row>
    <row r="914" spans="1:26" ht="14.25" customHeight="1" x14ac:dyDescent="0.2">
      <c r="A914" s="2"/>
      <c r="B914" s="2"/>
      <c r="C914" s="2"/>
      <c r="D914" s="2"/>
      <c r="E914" s="2"/>
      <c r="F914" s="2"/>
      <c r="G914" s="2"/>
      <c r="H914" s="2"/>
      <c r="I914" s="2"/>
      <c r="J914" s="2"/>
      <c r="K914" s="2"/>
      <c r="V914" s="2"/>
      <c r="W914" s="2"/>
      <c r="X914" s="2"/>
      <c r="Y914" s="2"/>
      <c r="Z914" s="2"/>
    </row>
    <row r="915" spans="1:26" ht="14.25" customHeight="1" x14ac:dyDescent="0.2">
      <c r="A915" s="2"/>
      <c r="B915" s="2"/>
      <c r="C915" s="2"/>
      <c r="D915" s="2"/>
      <c r="E915" s="2"/>
      <c r="F915" s="2"/>
      <c r="G915" s="2"/>
      <c r="H915" s="2"/>
      <c r="I915" s="2"/>
      <c r="J915" s="2"/>
      <c r="K915" s="2"/>
      <c r="V915" s="2"/>
      <c r="W915" s="2"/>
      <c r="X915" s="2"/>
      <c r="Y915" s="2"/>
      <c r="Z915" s="2"/>
    </row>
    <row r="916" spans="1:26" ht="14.25" customHeight="1" x14ac:dyDescent="0.2">
      <c r="A916" s="2"/>
      <c r="B916" s="2"/>
      <c r="C916" s="2"/>
      <c r="D916" s="2"/>
      <c r="E916" s="2"/>
      <c r="F916" s="2"/>
      <c r="G916" s="2"/>
      <c r="H916" s="2"/>
      <c r="I916" s="2"/>
      <c r="J916" s="2"/>
      <c r="K916" s="2"/>
      <c r="V916" s="2"/>
      <c r="W916" s="2"/>
      <c r="X916" s="2"/>
      <c r="Y916" s="2"/>
      <c r="Z916" s="2"/>
    </row>
    <row r="917" spans="1:26" ht="14.25" customHeight="1" x14ac:dyDescent="0.2">
      <c r="A917" s="2"/>
      <c r="B917" s="2"/>
      <c r="C917" s="2"/>
      <c r="D917" s="2"/>
      <c r="E917" s="2"/>
      <c r="F917" s="2"/>
      <c r="G917" s="2"/>
      <c r="H917" s="2"/>
      <c r="I917" s="2"/>
      <c r="J917" s="2"/>
      <c r="K917" s="2"/>
      <c r="V917" s="2"/>
      <c r="W917" s="2"/>
      <c r="X917" s="2"/>
      <c r="Y917" s="2"/>
      <c r="Z917" s="2"/>
    </row>
    <row r="918" spans="1:26" ht="14.25" customHeight="1" x14ac:dyDescent="0.2">
      <c r="A918" s="2"/>
      <c r="B918" s="2"/>
      <c r="C918" s="2"/>
      <c r="D918" s="2"/>
      <c r="E918" s="2"/>
      <c r="F918" s="2"/>
      <c r="G918" s="2"/>
      <c r="H918" s="2"/>
      <c r="I918" s="2"/>
      <c r="J918" s="2"/>
      <c r="K918" s="2"/>
      <c r="V918" s="2"/>
      <c r="W918" s="2"/>
      <c r="X918" s="2"/>
      <c r="Y918" s="2"/>
      <c r="Z918" s="2"/>
    </row>
    <row r="919" spans="1:26" ht="14.25" customHeight="1" x14ac:dyDescent="0.2">
      <c r="A919" s="2"/>
      <c r="B919" s="2"/>
      <c r="C919" s="2"/>
      <c r="D919" s="2"/>
      <c r="E919" s="2"/>
      <c r="F919" s="2"/>
      <c r="G919" s="2"/>
      <c r="H919" s="2"/>
      <c r="I919" s="2"/>
      <c r="J919" s="2"/>
      <c r="K919" s="2"/>
      <c r="V919" s="2"/>
      <c r="W919" s="2"/>
      <c r="X919" s="2"/>
      <c r="Y919" s="2"/>
      <c r="Z919" s="2"/>
    </row>
    <row r="920" spans="1:26" ht="14.25" customHeight="1" x14ac:dyDescent="0.2">
      <c r="A920" s="2"/>
      <c r="B920" s="2"/>
      <c r="C920" s="2"/>
      <c r="D920" s="2"/>
      <c r="E920" s="2"/>
      <c r="F920" s="2"/>
      <c r="G920" s="2"/>
      <c r="H920" s="2"/>
      <c r="I920" s="2"/>
      <c r="J920" s="2"/>
      <c r="K920" s="2"/>
      <c r="V920" s="2"/>
      <c r="W920" s="2"/>
      <c r="X920" s="2"/>
      <c r="Y920" s="2"/>
      <c r="Z920" s="2"/>
    </row>
    <row r="921" spans="1:26" ht="14.25" customHeight="1" x14ac:dyDescent="0.2">
      <c r="A921" s="2"/>
      <c r="B921" s="2"/>
      <c r="C921" s="2"/>
      <c r="D921" s="2"/>
      <c r="E921" s="2"/>
      <c r="F921" s="2"/>
      <c r="G921" s="2"/>
      <c r="H921" s="2"/>
      <c r="I921" s="2"/>
      <c r="J921" s="2"/>
      <c r="K921" s="2"/>
      <c r="V921" s="2"/>
      <c r="W921" s="2"/>
      <c r="X921" s="2"/>
      <c r="Y921" s="2"/>
      <c r="Z921" s="2"/>
    </row>
    <row r="922" spans="1:26" ht="14.25" customHeight="1" x14ac:dyDescent="0.2">
      <c r="A922" s="2"/>
      <c r="B922" s="2"/>
      <c r="C922" s="2"/>
      <c r="D922" s="2"/>
      <c r="E922" s="2"/>
      <c r="F922" s="2"/>
      <c r="G922" s="2"/>
      <c r="H922" s="2"/>
      <c r="I922" s="2"/>
      <c r="J922" s="2"/>
      <c r="K922" s="2"/>
      <c r="V922" s="2"/>
      <c r="W922" s="2"/>
      <c r="X922" s="2"/>
      <c r="Y922" s="2"/>
      <c r="Z922" s="2"/>
    </row>
    <row r="923" spans="1:26" ht="14.25" customHeight="1" x14ac:dyDescent="0.2">
      <c r="A923" s="2"/>
      <c r="B923" s="2"/>
      <c r="C923" s="2"/>
      <c r="D923" s="2"/>
      <c r="E923" s="2"/>
      <c r="F923" s="2"/>
      <c r="G923" s="2"/>
      <c r="H923" s="2"/>
      <c r="I923" s="2"/>
      <c r="J923" s="2"/>
      <c r="K923" s="2"/>
      <c r="V923" s="2"/>
      <c r="W923" s="2"/>
      <c r="X923" s="2"/>
      <c r="Y923" s="2"/>
      <c r="Z923" s="2"/>
    </row>
    <row r="924" spans="1:26" ht="14.25" customHeight="1" x14ac:dyDescent="0.2">
      <c r="A924" s="2"/>
      <c r="B924" s="2"/>
      <c r="C924" s="2"/>
      <c r="D924" s="2"/>
      <c r="E924" s="2"/>
      <c r="F924" s="2"/>
      <c r="G924" s="2"/>
      <c r="H924" s="2"/>
      <c r="I924" s="2"/>
      <c r="J924" s="2"/>
      <c r="K924" s="2"/>
      <c r="V924" s="2"/>
      <c r="W924" s="2"/>
      <c r="X924" s="2"/>
      <c r="Y924" s="2"/>
      <c r="Z924" s="2"/>
    </row>
    <row r="925" spans="1:26" ht="14.25" customHeight="1" x14ac:dyDescent="0.2">
      <c r="A925" s="2"/>
      <c r="B925" s="2"/>
      <c r="C925" s="2"/>
      <c r="D925" s="2"/>
      <c r="E925" s="2"/>
      <c r="F925" s="2"/>
      <c r="G925" s="2"/>
      <c r="H925" s="2"/>
      <c r="I925" s="2"/>
      <c r="J925" s="2"/>
      <c r="K925" s="2"/>
      <c r="V925" s="2"/>
      <c r="W925" s="2"/>
      <c r="X925" s="2"/>
      <c r="Y925" s="2"/>
      <c r="Z925" s="2"/>
    </row>
    <row r="926" spans="1:26" ht="14.25" customHeight="1" x14ac:dyDescent="0.2">
      <c r="A926" s="2"/>
      <c r="B926" s="2"/>
      <c r="C926" s="2"/>
      <c r="D926" s="2"/>
      <c r="E926" s="2"/>
      <c r="F926" s="2"/>
      <c r="G926" s="2"/>
      <c r="H926" s="2"/>
      <c r="I926" s="2"/>
      <c r="J926" s="2"/>
      <c r="K926" s="2"/>
      <c r="V926" s="2"/>
      <c r="W926" s="2"/>
      <c r="X926" s="2"/>
      <c r="Y926" s="2"/>
      <c r="Z926" s="2"/>
    </row>
    <row r="927" spans="1:26" ht="14.25" customHeight="1" x14ac:dyDescent="0.2">
      <c r="A927" s="2"/>
      <c r="B927" s="2"/>
      <c r="C927" s="2"/>
      <c r="D927" s="2"/>
      <c r="E927" s="2"/>
      <c r="F927" s="2"/>
      <c r="G927" s="2"/>
      <c r="H927" s="2"/>
      <c r="I927" s="2"/>
      <c r="J927" s="2"/>
      <c r="K927" s="2"/>
      <c r="V927" s="2"/>
      <c r="W927" s="2"/>
      <c r="X927" s="2"/>
      <c r="Y927" s="2"/>
      <c r="Z927" s="2"/>
    </row>
    <row r="928" spans="1:26" ht="14.25" customHeight="1" x14ac:dyDescent="0.2">
      <c r="A928" s="2"/>
      <c r="B928" s="2"/>
      <c r="C928" s="2"/>
      <c r="D928" s="2"/>
      <c r="E928" s="2"/>
      <c r="F928" s="2"/>
      <c r="G928" s="2"/>
      <c r="H928" s="2"/>
      <c r="I928" s="2"/>
      <c r="J928" s="2"/>
      <c r="K928" s="2"/>
      <c r="V928" s="2"/>
      <c r="W928" s="2"/>
      <c r="X928" s="2"/>
      <c r="Y928" s="2"/>
      <c r="Z928" s="2"/>
    </row>
    <row r="929" spans="1:26" ht="14.25" customHeight="1" x14ac:dyDescent="0.2">
      <c r="A929" s="2"/>
      <c r="B929" s="2"/>
      <c r="C929" s="2"/>
      <c r="D929" s="2"/>
      <c r="E929" s="2"/>
      <c r="F929" s="2"/>
      <c r="G929" s="2"/>
      <c r="H929" s="2"/>
      <c r="I929" s="2"/>
      <c r="J929" s="2"/>
      <c r="K929" s="2"/>
      <c r="V929" s="2"/>
      <c r="W929" s="2"/>
      <c r="X929" s="2"/>
      <c r="Y929" s="2"/>
      <c r="Z929" s="2"/>
    </row>
    <row r="930" spans="1:26" ht="14.25" customHeight="1" x14ac:dyDescent="0.2">
      <c r="A930" s="2"/>
      <c r="B930" s="2"/>
      <c r="C930" s="2"/>
      <c r="D930" s="2"/>
      <c r="E930" s="2"/>
      <c r="F930" s="2"/>
      <c r="G930" s="2"/>
      <c r="H930" s="2"/>
      <c r="I930" s="2"/>
      <c r="J930" s="2"/>
      <c r="K930" s="2"/>
      <c r="V930" s="2"/>
      <c r="W930" s="2"/>
      <c r="X930" s="2"/>
      <c r="Y930" s="2"/>
      <c r="Z930" s="2"/>
    </row>
    <row r="931" spans="1:26" ht="14.25" customHeight="1" x14ac:dyDescent="0.2">
      <c r="A931" s="2"/>
      <c r="B931" s="2"/>
      <c r="C931" s="2"/>
      <c r="D931" s="2"/>
      <c r="E931" s="2"/>
      <c r="F931" s="2"/>
      <c r="G931" s="2"/>
      <c r="H931" s="2"/>
      <c r="I931" s="2"/>
      <c r="J931" s="2"/>
      <c r="K931" s="2"/>
      <c r="V931" s="2"/>
      <c r="W931" s="2"/>
      <c r="X931" s="2"/>
      <c r="Y931" s="2"/>
      <c r="Z931" s="2"/>
    </row>
    <row r="932" spans="1:26" ht="14.25" customHeight="1" x14ac:dyDescent="0.2">
      <c r="A932" s="2"/>
      <c r="B932" s="2"/>
      <c r="C932" s="2"/>
      <c r="D932" s="2"/>
      <c r="E932" s="2"/>
      <c r="F932" s="2"/>
      <c r="G932" s="2"/>
      <c r="H932" s="2"/>
      <c r="I932" s="2"/>
      <c r="J932" s="2"/>
      <c r="K932" s="2"/>
      <c r="V932" s="2"/>
      <c r="W932" s="2"/>
      <c r="X932" s="2"/>
      <c r="Y932" s="2"/>
      <c r="Z932" s="2"/>
    </row>
    <row r="933" spans="1:26" ht="14.25" customHeight="1" x14ac:dyDescent="0.2">
      <c r="A933" s="2"/>
      <c r="B933" s="2"/>
      <c r="C933" s="2"/>
      <c r="D933" s="2"/>
      <c r="E933" s="2"/>
      <c r="F933" s="2"/>
      <c r="G933" s="2"/>
      <c r="H933" s="2"/>
      <c r="I933" s="2"/>
      <c r="J933" s="2"/>
      <c r="K933" s="2"/>
      <c r="V933" s="2"/>
      <c r="W933" s="2"/>
      <c r="X933" s="2"/>
      <c r="Y933" s="2"/>
      <c r="Z933" s="2"/>
    </row>
    <row r="934" spans="1:26" ht="14.25" customHeight="1" x14ac:dyDescent="0.2">
      <c r="A934" s="2"/>
      <c r="B934" s="2"/>
      <c r="C934" s="2"/>
      <c r="D934" s="2"/>
      <c r="E934" s="2"/>
      <c r="F934" s="2"/>
      <c r="G934" s="2"/>
      <c r="H934" s="2"/>
      <c r="I934" s="2"/>
      <c r="J934" s="2"/>
      <c r="K934" s="2"/>
      <c r="V934" s="2"/>
      <c r="W934" s="2"/>
      <c r="X934" s="2"/>
      <c r="Y934" s="2"/>
      <c r="Z934" s="2"/>
    </row>
    <row r="935" spans="1:26" ht="14.25" customHeight="1" x14ac:dyDescent="0.2">
      <c r="A935" s="2"/>
      <c r="B935" s="2"/>
      <c r="C935" s="2"/>
      <c r="D935" s="2"/>
      <c r="E935" s="2"/>
      <c r="F935" s="2"/>
      <c r="G935" s="2"/>
      <c r="H935" s="2"/>
      <c r="I935" s="2"/>
      <c r="J935" s="2"/>
      <c r="K935" s="2"/>
      <c r="V935" s="2"/>
      <c r="W935" s="2"/>
      <c r="X935" s="2"/>
      <c r="Y935" s="2"/>
      <c r="Z935" s="2"/>
    </row>
    <row r="936" spans="1:26" ht="14.25" customHeight="1" x14ac:dyDescent="0.2">
      <c r="A936" s="2"/>
      <c r="B936" s="2"/>
      <c r="C936" s="2"/>
      <c r="D936" s="2"/>
      <c r="E936" s="2"/>
      <c r="F936" s="2"/>
      <c r="G936" s="2"/>
      <c r="H936" s="2"/>
      <c r="I936" s="2"/>
      <c r="J936" s="2"/>
      <c r="K936" s="2"/>
      <c r="V936" s="2"/>
      <c r="W936" s="2"/>
      <c r="X936" s="2"/>
      <c r="Y936" s="2"/>
      <c r="Z936" s="2"/>
    </row>
    <row r="937" spans="1:26" ht="14.25" customHeight="1" x14ac:dyDescent="0.2">
      <c r="A937" s="2"/>
      <c r="B937" s="2"/>
      <c r="C937" s="2"/>
      <c r="D937" s="2"/>
      <c r="E937" s="2"/>
      <c r="F937" s="2"/>
      <c r="G937" s="2"/>
      <c r="H937" s="2"/>
      <c r="I937" s="2"/>
      <c r="J937" s="2"/>
      <c r="K937" s="2"/>
      <c r="V937" s="2"/>
      <c r="W937" s="2"/>
      <c r="X937" s="2"/>
      <c r="Y937" s="2"/>
      <c r="Z937" s="2"/>
    </row>
    <row r="938" spans="1:26" ht="14.25" customHeight="1" x14ac:dyDescent="0.2">
      <c r="A938" s="2"/>
      <c r="B938" s="2"/>
      <c r="C938" s="2"/>
      <c r="D938" s="2"/>
      <c r="E938" s="2"/>
      <c r="F938" s="2"/>
      <c r="G938" s="2"/>
      <c r="H938" s="2"/>
      <c r="I938" s="2"/>
      <c r="J938" s="2"/>
      <c r="K938" s="2"/>
      <c r="V938" s="2"/>
      <c r="W938" s="2"/>
      <c r="X938" s="2"/>
      <c r="Y938" s="2"/>
      <c r="Z938" s="2"/>
    </row>
    <row r="939" spans="1:26" ht="14.25" customHeight="1" x14ac:dyDescent="0.2">
      <c r="A939" s="2"/>
      <c r="B939" s="2"/>
      <c r="C939" s="2"/>
      <c r="D939" s="2"/>
      <c r="E939" s="2"/>
      <c r="F939" s="2"/>
      <c r="G939" s="2"/>
      <c r="H939" s="2"/>
      <c r="I939" s="2"/>
      <c r="J939" s="2"/>
      <c r="K939" s="2"/>
      <c r="V939" s="2"/>
      <c r="W939" s="2"/>
      <c r="X939" s="2"/>
      <c r="Y939" s="2"/>
      <c r="Z939" s="2"/>
    </row>
    <row r="940" spans="1:26" ht="14.25" customHeight="1" x14ac:dyDescent="0.2">
      <c r="A940" s="2"/>
      <c r="B940" s="2"/>
      <c r="C940" s="2"/>
      <c r="D940" s="2"/>
      <c r="E940" s="2"/>
      <c r="F940" s="2"/>
      <c r="G940" s="2"/>
      <c r="H940" s="2"/>
      <c r="I940" s="2"/>
      <c r="J940" s="2"/>
      <c r="K940" s="2"/>
      <c r="V940" s="2"/>
      <c r="W940" s="2"/>
      <c r="X940" s="2"/>
      <c r="Y940" s="2"/>
      <c r="Z940" s="2"/>
    </row>
    <row r="941" spans="1:26" ht="14.25" customHeight="1" x14ac:dyDescent="0.2">
      <c r="A941" s="2"/>
      <c r="B941" s="2"/>
      <c r="C941" s="2"/>
      <c r="D941" s="2"/>
      <c r="E941" s="2"/>
      <c r="F941" s="2"/>
      <c r="G941" s="2"/>
      <c r="H941" s="2"/>
      <c r="I941" s="2"/>
      <c r="J941" s="2"/>
      <c r="K941" s="2"/>
      <c r="V941" s="2"/>
      <c r="W941" s="2"/>
      <c r="X941" s="2"/>
      <c r="Y941" s="2"/>
      <c r="Z941" s="2"/>
    </row>
    <row r="942" spans="1:26" ht="14.25" customHeight="1" x14ac:dyDescent="0.2">
      <c r="A942" s="2"/>
      <c r="B942" s="2"/>
      <c r="C942" s="2"/>
      <c r="D942" s="2"/>
      <c r="E942" s="2"/>
      <c r="F942" s="2"/>
      <c r="G942" s="2"/>
      <c r="H942" s="2"/>
      <c r="I942" s="2"/>
      <c r="J942" s="2"/>
      <c r="K942" s="2"/>
      <c r="V942" s="2"/>
      <c r="W942" s="2"/>
      <c r="X942" s="2"/>
      <c r="Y942" s="2"/>
      <c r="Z942" s="2"/>
    </row>
    <row r="943" spans="1:26" ht="14.25" customHeight="1" x14ac:dyDescent="0.2">
      <c r="A943" s="2"/>
      <c r="B943" s="2"/>
      <c r="C943" s="2"/>
      <c r="D943" s="2"/>
      <c r="E943" s="2"/>
      <c r="F943" s="2"/>
      <c r="G943" s="2"/>
      <c r="H943" s="2"/>
      <c r="I943" s="2"/>
      <c r="J943" s="2"/>
      <c r="K943" s="2"/>
      <c r="V943" s="2"/>
      <c r="W943" s="2"/>
      <c r="X943" s="2"/>
      <c r="Y943" s="2"/>
      <c r="Z943" s="2"/>
    </row>
    <row r="944" spans="1:26" ht="14.25" customHeight="1" x14ac:dyDescent="0.2">
      <c r="A944" s="2"/>
      <c r="B944" s="2"/>
      <c r="C944" s="2"/>
      <c r="D944" s="2"/>
      <c r="E944" s="2"/>
      <c r="F944" s="2"/>
      <c r="G944" s="2"/>
      <c r="H944" s="2"/>
      <c r="I944" s="2"/>
      <c r="J944" s="2"/>
      <c r="K944" s="2"/>
      <c r="V944" s="2"/>
      <c r="W944" s="2"/>
      <c r="X944" s="2"/>
      <c r="Y944" s="2"/>
      <c r="Z944" s="2"/>
    </row>
    <row r="945" spans="1:26" ht="14.25" customHeight="1" x14ac:dyDescent="0.2">
      <c r="A945" s="2"/>
      <c r="B945" s="2"/>
      <c r="C945" s="2"/>
      <c r="D945" s="2"/>
      <c r="E945" s="2"/>
      <c r="F945" s="2"/>
      <c r="G945" s="2"/>
      <c r="H945" s="2"/>
      <c r="I945" s="2"/>
      <c r="J945" s="2"/>
      <c r="K945" s="2"/>
      <c r="V945" s="2"/>
      <c r="W945" s="2"/>
      <c r="X945" s="2"/>
      <c r="Y945" s="2"/>
      <c r="Z945" s="2"/>
    </row>
    <row r="946" spans="1:26" ht="14.25" customHeight="1" x14ac:dyDescent="0.2">
      <c r="A946" s="2"/>
      <c r="B946" s="2"/>
      <c r="C946" s="2"/>
      <c r="D946" s="2"/>
      <c r="E946" s="2"/>
      <c r="F946" s="2"/>
      <c r="G946" s="2"/>
      <c r="H946" s="2"/>
      <c r="I946" s="2"/>
      <c r="J946" s="2"/>
      <c r="K946" s="2"/>
      <c r="V946" s="2"/>
      <c r="W946" s="2"/>
      <c r="X946" s="2"/>
      <c r="Y946" s="2"/>
      <c r="Z946" s="2"/>
    </row>
    <row r="947" spans="1:26" ht="14.25" customHeight="1" x14ac:dyDescent="0.2">
      <c r="A947" s="2"/>
      <c r="B947" s="2"/>
      <c r="C947" s="2"/>
      <c r="D947" s="2"/>
      <c r="E947" s="2"/>
      <c r="F947" s="2"/>
      <c r="G947" s="2"/>
      <c r="H947" s="2"/>
      <c r="I947" s="2"/>
      <c r="J947" s="2"/>
      <c r="K947" s="2"/>
      <c r="V947" s="2"/>
      <c r="W947" s="2"/>
      <c r="X947" s="2"/>
      <c r="Y947" s="2"/>
      <c r="Z947" s="2"/>
    </row>
    <row r="948" spans="1:26" ht="14.25" customHeight="1" x14ac:dyDescent="0.2">
      <c r="A948" s="2"/>
      <c r="B948" s="2"/>
      <c r="C948" s="2"/>
      <c r="D948" s="2"/>
      <c r="E948" s="2"/>
      <c r="F948" s="2"/>
      <c r="G948" s="2"/>
      <c r="H948" s="2"/>
      <c r="I948" s="2"/>
      <c r="J948" s="2"/>
      <c r="K948" s="2"/>
      <c r="V948" s="2"/>
      <c r="W948" s="2"/>
      <c r="X948" s="2"/>
      <c r="Y948" s="2"/>
      <c r="Z948" s="2"/>
    </row>
    <row r="949" spans="1:26" ht="14.25" customHeight="1" x14ac:dyDescent="0.2">
      <c r="A949" s="2"/>
      <c r="B949" s="2"/>
      <c r="C949" s="2"/>
      <c r="D949" s="2"/>
      <c r="E949" s="2"/>
      <c r="F949" s="2"/>
      <c r="G949" s="2"/>
      <c r="H949" s="2"/>
      <c r="I949" s="2"/>
      <c r="J949" s="2"/>
      <c r="K949" s="2"/>
      <c r="V949" s="2"/>
      <c r="W949" s="2"/>
      <c r="X949" s="2"/>
      <c r="Y949" s="2"/>
      <c r="Z949" s="2"/>
    </row>
    <row r="950" spans="1:26" ht="14.25" customHeight="1" x14ac:dyDescent="0.2">
      <c r="A950" s="2"/>
      <c r="B950" s="2"/>
      <c r="C950" s="2"/>
      <c r="D950" s="2"/>
      <c r="E950" s="2"/>
      <c r="F950" s="2"/>
      <c r="G950" s="2"/>
      <c r="H950" s="2"/>
      <c r="I950" s="2"/>
      <c r="J950" s="2"/>
      <c r="K950" s="2"/>
      <c r="V950" s="2"/>
      <c r="W950" s="2"/>
      <c r="X950" s="2"/>
      <c r="Y950" s="2"/>
      <c r="Z950" s="2"/>
    </row>
    <row r="951" spans="1:26" ht="14.25" customHeight="1" x14ac:dyDescent="0.2">
      <c r="A951" s="2"/>
      <c r="B951" s="2"/>
      <c r="C951" s="2"/>
      <c r="D951" s="2"/>
      <c r="E951" s="2"/>
      <c r="F951" s="2"/>
      <c r="G951" s="2"/>
      <c r="H951" s="2"/>
      <c r="I951" s="2"/>
      <c r="J951" s="2"/>
      <c r="K951" s="2"/>
      <c r="V951" s="2"/>
      <c r="W951" s="2"/>
      <c r="X951" s="2"/>
      <c r="Y951" s="2"/>
      <c r="Z951" s="2"/>
    </row>
    <row r="952" spans="1:26" ht="14.25" customHeight="1" x14ac:dyDescent="0.2">
      <c r="A952" s="2"/>
      <c r="B952" s="2"/>
      <c r="C952" s="2"/>
      <c r="D952" s="2"/>
      <c r="E952" s="2"/>
      <c r="F952" s="2"/>
      <c r="G952" s="2"/>
      <c r="H952" s="2"/>
      <c r="I952" s="2"/>
      <c r="J952" s="2"/>
      <c r="K952" s="2"/>
      <c r="V952" s="2"/>
      <c r="W952" s="2"/>
      <c r="X952" s="2"/>
      <c r="Y952" s="2"/>
      <c r="Z952" s="2"/>
    </row>
    <row r="953" spans="1:26" ht="14.25" customHeight="1" x14ac:dyDescent="0.2">
      <c r="A953" s="2"/>
      <c r="B953" s="2"/>
      <c r="C953" s="2"/>
      <c r="D953" s="2"/>
      <c r="E953" s="2"/>
      <c r="F953" s="2"/>
      <c r="G953" s="2"/>
      <c r="H953" s="2"/>
      <c r="I953" s="2"/>
      <c r="J953" s="2"/>
      <c r="K953" s="2"/>
      <c r="V953" s="2"/>
      <c r="W953" s="2"/>
      <c r="X953" s="2"/>
      <c r="Y953" s="2"/>
      <c r="Z953" s="2"/>
    </row>
    <row r="954" spans="1:26" ht="14.25" customHeight="1" x14ac:dyDescent="0.2">
      <c r="A954" s="2"/>
      <c r="B954" s="2"/>
      <c r="C954" s="2"/>
      <c r="D954" s="2"/>
      <c r="E954" s="2"/>
      <c r="F954" s="2"/>
      <c r="G954" s="2"/>
      <c r="H954" s="2"/>
      <c r="I954" s="2"/>
      <c r="J954" s="2"/>
      <c r="K954" s="2"/>
      <c r="V954" s="2"/>
      <c r="W954" s="2"/>
      <c r="X954" s="2"/>
      <c r="Y954" s="2"/>
      <c r="Z954" s="2"/>
    </row>
    <row r="955" spans="1:26" ht="14.25" customHeight="1" x14ac:dyDescent="0.2">
      <c r="A955" s="2"/>
      <c r="B955" s="2"/>
      <c r="C955" s="2"/>
      <c r="D955" s="2"/>
      <c r="E955" s="2"/>
      <c r="F955" s="2"/>
      <c r="G955" s="2"/>
      <c r="H955" s="2"/>
      <c r="I955" s="2"/>
      <c r="J955" s="2"/>
      <c r="K955" s="2"/>
      <c r="V955" s="2"/>
      <c r="W955" s="2"/>
      <c r="X955" s="2"/>
      <c r="Y955" s="2"/>
      <c r="Z955" s="2"/>
    </row>
    <row r="956" spans="1:26" ht="14.25" customHeight="1" x14ac:dyDescent="0.2">
      <c r="A956" s="2"/>
      <c r="B956" s="2"/>
      <c r="C956" s="2"/>
      <c r="D956" s="2"/>
      <c r="E956" s="2"/>
      <c r="F956" s="2"/>
      <c r="G956" s="2"/>
      <c r="H956" s="2"/>
      <c r="I956" s="2"/>
      <c r="J956" s="2"/>
      <c r="K956" s="2"/>
      <c r="V956" s="2"/>
      <c r="W956" s="2"/>
      <c r="X956" s="2"/>
      <c r="Y956" s="2"/>
      <c r="Z956" s="2"/>
    </row>
    <row r="957" spans="1:26" ht="14.25" customHeight="1" x14ac:dyDescent="0.2">
      <c r="A957" s="2"/>
      <c r="B957" s="2"/>
      <c r="C957" s="2"/>
      <c r="D957" s="2"/>
      <c r="E957" s="2"/>
      <c r="F957" s="2"/>
      <c r="G957" s="2"/>
      <c r="H957" s="2"/>
      <c r="I957" s="2"/>
      <c r="J957" s="2"/>
      <c r="K957" s="2"/>
      <c r="V957" s="2"/>
      <c r="W957" s="2"/>
      <c r="X957" s="2"/>
      <c r="Y957" s="2"/>
      <c r="Z957" s="2"/>
    </row>
    <row r="958" spans="1:26" ht="14.25" customHeight="1" x14ac:dyDescent="0.2">
      <c r="A958" s="2"/>
      <c r="B958" s="2"/>
      <c r="C958" s="2"/>
      <c r="D958" s="2"/>
      <c r="E958" s="2"/>
      <c r="F958" s="2"/>
      <c r="G958" s="2"/>
      <c r="H958" s="2"/>
      <c r="I958" s="2"/>
      <c r="J958" s="2"/>
      <c r="K958" s="2"/>
      <c r="V958" s="2"/>
      <c r="W958" s="2"/>
      <c r="X958" s="2"/>
      <c r="Y958" s="2"/>
      <c r="Z958" s="2"/>
    </row>
    <row r="959" spans="1:26" ht="14.25" customHeight="1" x14ac:dyDescent="0.2">
      <c r="A959" s="2"/>
      <c r="B959" s="2"/>
      <c r="C959" s="2"/>
      <c r="D959" s="2"/>
      <c r="E959" s="2"/>
      <c r="F959" s="2"/>
      <c r="G959" s="2"/>
      <c r="H959" s="2"/>
      <c r="I959" s="2"/>
      <c r="J959" s="2"/>
      <c r="K959" s="2"/>
      <c r="V959" s="2"/>
      <c r="W959" s="2"/>
      <c r="X959" s="2"/>
      <c r="Y959" s="2"/>
      <c r="Z959" s="2"/>
    </row>
    <row r="960" spans="1:26" ht="14.25" customHeight="1" x14ac:dyDescent="0.2">
      <c r="A960" s="2"/>
      <c r="B960" s="2"/>
      <c r="C960" s="2"/>
      <c r="D960" s="2"/>
      <c r="E960" s="2"/>
      <c r="F960" s="2"/>
      <c r="G960" s="2"/>
      <c r="H960" s="2"/>
      <c r="I960" s="2"/>
      <c r="J960" s="2"/>
      <c r="K960" s="2"/>
      <c r="V960" s="2"/>
      <c r="W960" s="2"/>
      <c r="X960" s="2"/>
      <c r="Y960" s="2"/>
      <c r="Z960" s="2"/>
    </row>
    <row r="961" spans="1:26" ht="14.25" customHeight="1" x14ac:dyDescent="0.2">
      <c r="A961" s="2"/>
      <c r="B961" s="2"/>
      <c r="C961" s="2"/>
      <c r="D961" s="2"/>
      <c r="E961" s="2"/>
      <c r="F961" s="2"/>
      <c r="G961" s="2"/>
      <c r="H961" s="2"/>
      <c r="I961" s="2"/>
      <c r="J961" s="2"/>
      <c r="K961" s="2"/>
      <c r="V961" s="2"/>
      <c r="W961" s="2"/>
      <c r="X961" s="2"/>
      <c r="Y961" s="2"/>
      <c r="Z961" s="2"/>
    </row>
    <row r="962" spans="1:26" ht="14.25" customHeight="1" x14ac:dyDescent="0.2">
      <c r="A962" s="2"/>
      <c r="B962" s="2"/>
      <c r="C962" s="2"/>
      <c r="D962" s="2"/>
      <c r="E962" s="2"/>
      <c r="F962" s="2"/>
      <c r="G962" s="2"/>
      <c r="H962" s="2"/>
      <c r="I962" s="2"/>
      <c r="J962" s="2"/>
      <c r="K962" s="2"/>
      <c r="V962" s="2"/>
      <c r="W962" s="2"/>
      <c r="X962" s="2"/>
      <c r="Y962" s="2"/>
      <c r="Z962" s="2"/>
    </row>
    <row r="963" spans="1:26" ht="14.25" customHeight="1" x14ac:dyDescent="0.2">
      <c r="A963" s="2"/>
      <c r="B963" s="2"/>
      <c r="C963" s="2"/>
      <c r="D963" s="2"/>
      <c r="E963" s="2"/>
      <c r="F963" s="2"/>
      <c r="G963" s="2"/>
      <c r="H963" s="2"/>
      <c r="I963" s="2"/>
      <c r="J963" s="2"/>
      <c r="K963" s="2"/>
      <c r="V963" s="2"/>
      <c r="W963" s="2"/>
      <c r="X963" s="2"/>
      <c r="Y963" s="2"/>
      <c r="Z963" s="2"/>
    </row>
    <row r="964" spans="1:26" ht="14.25" customHeight="1" x14ac:dyDescent="0.2">
      <c r="A964" s="2"/>
      <c r="B964" s="2"/>
      <c r="C964" s="2"/>
      <c r="D964" s="2"/>
      <c r="E964" s="2"/>
      <c r="F964" s="2"/>
      <c r="G964" s="2"/>
      <c r="H964" s="2"/>
      <c r="I964" s="2"/>
      <c r="J964" s="2"/>
      <c r="K964" s="2"/>
      <c r="V964" s="2"/>
      <c r="W964" s="2"/>
      <c r="X964" s="2"/>
      <c r="Y964" s="2"/>
      <c r="Z964" s="2"/>
    </row>
    <row r="965" spans="1:26" ht="14.25" customHeight="1" x14ac:dyDescent="0.2">
      <c r="A965" s="2"/>
      <c r="B965" s="2"/>
      <c r="C965" s="2"/>
      <c r="D965" s="2"/>
      <c r="E965" s="2"/>
      <c r="F965" s="2"/>
      <c r="G965" s="2"/>
      <c r="H965" s="2"/>
      <c r="I965" s="2"/>
      <c r="J965" s="2"/>
      <c r="K965" s="2"/>
      <c r="V965" s="2"/>
      <c r="W965" s="2"/>
      <c r="X965" s="2"/>
      <c r="Y965" s="2"/>
      <c r="Z965" s="2"/>
    </row>
    <row r="966" spans="1:26" ht="14.25" customHeight="1" x14ac:dyDescent="0.2">
      <c r="A966" s="2"/>
      <c r="B966" s="2"/>
      <c r="C966" s="2"/>
      <c r="D966" s="2"/>
      <c r="E966" s="2"/>
      <c r="F966" s="2"/>
      <c r="G966" s="2"/>
      <c r="H966" s="2"/>
      <c r="I966" s="2"/>
      <c r="J966" s="2"/>
      <c r="K966" s="2"/>
      <c r="V966" s="2"/>
      <c r="W966" s="2"/>
      <c r="X966" s="2"/>
      <c r="Y966" s="2"/>
      <c r="Z966" s="2"/>
    </row>
    <row r="967" spans="1:26" ht="14.25" customHeight="1" x14ac:dyDescent="0.2">
      <c r="A967" s="2"/>
      <c r="B967" s="2"/>
      <c r="C967" s="2"/>
      <c r="D967" s="2"/>
      <c r="E967" s="2"/>
      <c r="F967" s="2"/>
      <c r="G967" s="2"/>
      <c r="H967" s="2"/>
      <c r="I967" s="2"/>
      <c r="J967" s="2"/>
      <c r="K967" s="2"/>
      <c r="V967" s="2"/>
      <c r="W967" s="2"/>
      <c r="X967" s="2"/>
      <c r="Y967" s="2"/>
      <c r="Z967" s="2"/>
    </row>
    <row r="968" spans="1:26" ht="14.25" customHeight="1" x14ac:dyDescent="0.2">
      <c r="A968" s="2"/>
      <c r="B968" s="2"/>
      <c r="C968" s="2"/>
      <c r="D968" s="2"/>
      <c r="E968" s="2"/>
      <c r="F968" s="2"/>
      <c r="G968" s="2"/>
      <c r="H968" s="2"/>
      <c r="I968" s="2"/>
      <c r="J968" s="2"/>
      <c r="K968" s="2"/>
      <c r="V968" s="2"/>
      <c r="W968" s="2"/>
      <c r="X968" s="2"/>
      <c r="Y968" s="2"/>
      <c r="Z968" s="2"/>
    </row>
    <row r="969" spans="1:26" ht="14.25" customHeight="1" x14ac:dyDescent="0.2">
      <c r="A969" s="2"/>
      <c r="B969" s="2"/>
      <c r="C969" s="2"/>
      <c r="D969" s="2"/>
      <c r="E969" s="2"/>
      <c r="F969" s="2"/>
      <c r="G969" s="2"/>
      <c r="H969" s="2"/>
      <c r="I969" s="2"/>
      <c r="J969" s="2"/>
      <c r="K969" s="2"/>
      <c r="V969" s="2"/>
      <c r="W969" s="2"/>
      <c r="X969" s="2"/>
      <c r="Y969" s="2"/>
      <c r="Z969" s="2"/>
    </row>
    <row r="970" spans="1:26" ht="14.25" customHeight="1" x14ac:dyDescent="0.2">
      <c r="A970" s="2"/>
      <c r="B970" s="2"/>
      <c r="C970" s="2"/>
      <c r="D970" s="2"/>
      <c r="E970" s="2"/>
      <c r="F970" s="2"/>
      <c r="G970" s="2"/>
      <c r="H970" s="2"/>
      <c r="I970" s="2"/>
      <c r="J970" s="2"/>
      <c r="K970" s="2"/>
      <c r="V970" s="2"/>
      <c r="W970" s="2"/>
      <c r="X970" s="2"/>
      <c r="Y970" s="2"/>
      <c r="Z970" s="2"/>
    </row>
    <row r="971" spans="1:26" ht="14.25" customHeight="1" x14ac:dyDescent="0.2">
      <c r="A971" s="2"/>
      <c r="B971" s="2"/>
      <c r="C971" s="2"/>
      <c r="D971" s="2"/>
      <c r="E971" s="2"/>
      <c r="F971" s="2"/>
      <c r="G971" s="2"/>
      <c r="H971" s="2"/>
      <c r="I971" s="2"/>
      <c r="J971" s="2"/>
      <c r="K971" s="2"/>
      <c r="V971" s="2"/>
      <c r="W971" s="2"/>
      <c r="X971" s="2"/>
      <c r="Y971" s="2"/>
      <c r="Z971" s="2"/>
    </row>
    <row r="972" spans="1:26" ht="14.25" customHeight="1" x14ac:dyDescent="0.2">
      <c r="A972" s="2"/>
      <c r="B972" s="2"/>
      <c r="C972" s="2"/>
      <c r="D972" s="2"/>
      <c r="E972" s="2"/>
      <c r="F972" s="2"/>
      <c r="G972" s="2"/>
      <c r="H972" s="2"/>
      <c r="I972" s="2"/>
      <c r="J972" s="2"/>
      <c r="K972" s="2"/>
      <c r="V972" s="2"/>
      <c r="W972" s="2"/>
      <c r="X972" s="2"/>
      <c r="Y972" s="2"/>
      <c r="Z972" s="2"/>
    </row>
    <row r="973" spans="1:26" ht="14.25" customHeight="1" x14ac:dyDescent="0.2">
      <c r="A973" s="2"/>
      <c r="B973" s="2"/>
      <c r="C973" s="2"/>
      <c r="D973" s="2"/>
      <c r="E973" s="2"/>
      <c r="F973" s="2"/>
      <c r="G973" s="2"/>
      <c r="H973" s="2"/>
      <c r="I973" s="2"/>
      <c r="J973" s="2"/>
      <c r="K973" s="2"/>
      <c r="V973" s="2"/>
      <c r="W973" s="2"/>
      <c r="X973" s="2"/>
      <c r="Y973" s="2"/>
      <c r="Z973" s="2"/>
    </row>
    <row r="974" spans="1:26" ht="14.25" customHeight="1" x14ac:dyDescent="0.2">
      <c r="A974" s="2"/>
      <c r="B974" s="2"/>
      <c r="C974" s="2"/>
      <c r="D974" s="2"/>
      <c r="E974" s="2"/>
      <c r="F974" s="2"/>
      <c r="G974" s="2"/>
      <c r="H974" s="2"/>
      <c r="I974" s="2"/>
      <c r="J974" s="2"/>
      <c r="K974" s="2"/>
      <c r="V974" s="2"/>
      <c r="W974" s="2"/>
      <c r="X974" s="2"/>
      <c r="Y974" s="2"/>
      <c r="Z974" s="2"/>
    </row>
    <row r="975" spans="1:26" ht="14.25" customHeight="1" x14ac:dyDescent="0.2">
      <c r="A975" s="2"/>
      <c r="B975" s="2"/>
      <c r="C975" s="2"/>
      <c r="D975" s="2"/>
      <c r="E975" s="2"/>
      <c r="F975" s="2"/>
      <c r="G975" s="2"/>
      <c r="H975" s="2"/>
      <c r="I975" s="2"/>
      <c r="J975" s="2"/>
      <c r="K975" s="2"/>
      <c r="V975" s="2"/>
      <c r="W975" s="2"/>
      <c r="X975" s="2"/>
      <c r="Y975" s="2"/>
      <c r="Z975" s="2"/>
    </row>
    <row r="976" spans="1:26" ht="14.25" customHeight="1" x14ac:dyDescent="0.2">
      <c r="A976" s="2"/>
      <c r="B976" s="2"/>
      <c r="C976" s="2"/>
      <c r="D976" s="2"/>
      <c r="E976" s="2"/>
      <c r="F976" s="2"/>
      <c r="G976" s="2"/>
      <c r="H976" s="2"/>
      <c r="I976" s="2"/>
      <c r="J976" s="2"/>
      <c r="K976" s="2"/>
      <c r="V976" s="2"/>
      <c r="W976" s="2"/>
      <c r="X976" s="2"/>
      <c r="Y976" s="2"/>
      <c r="Z976" s="2"/>
    </row>
    <row r="977" spans="1:26" ht="14.25" customHeight="1" x14ac:dyDescent="0.2">
      <c r="A977" s="2"/>
      <c r="B977" s="2"/>
      <c r="C977" s="2"/>
      <c r="D977" s="2"/>
      <c r="E977" s="2"/>
      <c r="F977" s="2"/>
      <c r="G977" s="2"/>
      <c r="H977" s="2"/>
      <c r="I977" s="2"/>
      <c r="J977" s="2"/>
      <c r="K977" s="2"/>
      <c r="V977" s="2"/>
      <c r="W977" s="2"/>
      <c r="X977" s="2"/>
      <c r="Y977" s="2"/>
      <c r="Z977" s="2"/>
    </row>
    <row r="978" spans="1:26" ht="14.25" customHeight="1" x14ac:dyDescent="0.2">
      <c r="A978" s="2"/>
      <c r="B978" s="2"/>
      <c r="C978" s="2"/>
      <c r="D978" s="2"/>
      <c r="E978" s="2"/>
      <c r="F978" s="2"/>
      <c r="G978" s="2"/>
      <c r="H978" s="2"/>
      <c r="I978" s="2"/>
      <c r="J978" s="2"/>
      <c r="K978" s="2"/>
      <c r="V978" s="2"/>
      <c r="W978" s="2"/>
      <c r="X978" s="2"/>
      <c r="Y978" s="2"/>
      <c r="Z978" s="2"/>
    </row>
    <row r="979" spans="1:26" ht="14.25" customHeight="1" x14ac:dyDescent="0.2">
      <c r="A979" s="2"/>
      <c r="B979" s="2"/>
      <c r="C979" s="2"/>
      <c r="D979" s="2"/>
      <c r="E979" s="2"/>
      <c r="F979" s="2"/>
      <c r="G979" s="2"/>
      <c r="H979" s="2"/>
      <c r="I979" s="2"/>
      <c r="J979" s="2"/>
      <c r="K979" s="2"/>
      <c r="V979" s="2"/>
      <c r="W979" s="2"/>
      <c r="X979" s="2"/>
      <c r="Y979" s="2"/>
      <c r="Z979" s="2"/>
    </row>
    <row r="980" spans="1:26" ht="14.25" customHeight="1" x14ac:dyDescent="0.2">
      <c r="A980" s="2"/>
      <c r="B980" s="2"/>
      <c r="C980" s="2"/>
      <c r="D980" s="2"/>
      <c r="E980" s="2"/>
      <c r="F980" s="2"/>
      <c r="G980" s="2"/>
      <c r="H980" s="2"/>
      <c r="I980" s="2"/>
      <c r="J980" s="2"/>
      <c r="K980" s="2"/>
      <c r="V980" s="2"/>
      <c r="W980" s="2"/>
      <c r="X980" s="2"/>
      <c r="Y980" s="2"/>
      <c r="Z980" s="2"/>
    </row>
    <row r="981" spans="1:26" ht="14.25" customHeight="1" x14ac:dyDescent="0.2">
      <c r="A981" s="2"/>
      <c r="B981" s="2"/>
      <c r="C981" s="2"/>
      <c r="D981" s="2"/>
      <c r="E981" s="2"/>
      <c r="F981" s="2"/>
      <c r="G981" s="2"/>
      <c r="H981" s="2"/>
      <c r="I981" s="2"/>
      <c r="J981" s="2"/>
      <c r="K981" s="2"/>
      <c r="V981" s="2"/>
      <c r="W981" s="2"/>
      <c r="X981" s="2"/>
      <c r="Y981" s="2"/>
      <c r="Z981" s="2"/>
    </row>
    <row r="982" spans="1:26" ht="14.25" customHeight="1" x14ac:dyDescent="0.2">
      <c r="A982" s="2"/>
      <c r="B982" s="2"/>
      <c r="C982" s="2"/>
      <c r="D982" s="2"/>
      <c r="E982" s="2"/>
      <c r="F982" s="2"/>
      <c r="G982" s="2"/>
      <c r="H982" s="2"/>
      <c r="I982" s="2"/>
      <c r="J982" s="2"/>
      <c r="K982" s="2"/>
      <c r="V982" s="2"/>
      <c r="W982" s="2"/>
      <c r="X982" s="2"/>
      <c r="Y982" s="2"/>
      <c r="Z982" s="2"/>
    </row>
    <row r="983" spans="1:26" ht="14.25" customHeight="1" x14ac:dyDescent="0.2">
      <c r="A983" s="2"/>
      <c r="B983" s="2"/>
      <c r="C983" s="2"/>
      <c r="D983" s="2"/>
      <c r="E983" s="2"/>
      <c r="F983" s="2"/>
      <c r="G983" s="2"/>
      <c r="H983" s="2"/>
      <c r="I983" s="2"/>
      <c r="J983" s="2"/>
      <c r="K983" s="2"/>
      <c r="V983" s="2"/>
      <c r="W983" s="2"/>
      <c r="X983" s="2"/>
      <c r="Y983" s="2"/>
      <c r="Z983" s="2"/>
    </row>
    <row r="984" spans="1:26" ht="14.25" customHeight="1" x14ac:dyDescent="0.2">
      <c r="A984" s="2"/>
      <c r="B984" s="2"/>
      <c r="C984" s="2"/>
      <c r="D984" s="2"/>
      <c r="E984" s="2"/>
      <c r="F984" s="2"/>
      <c r="G984" s="2"/>
      <c r="H984" s="2"/>
      <c r="I984" s="2"/>
      <c r="J984" s="2"/>
      <c r="K984" s="2"/>
      <c r="V984" s="2"/>
      <c r="W984" s="2"/>
      <c r="X984" s="2"/>
      <c r="Y984" s="2"/>
      <c r="Z984" s="2"/>
    </row>
    <row r="985" spans="1:26" ht="14.25" customHeight="1" x14ac:dyDescent="0.2">
      <c r="A985" s="2"/>
      <c r="B985" s="2"/>
      <c r="C985" s="2"/>
      <c r="D985" s="2"/>
      <c r="E985" s="2"/>
      <c r="F985" s="2"/>
      <c r="G985" s="2"/>
      <c r="H985" s="2"/>
      <c r="I985" s="2"/>
      <c r="J985" s="2"/>
      <c r="K985" s="2"/>
      <c r="V985" s="2"/>
      <c r="W985" s="2"/>
      <c r="X985" s="2"/>
      <c r="Y985" s="2"/>
      <c r="Z985" s="2"/>
    </row>
    <row r="986" spans="1:26" ht="14.25" customHeight="1" x14ac:dyDescent="0.2">
      <c r="A986" s="2"/>
      <c r="B986" s="2"/>
      <c r="C986" s="2"/>
      <c r="D986" s="2"/>
      <c r="E986" s="2"/>
      <c r="F986" s="2"/>
      <c r="G986" s="2"/>
      <c r="H986" s="2"/>
      <c r="I986" s="2"/>
      <c r="J986" s="2"/>
      <c r="K986" s="2"/>
      <c r="V986" s="2"/>
      <c r="W986" s="2"/>
      <c r="X986" s="2"/>
      <c r="Y986" s="2"/>
      <c r="Z986" s="2"/>
    </row>
    <row r="987" spans="1:26" ht="14.25" customHeight="1" x14ac:dyDescent="0.2">
      <c r="A987" s="2"/>
      <c r="B987" s="2"/>
      <c r="C987" s="2"/>
      <c r="D987" s="2"/>
      <c r="E987" s="2"/>
      <c r="F987" s="2"/>
      <c r="G987" s="2"/>
      <c r="H987" s="2"/>
      <c r="I987" s="2"/>
      <c r="J987" s="2"/>
      <c r="K987" s="2"/>
      <c r="V987" s="2"/>
      <c r="W987" s="2"/>
      <c r="X987" s="2"/>
      <c r="Y987" s="2"/>
      <c r="Z987" s="2"/>
    </row>
    <row r="988" spans="1:26" ht="14.25" customHeight="1" x14ac:dyDescent="0.2">
      <c r="A988" s="2"/>
      <c r="B988" s="2"/>
      <c r="C988" s="2"/>
      <c r="D988" s="2"/>
      <c r="E988" s="2"/>
      <c r="F988" s="2"/>
      <c r="G988" s="2"/>
      <c r="H988" s="2"/>
      <c r="I988" s="2"/>
      <c r="J988" s="2"/>
      <c r="K988" s="2"/>
      <c r="V988" s="2"/>
      <c r="W988" s="2"/>
      <c r="X988" s="2"/>
      <c r="Y988" s="2"/>
      <c r="Z988" s="2"/>
    </row>
    <row r="989" spans="1:26" ht="14.25" customHeight="1" x14ac:dyDescent="0.2">
      <c r="A989" s="2"/>
      <c r="B989" s="2"/>
      <c r="C989" s="2"/>
      <c r="D989" s="2"/>
      <c r="E989" s="2"/>
      <c r="F989" s="2"/>
      <c r="G989" s="2"/>
      <c r="H989" s="2"/>
      <c r="I989" s="2"/>
      <c r="J989" s="2"/>
      <c r="K989" s="2"/>
      <c r="V989" s="2"/>
      <c r="W989" s="2"/>
      <c r="X989" s="2"/>
      <c r="Y989" s="2"/>
      <c r="Z989" s="2"/>
    </row>
    <row r="990" spans="1:26" ht="14.25" customHeight="1" x14ac:dyDescent="0.2">
      <c r="A990" s="2"/>
      <c r="B990" s="2"/>
      <c r="C990" s="2"/>
      <c r="D990" s="2"/>
      <c r="E990" s="2"/>
      <c r="F990" s="2"/>
      <c r="G990" s="2"/>
      <c r="H990" s="2"/>
      <c r="I990" s="2"/>
      <c r="J990" s="2"/>
      <c r="K990" s="2"/>
      <c r="V990" s="2"/>
      <c r="W990" s="2"/>
      <c r="X990" s="2"/>
      <c r="Y990" s="2"/>
      <c r="Z990" s="2"/>
    </row>
    <row r="991" spans="1:26" ht="14.25" customHeight="1" x14ac:dyDescent="0.2">
      <c r="A991" s="2"/>
      <c r="B991" s="2"/>
      <c r="C991" s="2"/>
      <c r="D991" s="2"/>
      <c r="E991" s="2"/>
      <c r="F991" s="2"/>
      <c r="G991" s="2"/>
      <c r="H991" s="2"/>
      <c r="I991" s="2"/>
      <c r="J991" s="2"/>
      <c r="K991" s="2"/>
      <c r="V991" s="2"/>
      <c r="W991" s="2"/>
      <c r="X991" s="2"/>
      <c r="Y991" s="2"/>
      <c r="Z991" s="2"/>
    </row>
    <row r="992" spans="1:26" ht="14.25" customHeight="1" x14ac:dyDescent="0.2">
      <c r="A992" s="2"/>
      <c r="B992" s="2"/>
      <c r="C992" s="2"/>
      <c r="D992" s="2"/>
      <c r="E992" s="2"/>
      <c r="F992" s="2"/>
      <c r="G992" s="2"/>
      <c r="H992" s="2"/>
      <c r="I992" s="2"/>
      <c r="J992" s="2"/>
      <c r="K992" s="2"/>
      <c r="V992" s="2"/>
      <c r="W992" s="2"/>
      <c r="X992" s="2"/>
      <c r="Y992" s="2"/>
      <c r="Z992" s="2"/>
    </row>
    <row r="993" spans="1:26" ht="14.25" customHeight="1" x14ac:dyDescent="0.2">
      <c r="A993" s="2"/>
      <c r="B993" s="2"/>
      <c r="C993" s="2"/>
      <c r="D993" s="2"/>
      <c r="E993" s="2"/>
      <c r="F993" s="2"/>
      <c r="G993" s="2"/>
      <c r="H993" s="2"/>
      <c r="I993" s="2"/>
      <c r="J993" s="2"/>
      <c r="K993" s="2"/>
      <c r="V993" s="2"/>
      <c r="W993" s="2"/>
      <c r="X993" s="2"/>
      <c r="Y993" s="2"/>
      <c r="Z993" s="2"/>
    </row>
    <row r="994" spans="1:26" ht="14.25" customHeight="1" x14ac:dyDescent="0.2">
      <c r="A994" s="2"/>
      <c r="B994" s="2"/>
      <c r="C994" s="2"/>
      <c r="D994" s="2"/>
      <c r="E994" s="2"/>
      <c r="F994" s="2"/>
      <c r="G994" s="2"/>
      <c r="H994" s="2"/>
      <c r="I994" s="2"/>
      <c r="J994" s="2"/>
      <c r="K994" s="2"/>
      <c r="V994" s="2"/>
      <c r="W994" s="2"/>
      <c r="X994" s="2"/>
      <c r="Y994" s="2"/>
      <c r="Z994" s="2"/>
    </row>
    <row r="995" spans="1:26" ht="14.25" customHeight="1" x14ac:dyDescent="0.2">
      <c r="A995" s="2"/>
      <c r="B995" s="2"/>
      <c r="C995" s="2"/>
      <c r="D995" s="2"/>
      <c r="E995" s="2"/>
      <c r="F995" s="2"/>
      <c r="G995" s="2"/>
      <c r="H995" s="2"/>
      <c r="I995" s="2"/>
      <c r="J995" s="2"/>
      <c r="K995" s="2"/>
      <c r="V995" s="2"/>
      <c r="W995" s="2"/>
      <c r="X995" s="2"/>
      <c r="Y995" s="2"/>
      <c r="Z995" s="2"/>
    </row>
    <row r="996" spans="1:26" ht="14.25" customHeight="1" x14ac:dyDescent="0.2">
      <c r="A996" s="2"/>
      <c r="B996" s="2"/>
      <c r="C996" s="2"/>
      <c r="D996" s="2"/>
      <c r="E996" s="2"/>
      <c r="F996" s="2"/>
      <c r="G996" s="2"/>
      <c r="H996" s="2"/>
      <c r="I996" s="2"/>
      <c r="J996" s="2"/>
      <c r="K996" s="2"/>
      <c r="V996" s="2"/>
      <c r="W996" s="2"/>
      <c r="X996" s="2"/>
      <c r="Y996" s="2"/>
      <c r="Z996" s="2"/>
    </row>
    <row r="997" spans="1:26" ht="14.25" customHeight="1" x14ac:dyDescent="0.2">
      <c r="A997" s="2"/>
      <c r="B997" s="2"/>
      <c r="C997" s="2"/>
      <c r="D997" s="2"/>
      <c r="E997" s="2"/>
      <c r="F997" s="2"/>
      <c r="G997" s="2"/>
      <c r="H997" s="2"/>
      <c r="I997" s="2"/>
      <c r="J997" s="2"/>
      <c r="K997" s="2"/>
      <c r="V997" s="2"/>
      <c r="W997" s="2"/>
      <c r="X997" s="2"/>
      <c r="Y997" s="2"/>
      <c r="Z997" s="2"/>
    </row>
    <row r="998" spans="1:26" ht="14.25" customHeight="1" x14ac:dyDescent="0.2">
      <c r="A998" s="2"/>
      <c r="B998" s="2"/>
      <c r="C998" s="2"/>
      <c r="D998" s="2"/>
      <c r="E998" s="2"/>
      <c r="F998" s="2"/>
      <c r="G998" s="2"/>
      <c r="H998" s="2"/>
      <c r="I998" s="2"/>
      <c r="J998" s="2"/>
      <c r="K998" s="2"/>
      <c r="V998" s="2"/>
      <c r="W998" s="2"/>
      <c r="X998" s="2"/>
      <c r="Y998" s="2"/>
      <c r="Z998" s="2"/>
    </row>
    <row r="999" spans="1:26" ht="14.25" customHeight="1" x14ac:dyDescent="0.2">
      <c r="A999" s="2"/>
      <c r="B999" s="2"/>
      <c r="C999" s="2"/>
      <c r="D999" s="2"/>
      <c r="E999" s="2"/>
      <c r="F999" s="2"/>
      <c r="G999" s="2"/>
      <c r="H999" s="2"/>
      <c r="I999" s="2"/>
      <c r="J999" s="2"/>
      <c r="K999" s="2"/>
      <c r="V999" s="2"/>
      <c r="W999" s="2"/>
      <c r="X999" s="2"/>
      <c r="Y999" s="2"/>
      <c r="Z999" s="2"/>
    </row>
    <row r="1000" spans="1:26" ht="14.25" customHeight="1" x14ac:dyDescent="0.2">
      <c r="A1000" s="2"/>
      <c r="B1000" s="2"/>
      <c r="C1000" s="2"/>
      <c r="D1000" s="2"/>
      <c r="E1000" s="2"/>
      <c r="F1000" s="2"/>
      <c r="G1000" s="2"/>
      <c r="H1000" s="2"/>
      <c r="I1000" s="2"/>
      <c r="J1000" s="2"/>
      <c r="K1000" s="2"/>
      <c r="V1000" s="2"/>
      <c r="W1000" s="2"/>
      <c r="X1000" s="2"/>
      <c r="Y1000" s="2"/>
      <c r="Z1000" s="2"/>
    </row>
  </sheetData>
  <mergeCells count="1">
    <mergeCell ref="D4:E4"/>
  </mergeCells>
  <pageMargins left="0.7" right="0.7" top="0.75" bottom="0.75" header="0" footer="0"/>
  <pageSetup paperSize="9" orientation="portrait"/>
  <colBreaks count="1" manualBreakCount="1">
    <brk id="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P1000"/>
  <sheetViews>
    <sheetView showGridLines="0" zoomScale="65" zoomScaleNormal="65" workbookViewId="0">
      <pane xSplit="5" ySplit="5" topLeftCell="F6" activePane="bottomRight" state="frozen"/>
      <selection pane="topRight" activeCell="F1" sqref="F1"/>
      <selection pane="bottomLeft" activeCell="A6" sqref="A6"/>
      <selection pane="bottomRight" activeCell="C1" sqref="C1:C1048576"/>
    </sheetView>
  </sheetViews>
  <sheetFormatPr baseColWidth="10" defaultColWidth="14.5" defaultRowHeight="15" customHeight="1" outlineLevelRow="1" outlineLevelCol="1" x14ac:dyDescent="0.2"/>
  <cols>
    <col min="1" max="2" width="2.5" hidden="1" customWidth="1"/>
    <col min="3" max="3" width="3.1640625" hidden="1" customWidth="1"/>
    <col min="4" max="4" width="37.5" customWidth="1"/>
    <col min="5" max="5" width="30.5" customWidth="1"/>
    <col min="6" max="6" width="2.5" customWidth="1"/>
    <col min="7" max="12" width="16.1640625" customWidth="1"/>
    <col min="13" max="13" width="2.5" customWidth="1"/>
    <col min="14" max="14" width="16.1640625" customWidth="1"/>
    <col min="15" max="15" width="2.5" customWidth="1"/>
    <col min="16" max="16" width="61.83203125" customWidth="1"/>
    <col min="17" max="17" width="2.5" customWidth="1"/>
    <col min="18" max="18" width="44.5" hidden="1" customWidth="1"/>
    <col min="19" max="20" width="2.5" hidden="1" customWidth="1" outlineLevel="1"/>
    <col min="21" max="21" width="3" hidden="1" customWidth="1" outlineLevel="1"/>
    <col min="22" max="23" width="30.5" hidden="1" customWidth="1" outlineLevel="1"/>
    <col min="24" max="24" width="2.5" hidden="1" customWidth="1" outlineLevel="1"/>
    <col min="25" max="30" width="15.5" hidden="1" customWidth="1" outlineLevel="1"/>
    <col min="31" max="31" width="2.5" hidden="1" customWidth="1" outlineLevel="1"/>
    <col min="32" max="32" width="15.5" hidden="1" customWidth="1" outlineLevel="1"/>
    <col min="33" max="33" width="2.5" hidden="1" customWidth="1" outlineLevel="1"/>
    <col min="34" max="34" width="10.1640625" hidden="1" customWidth="1" outlineLevel="1"/>
    <col min="35" max="35" width="2.5" hidden="1" customWidth="1" outlineLevel="1"/>
    <col min="36" max="36" width="8.83203125" hidden="1" customWidth="1" outlineLevel="1"/>
    <col min="37" max="37" width="4.5" hidden="1" customWidth="1" outlineLevel="1"/>
    <col min="38" max="38" width="24.1640625" hidden="1" customWidth="1" collapsed="1"/>
    <col min="39" max="39" width="24.1640625" hidden="1" customWidth="1"/>
    <col min="40" max="40" width="2.5" hidden="1" customWidth="1"/>
    <col min="41" max="41" width="24.1640625" hidden="1" customWidth="1"/>
  </cols>
  <sheetData>
    <row r="1" spans="1:42" ht="14.25" customHeight="1" x14ac:dyDescent="0.2">
      <c r="A1" s="34"/>
      <c r="B1" s="34"/>
      <c r="C1" s="34"/>
      <c r="D1" s="2"/>
      <c r="E1" s="2"/>
      <c r="F1" s="2"/>
      <c r="G1" s="2"/>
      <c r="H1" s="2"/>
      <c r="I1" s="2"/>
      <c r="J1" s="2"/>
      <c r="K1" s="2"/>
      <c r="L1" s="2"/>
      <c r="M1" s="2"/>
      <c r="N1" s="2"/>
      <c r="O1" s="2"/>
      <c r="P1" s="2"/>
      <c r="Q1" s="2"/>
      <c r="S1" s="2"/>
      <c r="T1" s="2"/>
      <c r="U1" s="2"/>
      <c r="V1" s="2"/>
      <c r="W1" s="2"/>
      <c r="X1" s="2"/>
      <c r="Y1" s="2"/>
      <c r="Z1" s="2"/>
      <c r="AA1" s="2"/>
      <c r="AB1" s="2"/>
      <c r="AC1" s="2"/>
      <c r="AD1" s="2"/>
      <c r="AE1" s="2"/>
      <c r="AF1" s="2"/>
      <c r="AG1" s="2"/>
      <c r="AH1" s="2"/>
      <c r="AI1" s="2"/>
      <c r="AJ1" s="2"/>
      <c r="AK1" s="2"/>
      <c r="AL1" s="2"/>
      <c r="AM1" s="2"/>
      <c r="AN1" s="2"/>
      <c r="AO1" s="2"/>
    </row>
    <row r="2" spans="1:42" ht="37" customHeight="1" x14ac:dyDescent="0.25">
      <c r="A2" s="34"/>
      <c r="B2" s="34"/>
      <c r="C2" s="34"/>
      <c r="D2" s="322" t="s">
        <v>1142</v>
      </c>
      <c r="E2" s="6"/>
      <c r="F2" s="6"/>
      <c r="G2" s="6"/>
      <c r="H2" s="6"/>
      <c r="I2" s="6"/>
      <c r="J2" s="6"/>
      <c r="K2" s="6"/>
      <c r="L2" s="6"/>
      <c r="M2" s="6"/>
      <c r="N2" s="6"/>
      <c r="O2" s="6"/>
      <c r="P2" s="6"/>
      <c r="Q2" s="6"/>
      <c r="R2" s="41"/>
      <c r="S2" s="2"/>
      <c r="T2" s="2"/>
      <c r="U2" s="2"/>
      <c r="V2" s="35" t="s">
        <v>103</v>
      </c>
      <c r="W2" s="74"/>
      <c r="X2" s="6"/>
      <c r="Y2" s="6"/>
      <c r="Z2" s="6"/>
      <c r="AA2" s="6"/>
      <c r="AB2" s="6"/>
      <c r="AC2" s="6"/>
      <c r="AD2" s="6"/>
      <c r="AE2" s="6"/>
      <c r="AF2" s="6"/>
      <c r="AG2" s="6"/>
      <c r="AH2" s="6"/>
      <c r="AI2" s="6"/>
      <c r="AJ2" s="6"/>
      <c r="AK2" s="6"/>
      <c r="AL2" s="6"/>
      <c r="AM2" s="6"/>
      <c r="AN2" s="6"/>
      <c r="AO2" s="41"/>
    </row>
    <row r="3" spans="1:42" ht="50.25" customHeight="1" x14ac:dyDescent="0.2">
      <c r="A3" s="34"/>
      <c r="B3" s="34"/>
      <c r="C3" s="34"/>
      <c r="D3" s="386" t="str">
        <f>'DD Assessment'!E5</f>
        <v>Step 1: Fill out Company Name</v>
      </c>
      <c r="E3" s="2"/>
      <c r="F3" s="2"/>
      <c r="G3" s="2"/>
      <c r="H3" s="2"/>
      <c r="I3" s="2"/>
      <c r="J3" s="2"/>
      <c r="K3" s="2"/>
      <c r="L3" s="2"/>
      <c r="M3" s="2"/>
      <c r="N3" s="2"/>
      <c r="O3" s="2"/>
      <c r="P3" s="382"/>
      <c r="Q3" s="375"/>
      <c r="R3" s="376"/>
      <c r="S3" s="2"/>
      <c r="T3" s="2"/>
      <c r="U3" s="2"/>
      <c r="V3" s="75" t="s">
        <v>104</v>
      </c>
      <c r="W3" s="48"/>
      <c r="X3" s="2"/>
      <c r="Y3" s="2"/>
      <c r="Z3" s="2"/>
      <c r="AA3" s="2"/>
      <c r="AB3" s="2"/>
      <c r="AC3" s="2"/>
      <c r="AD3" s="2"/>
      <c r="AE3" s="2"/>
      <c r="AF3" s="2"/>
      <c r="AG3" s="2"/>
      <c r="AH3" s="2"/>
      <c r="AI3" s="2"/>
      <c r="AJ3" s="2"/>
      <c r="AK3" s="2"/>
      <c r="AL3" s="2"/>
      <c r="AM3" s="2"/>
      <c r="AN3" s="2"/>
      <c r="AO3" s="2"/>
    </row>
    <row r="4" spans="1:42" ht="18.75" customHeight="1" x14ac:dyDescent="0.2">
      <c r="A4" s="34"/>
      <c r="B4" s="34"/>
      <c r="C4" s="34"/>
      <c r="D4" s="2"/>
      <c r="E4" s="2"/>
      <c r="F4" s="2"/>
      <c r="G4" s="2"/>
      <c r="H4" s="2"/>
      <c r="I4" s="2"/>
      <c r="J4" s="2"/>
      <c r="K4" s="2"/>
      <c r="L4" s="2"/>
      <c r="M4" s="2"/>
      <c r="N4" s="2"/>
      <c r="O4" s="2"/>
      <c r="Q4" s="2"/>
      <c r="R4" s="2"/>
      <c r="S4" s="2"/>
      <c r="T4" s="2"/>
      <c r="U4" s="2"/>
      <c r="V4" s="2"/>
      <c r="W4" s="2"/>
      <c r="X4" s="2"/>
      <c r="Y4" s="2"/>
      <c r="Z4" s="2"/>
      <c r="AA4" s="2"/>
      <c r="AB4" s="2"/>
      <c r="AC4" s="2"/>
      <c r="AD4" s="2"/>
      <c r="AE4" s="2"/>
      <c r="AF4" s="2"/>
      <c r="AG4" s="2"/>
      <c r="AH4" s="2"/>
      <c r="AI4" s="2"/>
      <c r="AJ4" s="48"/>
      <c r="AK4" s="2"/>
      <c r="AL4" s="48" t="s">
        <v>67</v>
      </c>
      <c r="AM4" s="48" t="s">
        <v>67</v>
      </c>
      <c r="AN4" s="2"/>
      <c r="AO4" s="2"/>
    </row>
    <row r="5" spans="1:42" ht="58.5" customHeight="1" x14ac:dyDescent="0.25">
      <c r="A5" s="34"/>
      <c r="B5" s="34"/>
      <c r="C5" s="34"/>
      <c r="D5" s="323" t="s">
        <v>53</v>
      </c>
      <c r="E5" s="323" t="s">
        <v>54</v>
      </c>
      <c r="F5" s="122"/>
      <c r="G5" s="324" t="s">
        <v>60</v>
      </c>
      <c r="H5" s="324" t="s">
        <v>61</v>
      </c>
      <c r="I5" s="324" t="s">
        <v>62</v>
      </c>
      <c r="J5" s="324" t="s">
        <v>63</v>
      </c>
      <c r="K5" s="324" t="s">
        <v>64</v>
      </c>
      <c r="L5" s="324" t="s">
        <v>105</v>
      </c>
      <c r="M5" s="122"/>
      <c r="N5" s="324" t="s">
        <v>106</v>
      </c>
      <c r="O5" s="325"/>
      <c r="P5" s="326" t="s">
        <v>56</v>
      </c>
      <c r="Q5" s="78"/>
      <c r="R5" s="79" t="s">
        <v>107</v>
      </c>
      <c r="S5" s="2"/>
      <c r="T5" s="2"/>
      <c r="U5" s="2"/>
      <c r="V5" s="76" t="s">
        <v>53</v>
      </c>
      <c r="W5" s="76" t="s">
        <v>54</v>
      </c>
      <c r="X5" s="77"/>
      <c r="Y5" s="52" t="s">
        <v>60</v>
      </c>
      <c r="Z5" s="52" t="s">
        <v>61</v>
      </c>
      <c r="AA5" s="52" t="s">
        <v>62</v>
      </c>
      <c r="AB5" s="52" t="s">
        <v>63</v>
      </c>
      <c r="AC5" s="52" t="s">
        <v>64</v>
      </c>
      <c r="AD5" s="52" t="s">
        <v>105</v>
      </c>
      <c r="AE5" s="77"/>
      <c r="AF5" s="52" t="s">
        <v>106</v>
      </c>
      <c r="AG5" s="2"/>
      <c r="AH5" s="52" t="s">
        <v>108</v>
      </c>
      <c r="AI5" s="2"/>
      <c r="AJ5" s="52" t="s">
        <v>1115</v>
      </c>
      <c r="AK5" s="2"/>
      <c r="AL5" s="52" t="s">
        <v>69</v>
      </c>
      <c r="AM5" s="52" t="s">
        <v>109</v>
      </c>
      <c r="AN5" s="2"/>
      <c r="AO5" s="52" t="s">
        <v>71</v>
      </c>
    </row>
    <row r="6" spans="1:42" ht="129.75" customHeight="1" x14ac:dyDescent="0.2">
      <c r="A6" s="403" t="str">
        <f t="shared" ref="A6:A35" ca="1" si="0">+D6&amp;E6</f>
        <v/>
      </c>
      <c r="B6" s="34"/>
      <c r="C6" s="404">
        <v>1</v>
      </c>
      <c r="D6" s="80" t="str">
        <f ca="1">+IFERROR(INDEX($V$6:$V$36,MATCH($C6,$AH$6:$AH$36,0)),"")</f>
        <v/>
      </c>
      <c r="E6" s="80" t="str">
        <f ca="1">+IFERROR(INDEX($W$6:$W$36,MATCH($C6,$AH$6:$AH$36,0)),"")</f>
        <v/>
      </c>
      <c r="F6" s="78"/>
      <c r="G6" s="60" t="str">
        <f ca="1">VLOOKUP($D6,$V$6:$AD$36,4,FALSE)</f>
        <v/>
      </c>
      <c r="H6" s="60" t="str">
        <f ca="1">VLOOKUP($D6,$V$6:$AD$36,5,FALSE)</f>
        <v/>
      </c>
      <c r="I6" s="60" t="str">
        <f ca="1">VLOOKUP($D6,$V$6:$AD$36,6,FALSE)</f>
        <v/>
      </c>
      <c r="J6" s="60" t="str">
        <f ca="1">VLOOKUP($D6,$V$6:$AD$36,7,FALSE)</f>
        <v/>
      </c>
      <c r="K6" s="60" t="str">
        <f ca="1">VLOOKUP($D6,$V$6:$AD$36,8,FALSE)</f>
        <v/>
      </c>
      <c r="L6" s="60" t="str">
        <f ca="1">VLOOKUP($D6,$V$6:$AD$36,9,FALSE)</f>
        <v/>
      </c>
      <c r="M6" s="77"/>
      <c r="N6" s="60" t="str">
        <f t="array" aca="1" ref="N6" ca="1">+IF($D6="","",(INDEX('DD Assessment'!Q:Q,MATCH('Ranked Table'!$D6&amp;'Ranked Table'!$E6,'DD Assessment'!$A:$A,0))))</f>
        <v/>
      </c>
      <c r="O6" s="83"/>
      <c r="P6" s="21" t="str">
        <f ca="1">+IFERROR(INDEX('DD Assessment'!$G:$G,MATCH('Ranked Table'!D6&amp;'Ranked Table'!E6,'DD Assessment'!$A:$A,0)),"N/A")</f>
        <v/>
      </c>
      <c r="Q6" s="78"/>
      <c r="R6" s="84" t="s">
        <v>72</v>
      </c>
      <c r="S6" s="2"/>
      <c r="T6" s="2"/>
      <c r="U6" s="10">
        <v>1</v>
      </c>
      <c r="V6" s="80" t="str">
        <f ca="1">+IFERROR(IF('DD Assessment'!$S9="Keep",INDEX('DD Assessment'!D:D,MATCH('Ranked Table'!$U6,'DD Assessment'!$C:$C,0)),""),"")</f>
        <v/>
      </c>
      <c r="W6" s="80" t="str">
        <f ca="1">+IFERROR(IF('DD Assessment'!$S9="Keep",INDEX('DD Assessment'!E:E,MATCH('Ranked Table'!$U6,'DD Assessment'!$C:$C,0)),""),"")</f>
        <v/>
      </c>
      <c r="X6" s="78"/>
      <c r="Y6" s="81" t="str">
        <f>IFERROR(IF('DD Assessment'!$S9="Keep",VLOOKUP('DD Assessment'!K9,'CalcSheet (hide this)'!$AB$6:$AC$10,2,FALSE),""),"")</f>
        <v/>
      </c>
      <c r="Z6" s="81" t="str">
        <f>IFERROR(IF('DD Assessment'!$S9="Keep",VLOOKUP('DD Assessment'!L9,'CalcSheet (hide this)'!$AB$6:$AC$10,2,FALSE),""),"")</f>
        <v/>
      </c>
      <c r="AA6" s="81" t="str">
        <f>IFERROR(IF('DD Assessment'!$S9="Keep",VLOOKUP('DD Assessment'!M9,'CalcSheet (hide this)'!$AB$6:$AC$10,2,FALSE),""),"")</f>
        <v/>
      </c>
      <c r="AB6" s="81" t="str">
        <f>IFERROR(IF('DD Assessment'!$S9="Keep",VLOOKUP('DD Assessment'!N9,'CalcSheet (hide this)'!$AB$6:$AC$10,2,FALSE),""),"")</f>
        <v/>
      </c>
      <c r="AC6" s="81" t="str">
        <f>IFERROR(IF('DD Assessment'!$S9="Keep",VLOOKUP('DD Assessment'!O9,'CalcSheet (hide this)'!$AB$6:$AC$10,2,FALSE),""),"")</f>
        <v/>
      </c>
      <c r="AD6" s="81" t="str">
        <f>IFERROR(IF('DD Assessment'!$S9="Keep",VLOOKUP('DD Assessment'!P9,'CalcSheet (hide this)'!$AB$6:$AC$10,2,FALSE),""),"")</f>
        <v/>
      </c>
      <c r="AE6" s="77"/>
      <c r="AF6" s="82">
        <f ca="1">IF('DD Assessment'!S9="Keep",SUMPRODUCT(Y6:AD6,'DD Assessment'!U9:Z9),0)</f>
        <v>0</v>
      </c>
      <c r="AG6" s="2"/>
      <c r="AH6" s="85">
        <f ca="1">+IFERROR(_xlfn.RANK.EQ(AJ6,$AJ$6:$AJ$36,1)+COUNTIFS($AJ$6:$AJ6,AJ6,$AL$6:$AL6,"&lt;"&amp;AL6),"N/A")</f>
        <v>1</v>
      </c>
      <c r="AI6" s="2"/>
      <c r="AJ6" s="85">
        <f ca="1">_xlfn.RANK.EQ(AF6,$AF$6:$AF$36,0)+COUNTIFS($AF$6:$AF6,AF6,$AL$6:$AL6,"&lt;"&amp;AL6)</f>
        <v>1</v>
      </c>
      <c r="AK6" s="287"/>
      <c r="AL6" s="60">
        <f>IF(R6="Remove",$C6-1,C6)</f>
        <v>1</v>
      </c>
      <c r="AM6" s="60">
        <f t="shared" ref="AM6:AM35" si="1">IF(R6="Remove","N/A",AL6)</f>
        <v>1</v>
      </c>
      <c r="AN6" s="2"/>
      <c r="AO6" s="60" t="s">
        <v>72</v>
      </c>
    </row>
    <row r="7" spans="1:42" ht="129.75" customHeight="1" x14ac:dyDescent="0.2">
      <c r="A7" s="403" t="str">
        <f t="shared" ca="1" si="0"/>
        <v/>
      </c>
      <c r="B7" s="34"/>
      <c r="C7" s="404">
        <f t="shared" ref="C7:C36" si="2">+C6+1</f>
        <v>2</v>
      </c>
      <c r="D7" s="80" t="str">
        <f t="shared" ref="D7:D36" ca="1" si="3">+IFERROR(INDEX($V$6:$V$36,MATCH($C7,$AH$6:$AH$36,0)),"")</f>
        <v/>
      </c>
      <c r="E7" s="80" t="str">
        <f t="shared" ref="E7:E36" ca="1" si="4">+IFERROR(INDEX($W$6:$W$36,MATCH($C7,$AH$6:$AH$36,0)),"")</f>
        <v/>
      </c>
      <c r="F7" s="78"/>
      <c r="G7" s="60" t="str">
        <f t="shared" ref="G7:G36" ca="1" si="5">VLOOKUP($D7,$V$6:$AD$36,4,FALSE)</f>
        <v/>
      </c>
      <c r="H7" s="60" t="str">
        <f t="shared" ref="H7:H36" ca="1" si="6">VLOOKUP($D7,$V$6:$AD$36,5,FALSE)</f>
        <v/>
      </c>
      <c r="I7" s="60" t="str">
        <f t="shared" ref="I7:I36" ca="1" si="7">VLOOKUP($D7,$V$6:$AD$36,6,FALSE)</f>
        <v/>
      </c>
      <c r="J7" s="60" t="str">
        <f t="shared" ref="J7:J36" ca="1" si="8">VLOOKUP($D7,$V$6:$AD$36,7,FALSE)</f>
        <v/>
      </c>
      <c r="K7" s="60" t="str">
        <f t="shared" ref="K7:K36" ca="1" si="9">VLOOKUP($D7,$V$6:$AD$36,8,FALSE)</f>
        <v/>
      </c>
      <c r="L7" s="60" t="str">
        <f t="shared" ref="L7:L36" ca="1" si="10">VLOOKUP($D7,$V$6:$AD$36,9,FALSE)</f>
        <v/>
      </c>
      <c r="M7" s="77"/>
      <c r="N7" s="60" t="str">
        <f t="array" aca="1" ref="N7" ca="1">+IF($D7="","",(INDEX('DD Assessment'!Q:Q,MATCH('Ranked Table'!$D7&amp;'Ranked Table'!$E7,'DD Assessment'!$A:$A,0))))</f>
        <v/>
      </c>
      <c r="O7" s="83"/>
      <c r="P7" s="21" t="str">
        <f ca="1">+IFERROR(INDEX('DD Assessment'!$G:$G,MATCH('Ranked Table'!D7&amp;'Ranked Table'!E7,'DD Assessment'!$A:$A,0)),"N/A")</f>
        <v/>
      </c>
      <c r="Q7" s="78"/>
      <c r="R7" s="84" t="s">
        <v>72</v>
      </c>
      <c r="S7" s="2"/>
      <c r="T7" s="2"/>
      <c r="U7" s="10">
        <f t="shared" ref="U7:U36" si="11">+U6+1</f>
        <v>2</v>
      </c>
      <c r="V7" s="80" t="str">
        <f ca="1">+IFERROR(IF('DD Assessment'!$S10="Keep",INDEX('DD Assessment'!D:D,MATCH('Ranked Table'!$U7,'DD Assessment'!$C:$C,0)),""),"")</f>
        <v/>
      </c>
      <c r="W7" s="80" t="str">
        <f ca="1">+IFERROR(IF('DD Assessment'!$S10="Keep",INDEX('DD Assessment'!E:E,MATCH('Ranked Table'!$U7,'DD Assessment'!$C:$C,0)),""),"")</f>
        <v/>
      </c>
      <c r="X7" s="78"/>
      <c r="Y7" s="81" t="str">
        <f>IFERROR(IF('DD Assessment'!$S10="Keep",VLOOKUP('DD Assessment'!K10,'CalcSheet (hide this)'!$AB$6:$AC$10,2,FALSE),""),"")</f>
        <v/>
      </c>
      <c r="Z7" s="81" t="str">
        <f>IFERROR(IF('DD Assessment'!$S10="Keep",VLOOKUP('DD Assessment'!L10,'CalcSheet (hide this)'!$AB$6:$AC$10,2,FALSE),""),"")</f>
        <v/>
      </c>
      <c r="AA7" s="81" t="str">
        <f>IFERROR(IF('DD Assessment'!$S10="Keep",VLOOKUP('DD Assessment'!M10,'CalcSheet (hide this)'!$AB$6:$AC$10,2,FALSE),""),"")</f>
        <v/>
      </c>
      <c r="AB7" s="81" t="str">
        <f>IFERROR(IF('DD Assessment'!$S10="Keep",VLOOKUP('DD Assessment'!N10,'CalcSheet (hide this)'!$AB$6:$AC$10,2,FALSE),""),"")</f>
        <v/>
      </c>
      <c r="AC7" s="81" t="str">
        <f>IFERROR(IF('DD Assessment'!$S10="Keep",VLOOKUP('DD Assessment'!O10,'CalcSheet (hide this)'!$AB$6:$AC$10,2,FALSE),""),"")</f>
        <v/>
      </c>
      <c r="AD7" s="81" t="str">
        <f>IFERROR(IF('DD Assessment'!$S10="Keep",VLOOKUP('DD Assessment'!P10,'CalcSheet (hide this)'!$AB$6:$AC$10,2,FALSE),""),"")</f>
        <v/>
      </c>
      <c r="AE7" s="77"/>
      <c r="AF7" s="82">
        <f ca="1">IF('DD Assessment'!S10="Keep",SUMPRODUCT(Y7:AD7,'DD Assessment'!U10:Z10),0)</f>
        <v>0</v>
      </c>
      <c r="AG7" s="2"/>
      <c r="AH7" s="85">
        <f ca="1">+IFERROR(_xlfn.RANK.EQ(AJ7,$AJ$6:$AJ$36,1)+COUNTIFS($AJ$6:$AJ7,AJ7,$AL$6:$AL7,"&lt;"&amp;AL7),"N/A")</f>
        <v>2</v>
      </c>
      <c r="AI7" s="2"/>
      <c r="AJ7" s="85">
        <f ca="1">_xlfn.RANK.EQ(AF7,$AF$6:$AF$36,0)+COUNTIFS($AF$6:$AF7,AF7,$AL$6:$AL7,"&lt;"&amp;AL7)</f>
        <v>2</v>
      </c>
      <c r="AK7" s="287"/>
      <c r="AL7" s="60">
        <f t="shared" ref="AL7:AL35" si="12">IF(R7="Remove",AL6,AL6+1)</f>
        <v>2</v>
      </c>
      <c r="AM7" s="60">
        <f t="shared" si="1"/>
        <v>2</v>
      </c>
      <c r="AN7" s="2"/>
      <c r="AO7" s="60" t="s">
        <v>73</v>
      </c>
    </row>
    <row r="8" spans="1:42" ht="129.75" customHeight="1" x14ac:dyDescent="0.2">
      <c r="A8" s="403" t="str">
        <f t="shared" ca="1" si="0"/>
        <v/>
      </c>
      <c r="B8" s="34"/>
      <c r="C8" s="404">
        <f t="shared" si="2"/>
        <v>3</v>
      </c>
      <c r="D8" s="80" t="str">
        <f t="shared" ca="1" si="3"/>
        <v/>
      </c>
      <c r="E8" s="80" t="str">
        <f t="shared" ca="1" si="4"/>
        <v/>
      </c>
      <c r="F8" s="78"/>
      <c r="G8" s="60" t="str">
        <f t="shared" ca="1" si="5"/>
        <v/>
      </c>
      <c r="H8" s="60" t="str">
        <f t="shared" ca="1" si="6"/>
        <v/>
      </c>
      <c r="I8" s="60" t="str">
        <f t="shared" ca="1" si="7"/>
        <v/>
      </c>
      <c r="J8" s="60" t="str">
        <f t="shared" ca="1" si="8"/>
        <v/>
      </c>
      <c r="K8" s="60" t="str">
        <f t="shared" ca="1" si="9"/>
        <v/>
      </c>
      <c r="L8" s="60" t="str">
        <f t="shared" ca="1" si="10"/>
        <v/>
      </c>
      <c r="M8" s="77"/>
      <c r="N8" s="60" t="str">
        <f t="array" aca="1" ref="N8" ca="1">+IF($D8="","",(INDEX('DD Assessment'!Q:Q,MATCH('Ranked Table'!$D8&amp;'Ranked Table'!$E8,'DD Assessment'!$A:$A,0))))</f>
        <v/>
      </c>
      <c r="O8" s="83"/>
      <c r="P8" s="21" t="str">
        <f ca="1">+IFERROR(INDEX('DD Assessment'!$G:$G,MATCH('Ranked Table'!D8&amp;'Ranked Table'!E8,'DD Assessment'!$A:$A,0)),"N/A")</f>
        <v/>
      </c>
      <c r="Q8" s="78"/>
      <c r="R8" s="84" t="s">
        <v>72</v>
      </c>
      <c r="S8" s="2"/>
      <c r="T8" s="2"/>
      <c r="U8" s="10">
        <f t="shared" si="11"/>
        <v>3</v>
      </c>
      <c r="V8" s="80" t="str">
        <f ca="1">+IFERROR(IF('DD Assessment'!$S11="Keep",INDEX('DD Assessment'!D:D,MATCH('Ranked Table'!$U8,'DD Assessment'!$C:$C,0)),""),"")</f>
        <v/>
      </c>
      <c r="W8" s="80" t="str">
        <f ca="1">+IFERROR(IF('DD Assessment'!$S11="Keep",INDEX('DD Assessment'!E:E,MATCH('Ranked Table'!$U8,'DD Assessment'!$C:$C,0)),""),"")</f>
        <v/>
      </c>
      <c r="X8" s="78"/>
      <c r="Y8" s="81" t="str">
        <f>IFERROR(IF('DD Assessment'!$S11="Keep",VLOOKUP('DD Assessment'!K11,'CalcSheet (hide this)'!$AB$6:$AC$10,2,FALSE),""),"")</f>
        <v/>
      </c>
      <c r="Z8" s="81" t="str">
        <f>IFERROR(IF('DD Assessment'!$S11="Keep",VLOOKUP('DD Assessment'!L11,'CalcSheet (hide this)'!$AB$6:$AC$10,2,FALSE),""),"")</f>
        <v/>
      </c>
      <c r="AA8" s="81" t="str">
        <f>IFERROR(IF('DD Assessment'!$S11="Keep",VLOOKUP('DD Assessment'!M11,'CalcSheet (hide this)'!$AB$6:$AC$10,2,FALSE),""),"")</f>
        <v/>
      </c>
      <c r="AB8" s="81" t="str">
        <f>IFERROR(IF('DD Assessment'!$S11="Keep",VLOOKUP('DD Assessment'!N11,'CalcSheet (hide this)'!$AB$6:$AC$10,2,FALSE),""),"")</f>
        <v/>
      </c>
      <c r="AC8" s="81" t="str">
        <f>IFERROR(IF('DD Assessment'!$S11="Keep",VLOOKUP('DD Assessment'!O11,'CalcSheet (hide this)'!$AB$6:$AC$10,2,FALSE),""),"")</f>
        <v/>
      </c>
      <c r="AD8" s="81" t="str">
        <f>IFERROR(IF('DD Assessment'!$S11="Keep",VLOOKUP('DD Assessment'!P11,'CalcSheet (hide this)'!$AB$6:$AC$10,2,FALSE),""),"")</f>
        <v/>
      </c>
      <c r="AE8" s="77"/>
      <c r="AF8" s="82">
        <f ca="1">IF('DD Assessment'!S11="Keep",SUMPRODUCT(Y8:AD8,'DD Assessment'!U11:Z11),0)</f>
        <v>0</v>
      </c>
      <c r="AG8" s="2"/>
      <c r="AH8" s="85">
        <f ca="1">+IFERROR(_xlfn.RANK.EQ(AJ8,$AJ$6:$AJ$36,1)+COUNTIFS($AJ$6:$AJ8,AJ8,$AL$6:$AL8,"&lt;"&amp;AL8),"N/A")</f>
        <v>3</v>
      </c>
      <c r="AI8" s="2"/>
      <c r="AJ8" s="85">
        <f ca="1">_xlfn.RANK.EQ(AF8,$AF$6:$AF$36,0)+COUNTIFS($AF$6:$AF8,AF8,$AL$6:$AL8,"&lt;"&amp;AL8)</f>
        <v>3</v>
      </c>
      <c r="AK8" s="287"/>
      <c r="AL8" s="60">
        <f t="shared" si="12"/>
        <v>3</v>
      </c>
      <c r="AM8" s="60">
        <f t="shared" si="1"/>
        <v>3</v>
      </c>
      <c r="AN8" s="2"/>
      <c r="AO8" s="2"/>
    </row>
    <row r="9" spans="1:42" ht="129.75" customHeight="1" x14ac:dyDescent="0.2">
      <c r="A9" s="403" t="str">
        <f t="shared" ca="1" si="0"/>
        <v/>
      </c>
      <c r="B9" s="34"/>
      <c r="C9" s="404">
        <f t="shared" si="2"/>
        <v>4</v>
      </c>
      <c r="D9" s="80" t="str">
        <f t="shared" ca="1" si="3"/>
        <v/>
      </c>
      <c r="E9" s="80" t="str">
        <f t="shared" ca="1" si="4"/>
        <v/>
      </c>
      <c r="F9" s="78"/>
      <c r="G9" s="60" t="str">
        <f t="shared" ca="1" si="5"/>
        <v/>
      </c>
      <c r="H9" s="60" t="str">
        <f t="shared" ca="1" si="6"/>
        <v/>
      </c>
      <c r="I9" s="60" t="str">
        <f t="shared" ca="1" si="7"/>
        <v/>
      </c>
      <c r="J9" s="60" t="str">
        <f t="shared" ca="1" si="8"/>
        <v/>
      </c>
      <c r="K9" s="60" t="str">
        <f t="shared" ca="1" si="9"/>
        <v/>
      </c>
      <c r="L9" s="60" t="str">
        <f t="shared" ca="1" si="10"/>
        <v/>
      </c>
      <c r="M9" s="77"/>
      <c r="N9" s="60" t="str">
        <f t="array" aca="1" ref="N9" ca="1">+IF($D9="","",(INDEX('DD Assessment'!Q:Q,MATCH('Ranked Table'!$D9&amp;'Ranked Table'!$E9,'DD Assessment'!$A:$A,0))))</f>
        <v/>
      </c>
      <c r="O9" s="83"/>
      <c r="P9" s="21" t="str">
        <f ca="1">+IFERROR(INDEX('DD Assessment'!$G:$G,MATCH('Ranked Table'!D9&amp;'Ranked Table'!E9,'DD Assessment'!$A:$A,0)),"N/A")</f>
        <v/>
      </c>
      <c r="Q9" s="78"/>
      <c r="R9" s="84" t="s">
        <v>72</v>
      </c>
      <c r="S9" s="2"/>
      <c r="T9" s="2"/>
      <c r="U9" s="10">
        <f t="shared" si="11"/>
        <v>4</v>
      </c>
      <c r="V9" s="80" t="str">
        <f ca="1">+IFERROR(IF('DD Assessment'!$S12="Keep",INDEX('DD Assessment'!D:D,MATCH('Ranked Table'!$U9,'DD Assessment'!$C:$C,0)),""),"")</f>
        <v/>
      </c>
      <c r="W9" s="80" t="str">
        <f ca="1">+IFERROR(IF('DD Assessment'!$S12="Keep",INDEX('DD Assessment'!E:E,MATCH('Ranked Table'!$U9,'DD Assessment'!$C:$C,0)),""),"")</f>
        <v/>
      </c>
      <c r="X9" s="78"/>
      <c r="Y9" s="81" t="str">
        <f>IFERROR(IF('DD Assessment'!$S12="Keep",VLOOKUP('DD Assessment'!K12,'CalcSheet (hide this)'!$AB$6:$AC$10,2,FALSE),""),"")</f>
        <v/>
      </c>
      <c r="Z9" s="81" t="str">
        <f>IFERROR(IF('DD Assessment'!$S12="Keep",VLOOKUP('DD Assessment'!L12,'CalcSheet (hide this)'!$AB$6:$AC$10,2,FALSE),""),"")</f>
        <v/>
      </c>
      <c r="AA9" s="81" t="str">
        <f>IFERROR(IF('DD Assessment'!$S12="Keep",VLOOKUP('DD Assessment'!M12,'CalcSheet (hide this)'!$AB$6:$AC$10,2,FALSE),""),"")</f>
        <v/>
      </c>
      <c r="AB9" s="81" t="str">
        <f>IFERROR(IF('DD Assessment'!$S12="Keep",VLOOKUP('DD Assessment'!N12,'CalcSheet (hide this)'!$AB$6:$AC$10,2,FALSE),""),"")</f>
        <v/>
      </c>
      <c r="AC9" s="81" t="str">
        <f>IFERROR(IF('DD Assessment'!$S12="Keep",VLOOKUP('DD Assessment'!O12,'CalcSheet (hide this)'!$AB$6:$AC$10,2,FALSE),""),"")</f>
        <v/>
      </c>
      <c r="AD9" s="81" t="str">
        <f>IFERROR(IF('DD Assessment'!$S12="Keep",VLOOKUP('DD Assessment'!P12,'CalcSheet (hide this)'!$AB$6:$AC$10,2,FALSE),""),"")</f>
        <v/>
      </c>
      <c r="AE9" s="77"/>
      <c r="AF9" s="82">
        <f ca="1">IF('DD Assessment'!S12="Keep",SUMPRODUCT(Y9:AD9,'DD Assessment'!U12:Z12),0)</f>
        <v>0</v>
      </c>
      <c r="AG9" s="2"/>
      <c r="AH9" s="85">
        <f ca="1">+IFERROR(_xlfn.RANK.EQ(AJ9,$AJ$6:$AJ$36,1)+COUNTIFS($AJ$6:$AJ9,AJ9,$AL$6:$AL9,"&lt;"&amp;AL9),"N/A")</f>
        <v>4</v>
      </c>
      <c r="AI9" s="2"/>
      <c r="AJ9" s="85">
        <f ca="1">_xlfn.RANK.EQ(AF9,$AF$6:$AF$36,0)+COUNTIFS($AF$6:$AF9,AF9,$AL$6:$AL9,"&lt;"&amp;AL9)</f>
        <v>4</v>
      </c>
      <c r="AK9" s="287"/>
      <c r="AL9" s="60">
        <f t="shared" si="12"/>
        <v>4</v>
      </c>
      <c r="AM9" s="60">
        <f t="shared" si="1"/>
        <v>4</v>
      </c>
      <c r="AN9" s="2"/>
      <c r="AO9" s="2"/>
      <c r="AP9" s="304"/>
    </row>
    <row r="10" spans="1:42" ht="129.75" customHeight="1" x14ac:dyDescent="0.2">
      <c r="A10" s="403" t="str">
        <f t="shared" ca="1" si="0"/>
        <v/>
      </c>
      <c r="B10" s="34"/>
      <c r="C10" s="404">
        <f t="shared" si="2"/>
        <v>5</v>
      </c>
      <c r="D10" s="80" t="str">
        <f t="shared" ca="1" si="3"/>
        <v/>
      </c>
      <c r="E10" s="80" t="str">
        <f t="shared" ca="1" si="4"/>
        <v/>
      </c>
      <c r="F10" s="78"/>
      <c r="G10" s="60" t="str">
        <f t="shared" ca="1" si="5"/>
        <v/>
      </c>
      <c r="H10" s="60" t="str">
        <f t="shared" ca="1" si="6"/>
        <v/>
      </c>
      <c r="I10" s="60" t="str">
        <f t="shared" ca="1" si="7"/>
        <v/>
      </c>
      <c r="J10" s="60" t="str">
        <f t="shared" ca="1" si="8"/>
        <v/>
      </c>
      <c r="K10" s="60" t="str">
        <f t="shared" ca="1" si="9"/>
        <v/>
      </c>
      <c r="L10" s="60" t="str">
        <f t="shared" ca="1" si="10"/>
        <v/>
      </c>
      <c r="M10" s="77"/>
      <c r="N10" s="60" t="str">
        <f t="array" aca="1" ref="N10" ca="1">+IF($D10="","",(INDEX('DD Assessment'!Q:Q,MATCH('Ranked Table'!$D10&amp;'Ranked Table'!$E10,'DD Assessment'!$A:$A,0))))</f>
        <v/>
      </c>
      <c r="O10" s="83"/>
      <c r="P10" s="21" t="str">
        <f ca="1">+IFERROR(INDEX('DD Assessment'!$G:$G,MATCH('Ranked Table'!D10&amp;'Ranked Table'!E10,'DD Assessment'!$A:$A,0)),"N/A")</f>
        <v/>
      </c>
      <c r="Q10" s="78"/>
      <c r="R10" s="84" t="s">
        <v>72</v>
      </c>
      <c r="S10" s="2"/>
      <c r="T10" s="2"/>
      <c r="U10" s="10">
        <f t="shared" si="11"/>
        <v>5</v>
      </c>
      <c r="V10" s="80" t="str">
        <f ca="1">+IFERROR(IF('DD Assessment'!$S13="Keep",INDEX('DD Assessment'!D:D,MATCH('Ranked Table'!$U10,'DD Assessment'!$C:$C,0)),""),"")</f>
        <v/>
      </c>
      <c r="W10" s="80" t="str">
        <f ca="1">+IFERROR(IF('DD Assessment'!$S13="Keep",INDEX('DD Assessment'!E:E,MATCH('Ranked Table'!$U10,'DD Assessment'!$C:$C,0)),""),"")</f>
        <v/>
      </c>
      <c r="X10" s="78"/>
      <c r="Y10" s="81" t="str">
        <f>IFERROR(IF('DD Assessment'!$S13="Keep",VLOOKUP('DD Assessment'!K13,'CalcSheet (hide this)'!$AB$6:$AC$10,2,FALSE),""),"")</f>
        <v/>
      </c>
      <c r="Z10" s="81" t="str">
        <f>IFERROR(IF('DD Assessment'!$S13="Keep",VLOOKUP('DD Assessment'!L13,'CalcSheet (hide this)'!$AB$6:$AC$10,2,FALSE),""),"")</f>
        <v/>
      </c>
      <c r="AA10" s="81" t="str">
        <f>IFERROR(IF('DD Assessment'!$S13="Keep",VLOOKUP('DD Assessment'!M13,'CalcSheet (hide this)'!$AB$6:$AC$10,2,FALSE),""),"")</f>
        <v/>
      </c>
      <c r="AB10" s="81" t="str">
        <f>IFERROR(IF('DD Assessment'!$S13="Keep",VLOOKUP('DD Assessment'!N13,'CalcSheet (hide this)'!$AB$6:$AC$10,2,FALSE),""),"")</f>
        <v/>
      </c>
      <c r="AC10" s="81" t="str">
        <f>IFERROR(IF('DD Assessment'!$S13="Keep",VLOOKUP('DD Assessment'!O13,'CalcSheet (hide this)'!$AB$6:$AC$10,2,FALSE),""),"")</f>
        <v/>
      </c>
      <c r="AD10" s="81" t="str">
        <f>IFERROR(IF('DD Assessment'!$S13="Keep",VLOOKUP('DD Assessment'!P13,'CalcSheet (hide this)'!$AB$6:$AC$10,2,FALSE),""),"")</f>
        <v/>
      </c>
      <c r="AE10" s="77"/>
      <c r="AF10" s="82">
        <f ca="1">IF('DD Assessment'!S13="Keep",SUMPRODUCT(Y10:AD10,'DD Assessment'!U13:Z13),0)</f>
        <v>0</v>
      </c>
      <c r="AG10" s="2"/>
      <c r="AH10" s="85">
        <f ca="1">+IFERROR(_xlfn.RANK.EQ(AJ10,$AJ$6:$AJ$36,1)+COUNTIFS($AJ$6:$AJ10,AJ10,$AL$6:$AL10,"&lt;"&amp;AL10),"N/A")</f>
        <v>5</v>
      </c>
      <c r="AI10" s="2"/>
      <c r="AJ10" s="85">
        <f ca="1">_xlfn.RANK.EQ(AF10,$AF$6:$AF$36,0)+COUNTIFS($AF$6:$AF10,AF10,$AL$6:$AL10,"&lt;"&amp;AL10)</f>
        <v>5</v>
      </c>
      <c r="AK10" s="287"/>
      <c r="AL10" s="60">
        <f t="shared" si="12"/>
        <v>5</v>
      </c>
      <c r="AM10" s="60">
        <f t="shared" si="1"/>
        <v>5</v>
      </c>
      <c r="AN10" s="2"/>
      <c r="AO10" s="2"/>
    </row>
    <row r="11" spans="1:42" ht="129.75" customHeight="1" x14ac:dyDescent="0.2">
      <c r="A11" s="403" t="str">
        <f t="shared" ca="1" si="0"/>
        <v/>
      </c>
      <c r="B11" s="34"/>
      <c r="C11" s="404">
        <f t="shared" si="2"/>
        <v>6</v>
      </c>
      <c r="D11" s="80" t="str">
        <f t="shared" ca="1" si="3"/>
        <v/>
      </c>
      <c r="E11" s="80" t="str">
        <f t="shared" ca="1" si="4"/>
        <v/>
      </c>
      <c r="F11" s="78"/>
      <c r="G11" s="60" t="str">
        <f t="shared" ca="1" si="5"/>
        <v/>
      </c>
      <c r="H11" s="60" t="str">
        <f t="shared" ca="1" si="6"/>
        <v/>
      </c>
      <c r="I11" s="60" t="str">
        <f t="shared" ca="1" si="7"/>
        <v/>
      </c>
      <c r="J11" s="60" t="str">
        <f t="shared" ca="1" si="8"/>
        <v/>
      </c>
      <c r="K11" s="60" t="str">
        <f t="shared" ca="1" si="9"/>
        <v/>
      </c>
      <c r="L11" s="60" t="str">
        <f t="shared" ca="1" si="10"/>
        <v/>
      </c>
      <c r="M11" s="77"/>
      <c r="N11" s="60" t="str">
        <f t="array" aca="1" ref="N11" ca="1">+IF($D11="","",(INDEX('DD Assessment'!Q:Q,MATCH('Ranked Table'!$D11&amp;'Ranked Table'!$E11,'DD Assessment'!$A:$A,0))))</f>
        <v/>
      </c>
      <c r="O11" s="83"/>
      <c r="P11" s="21" t="str">
        <f ca="1">+IFERROR(INDEX('DD Assessment'!$G:$G,MATCH('Ranked Table'!D11&amp;'Ranked Table'!E11,'DD Assessment'!$A:$A,0)),"N/A")</f>
        <v/>
      </c>
      <c r="Q11" s="78"/>
      <c r="R11" s="84" t="s">
        <v>72</v>
      </c>
      <c r="S11" s="2"/>
      <c r="T11" s="2"/>
      <c r="U11" s="10">
        <f t="shared" si="11"/>
        <v>6</v>
      </c>
      <c r="V11" s="80" t="str">
        <f ca="1">+IFERROR(IF('DD Assessment'!$S14="Keep",INDEX('DD Assessment'!D:D,MATCH('Ranked Table'!$U11,'DD Assessment'!$C:$C,0)),""),"")</f>
        <v/>
      </c>
      <c r="W11" s="80" t="str">
        <f ca="1">+IFERROR(IF('DD Assessment'!$S14="Keep",INDEX('DD Assessment'!E:E,MATCH('Ranked Table'!$U11,'DD Assessment'!$C:$C,0)),""),"")</f>
        <v/>
      </c>
      <c r="X11" s="78"/>
      <c r="Y11" s="81" t="str">
        <f>IFERROR(IF('DD Assessment'!$S14="Keep",VLOOKUP('DD Assessment'!K14,'CalcSheet (hide this)'!$AB$6:$AC$10,2,FALSE),""),"")</f>
        <v/>
      </c>
      <c r="Z11" s="81" t="str">
        <f>IFERROR(IF('DD Assessment'!$S14="Keep",VLOOKUP('DD Assessment'!L14,'CalcSheet (hide this)'!$AB$6:$AC$10,2,FALSE),""),"")</f>
        <v/>
      </c>
      <c r="AA11" s="81" t="str">
        <f>IFERROR(IF('DD Assessment'!$S14="Keep",VLOOKUP('DD Assessment'!M14,'CalcSheet (hide this)'!$AB$6:$AC$10,2,FALSE),""),"")</f>
        <v/>
      </c>
      <c r="AB11" s="81" t="str">
        <f>IFERROR(IF('DD Assessment'!$S14="Keep",VLOOKUP('DD Assessment'!N14,'CalcSheet (hide this)'!$AB$6:$AC$10,2,FALSE),""),"")</f>
        <v/>
      </c>
      <c r="AC11" s="81" t="str">
        <f>IFERROR(IF('DD Assessment'!$S14="Keep",VLOOKUP('DD Assessment'!O14,'CalcSheet (hide this)'!$AB$6:$AC$10,2,FALSE),""),"")</f>
        <v/>
      </c>
      <c r="AD11" s="81" t="str">
        <f>IFERROR(IF('DD Assessment'!$S14="Keep",VLOOKUP('DD Assessment'!P14,'CalcSheet (hide this)'!$AB$6:$AC$10,2,FALSE),""),"")</f>
        <v/>
      </c>
      <c r="AE11" s="77"/>
      <c r="AF11" s="82">
        <f ca="1">IF('DD Assessment'!S14="Keep",SUMPRODUCT(Y11:AD11,'DD Assessment'!U14:Z14),0)</f>
        <v>0</v>
      </c>
      <c r="AG11" s="2"/>
      <c r="AH11" s="85">
        <f ca="1">+IFERROR(_xlfn.RANK.EQ(AJ11,$AJ$6:$AJ$36,1)+COUNTIFS($AJ$6:$AJ11,AJ11,$AL$6:$AL11,"&lt;"&amp;AL11),"N/A")</f>
        <v>6</v>
      </c>
      <c r="AI11" s="2"/>
      <c r="AJ11" s="85">
        <f ca="1">_xlfn.RANK.EQ(AF11,$AF$6:$AF$36,0)+COUNTIFS($AF$6:$AF11,AF11,$AL$6:$AL11,"&lt;"&amp;AL11)</f>
        <v>6</v>
      </c>
      <c r="AK11" s="287"/>
      <c r="AL11" s="60">
        <f t="shared" si="12"/>
        <v>6</v>
      </c>
      <c r="AM11" s="60">
        <f t="shared" si="1"/>
        <v>6</v>
      </c>
      <c r="AN11" s="2"/>
      <c r="AO11" s="2"/>
    </row>
    <row r="12" spans="1:42" ht="129.75" customHeight="1" x14ac:dyDescent="0.2">
      <c r="A12" s="403" t="str">
        <f t="shared" ca="1" si="0"/>
        <v/>
      </c>
      <c r="B12" s="34"/>
      <c r="C12" s="404">
        <f t="shared" si="2"/>
        <v>7</v>
      </c>
      <c r="D12" s="80" t="str">
        <f t="shared" ca="1" si="3"/>
        <v/>
      </c>
      <c r="E12" s="80" t="str">
        <f t="shared" ca="1" si="4"/>
        <v/>
      </c>
      <c r="F12" s="78"/>
      <c r="G12" s="60" t="str">
        <f t="shared" ca="1" si="5"/>
        <v/>
      </c>
      <c r="H12" s="60" t="str">
        <f t="shared" ca="1" si="6"/>
        <v/>
      </c>
      <c r="I12" s="60" t="str">
        <f t="shared" ca="1" si="7"/>
        <v/>
      </c>
      <c r="J12" s="60" t="str">
        <f t="shared" ca="1" si="8"/>
        <v/>
      </c>
      <c r="K12" s="60" t="str">
        <f t="shared" ca="1" si="9"/>
        <v/>
      </c>
      <c r="L12" s="60" t="str">
        <f t="shared" ca="1" si="10"/>
        <v/>
      </c>
      <c r="M12" s="77"/>
      <c r="N12" s="60" t="str">
        <f t="array" aca="1" ref="N12" ca="1">+IF($D12="","",(INDEX('DD Assessment'!Q:Q,MATCH('Ranked Table'!$D12&amp;'Ranked Table'!$E12,'DD Assessment'!$A:$A,0))))</f>
        <v/>
      </c>
      <c r="O12" s="83"/>
      <c r="P12" s="21" t="str">
        <f ca="1">+IFERROR(INDEX('DD Assessment'!$G:$G,MATCH('Ranked Table'!D12&amp;'Ranked Table'!E12,'DD Assessment'!$A:$A,0)),"N/A")</f>
        <v/>
      </c>
      <c r="Q12" s="78"/>
      <c r="R12" s="84" t="s">
        <v>72</v>
      </c>
      <c r="S12" s="2"/>
      <c r="T12" s="2"/>
      <c r="U12" s="10">
        <f t="shared" si="11"/>
        <v>7</v>
      </c>
      <c r="V12" s="80" t="str">
        <f ca="1">+IFERROR(IF('DD Assessment'!$S15="Keep",INDEX('DD Assessment'!D:D,MATCH('Ranked Table'!$U12,'DD Assessment'!$C:$C,0)),""),"")</f>
        <v/>
      </c>
      <c r="W12" s="80" t="str">
        <f ca="1">+IFERROR(IF('DD Assessment'!$S15="Keep",INDEX('DD Assessment'!E:E,MATCH('Ranked Table'!$U12,'DD Assessment'!$C:$C,0)),""),"")</f>
        <v/>
      </c>
      <c r="X12" s="78"/>
      <c r="Y12" s="81" t="str">
        <f>IFERROR(IF('DD Assessment'!$S15="Keep",VLOOKUP('DD Assessment'!K15,'CalcSheet (hide this)'!$AB$6:$AC$10,2,FALSE),""),"")</f>
        <v/>
      </c>
      <c r="Z12" s="81" t="str">
        <f>IFERROR(IF('DD Assessment'!$S15="Keep",VLOOKUP('DD Assessment'!L15,'CalcSheet (hide this)'!$AB$6:$AC$10,2,FALSE),""),"")</f>
        <v/>
      </c>
      <c r="AA12" s="81" t="str">
        <f>IFERROR(IF('DD Assessment'!$S15="Keep",VLOOKUP('DD Assessment'!M15,'CalcSheet (hide this)'!$AB$6:$AC$10,2,FALSE),""),"")</f>
        <v/>
      </c>
      <c r="AB12" s="81" t="str">
        <f>IFERROR(IF('DD Assessment'!$S15="Keep",VLOOKUP('DD Assessment'!N15,'CalcSheet (hide this)'!$AB$6:$AC$10,2,FALSE),""),"")</f>
        <v/>
      </c>
      <c r="AC12" s="81" t="str">
        <f>IFERROR(IF('DD Assessment'!$S15="Keep",VLOOKUP('DD Assessment'!O15,'CalcSheet (hide this)'!$AB$6:$AC$10,2,FALSE),""),"")</f>
        <v/>
      </c>
      <c r="AD12" s="81" t="str">
        <f>IFERROR(IF('DD Assessment'!$S15="Keep",VLOOKUP('DD Assessment'!P15,'CalcSheet (hide this)'!$AB$6:$AC$10,2,FALSE),""),"")</f>
        <v/>
      </c>
      <c r="AE12" s="77"/>
      <c r="AF12" s="82">
        <f ca="1">IF('DD Assessment'!S15="Keep",SUMPRODUCT(Y12:AD12,'DD Assessment'!U15:Z15),0)</f>
        <v>0</v>
      </c>
      <c r="AG12" s="2"/>
      <c r="AH12" s="85">
        <f ca="1">+IFERROR(_xlfn.RANK.EQ(AJ12,$AJ$6:$AJ$36,1)+COUNTIFS($AJ$6:$AJ12,AJ12,$AL$6:$AL12,"&lt;"&amp;AL12),"N/A")</f>
        <v>7</v>
      </c>
      <c r="AI12" s="2"/>
      <c r="AJ12" s="85">
        <f ca="1">_xlfn.RANK.EQ(AF12,$AF$6:$AF$36,0)+COUNTIFS($AF$6:$AF12,AF12,$AL$6:$AL12,"&lt;"&amp;AL12)</f>
        <v>7</v>
      </c>
      <c r="AK12" s="287"/>
      <c r="AL12" s="60">
        <f t="shared" si="12"/>
        <v>7</v>
      </c>
      <c r="AM12" s="60">
        <f t="shared" si="1"/>
        <v>7</v>
      </c>
      <c r="AN12" s="2"/>
      <c r="AO12" s="2"/>
    </row>
    <row r="13" spans="1:42" ht="129.75" customHeight="1" x14ac:dyDescent="0.2">
      <c r="A13" s="403" t="str">
        <f t="shared" ca="1" si="0"/>
        <v/>
      </c>
      <c r="B13" s="34"/>
      <c r="C13" s="404">
        <f t="shared" si="2"/>
        <v>8</v>
      </c>
      <c r="D13" s="80" t="str">
        <f t="shared" ca="1" si="3"/>
        <v/>
      </c>
      <c r="E13" s="80" t="str">
        <f t="shared" ca="1" si="4"/>
        <v/>
      </c>
      <c r="F13" s="78"/>
      <c r="G13" s="60" t="str">
        <f t="shared" ca="1" si="5"/>
        <v/>
      </c>
      <c r="H13" s="60" t="str">
        <f t="shared" ca="1" si="6"/>
        <v/>
      </c>
      <c r="I13" s="60" t="str">
        <f t="shared" ca="1" si="7"/>
        <v/>
      </c>
      <c r="J13" s="60" t="str">
        <f t="shared" ca="1" si="8"/>
        <v/>
      </c>
      <c r="K13" s="60" t="str">
        <f t="shared" ca="1" si="9"/>
        <v/>
      </c>
      <c r="L13" s="60" t="str">
        <f t="shared" ca="1" si="10"/>
        <v/>
      </c>
      <c r="M13" s="77"/>
      <c r="N13" s="60" t="str">
        <f t="array" aca="1" ref="N13" ca="1">+IF($D13="","",(INDEX('DD Assessment'!Q:Q,MATCH('Ranked Table'!$D13&amp;'Ranked Table'!$E13,'DD Assessment'!$A:$A,0))))</f>
        <v/>
      </c>
      <c r="O13" s="83"/>
      <c r="P13" s="21" t="str">
        <f ca="1">+IFERROR(INDEX('DD Assessment'!$G:$G,MATCH('Ranked Table'!D13&amp;'Ranked Table'!E13,'DD Assessment'!$A:$A,0)),"N/A")</f>
        <v/>
      </c>
      <c r="Q13" s="78"/>
      <c r="R13" s="84" t="s">
        <v>72</v>
      </c>
      <c r="S13" s="2"/>
      <c r="T13" s="2"/>
      <c r="U13" s="10">
        <f t="shared" si="11"/>
        <v>8</v>
      </c>
      <c r="V13" s="80" t="str">
        <f ca="1">+IFERROR(IF('DD Assessment'!$S16="Keep",INDEX('DD Assessment'!D:D,MATCH('Ranked Table'!$U13,'DD Assessment'!$C:$C,0)),""),"")</f>
        <v/>
      </c>
      <c r="W13" s="80" t="str">
        <f ca="1">+IFERROR(IF('DD Assessment'!$S16="Keep",INDEX('DD Assessment'!E:E,MATCH('Ranked Table'!$U13,'DD Assessment'!$C:$C,0)),""),"")</f>
        <v/>
      </c>
      <c r="X13" s="78"/>
      <c r="Y13" s="81" t="str">
        <f>IFERROR(IF('DD Assessment'!$S16="Keep",VLOOKUP('DD Assessment'!K16,'CalcSheet (hide this)'!$AB$6:$AC$10,2,FALSE),""),"")</f>
        <v/>
      </c>
      <c r="Z13" s="81" t="str">
        <f>IFERROR(IF('DD Assessment'!$S16="Keep",VLOOKUP('DD Assessment'!L16,'CalcSheet (hide this)'!$AB$6:$AC$10,2,FALSE),""),"")</f>
        <v/>
      </c>
      <c r="AA13" s="81" t="str">
        <f>IFERROR(IF('DD Assessment'!$S16="Keep",VLOOKUP('DD Assessment'!M16,'CalcSheet (hide this)'!$AB$6:$AC$10,2,FALSE),""),"")</f>
        <v/>
      </c>
      <c r="AB13" s="81" t="str">
        <f>IFERROR(IF('DD Assessment'!$S16="Keep",VLOOKUP('DD Assessment'!N16,'CalcSheet (hide this)'!$AB$6:$AC$10,2,FALSE),""),"")</f>
        <v/>
      </c>
      <c r="AC13" s="81" t="str">
        <f>IFERROR(IF('DD Assessment'!$S16="Keep",VLOOKUP('DD Assessment'!O16,'CalcSheet (hide this)'!$AB$6:$AC$10,2,FALSE),""),"")</f>
        <v/>
      </c>
      <c r="AD13" s="81" t="str">
        <f>IFERROR(IF('DD Assessment'!$S16="Keep",VLOOKUP('DD Assessment'!P16,'CalcSheet (hide this)'!$AB$6:$AC$10,2,FALSE),""),"")</f>
        <v/>
      </c>
      <c r="AE13" s="77"/>
      <c r="AF13" s="82">
        <f ca="1">IF('DD Assessment'!S16="Keep",SUMPRODUCT(Y13:AD13,'DD Assessment'!U16:Z16),0)</f>
        <v>0</v>
      </c>
      <c r="AG13" s="2"/>
      <c r="AH13" s="85">
        <f ca="1">+IFERROR(_xlfn.RANK.EQ(AJ13,$AJ$6:$AJ$36,1)+COUNTIFS($AJ$6:$AJ13,AJ13,$AL$6:$AL13,"&lt;"&amp;AL13),"N/A")</f>
        <v>8</v>
      </c>
      <c r="AI13" s="2"/>
      <c r="AJ13" s="85">
        <f ca="1">_xlfn.RANK.EQ(AF13,$AF$6:$AF$36,0)+COUNTIFS($AF$6:$AF13,AF13,$AL$6:$AL13,"&lt;"&amp;AL13)</f>
        <v>8</v>
      </c>
      <c r="AK13" s="287"/>
      <c r="AL13" s="60">
        <f t="shared" si="12"/>
        <v>8</v>
      </c>
      <c r="AM13" s="60">
        <f t="shared" si="1"/>
        <v>8</v>
      </c>
      <c r="AN13" s="2"/>
      <c r="AO13" s="2"/>
    </row>
    <row r="14" spans="1:42" ht="129.75" customHeight="1" x14ac:dyDescent="0.2">
      <c r="A14" s="403" t="str">
        <f t="shared" ca="1" si="0"/>
        <v/>
      </c>
      <c r="B14" s="34"/>
      <c r="C14" s="404">
        <f t="shared" si="2"/>
        <v>9</v>
      </c>
      <c r="D14" s="80" t="str">
        <f t="shared" ca="1" si="3"/>
        <v/>
      </c>
      <c r="E14" s="80" t="str">
        <f t="shared" ca="1" si="4"/>
        <v/>
      </c>
      <c r="F14" s="78"/>
      <c r="G14" s="60" t="str">
        <f t="shared" ca="1" si="5"/>
        <v/>
      </c>
      <c r="H14" s="60" t="str">
        <f t="shared" ca="1" si="6"/>
        <v/>
      </c>
      <c r="I14" s="60" t="str">
        <f t="shared" ca="1" si="7"/>
        <v/>
      </c>
      <c r="J14" s="60" t="str">
        <f t="shared" ca="1" si="8"/>
        <v/>
      </c>
      <c r="K14" s="60" t="str">
        <f t="shared" ca="1" si="9"/>
        <v/>
      </c>
      <c r="L14" s="60" t="str">
        <f t="shared" ca="1" si="10"/>
        <v/>
      </c>
      <c r="M14" s="77"/>
      <c r="N14" s="60" t="str">
        <f t="array" aca="1" ref="N14" ca="1">+IF($D14="","",(INDEX('DD Assessment'!Q:Q,MATCH('Ranked Table'!$D14&amp;'Ranked Table'!$E14,'DD Assessment'!$A:$A,0))))</f>
        <v/>
      </c>
      <c r="O14" s="83"/>
      <c r="P14" s="21" t="str">
        <f ca="1">+IFERROR(INDEX('DD Assessment'!$G:$G,MATCH('Ranked Table'!D14&amp;'Ranked Table'!E14,'DD Assessment'!$A:$A,0)),"N/A")</f>
        <v/>
      </c>
      <c r="Q14" s="78"/>
      <c r="R14" s="84" t="s">
        <v>72</v>
      </c>
      <c r="S14" s="2"/>
      <c r="T14" s="2"/>
      <c r="U14" s="10">
        <f t="shared" si="11"/>
        <v>9</v>
      </c>
      <c r="V14" s="80" t="str">
        <f ca="1">+IFERROR(IF('DD Assessment'!$S17="Keep",INDEX('DD Assessment'!D:D,MATCH('Ranked Table'!$U14,'DD Assessment'!$C:$C,0)),""),"")</f>
        <v/>
      </c>
      <c r="W14" s="80" t="str">
        <f ca="1">+IFERROR(IF('DD Assessment'!$S17="Keep",INDEX('DD Assessment'!E:E,MATCH('Ranked Table'!$U14,'DD Assessment'!$C:$C,0)),""),"")</f>
        <v/>
      </c>
      <c r="X14" s="78"/>
      <c r="Y14" s="81" t="str">
        <f>IFERROR(IF('DD Assessment'!$S17="Keep",VLOOKUP('DD Assessment'!K17,'CalcSheet (hide this)'!$AB$6:$AC$10,2,FALSE),""),"")</f>
        <v/>
      </c>
      <c r="Z14" s="81" t="str">
        <f>IFERROR(IF('DD Assessment'!$S17="Keep",VLOOKUP('DD Assessment'!L17,'CalcSheet (hide this)'!$AB$6:$AC$10,2,FALSE),""),"")</f>
        <v/>
      </c>
      <c r="AA14" s="81" t="str">
        <f>IFERROR(IF('DD Assessment'!$S17="Keep",VLOOKUP('DD Assessment'!M17,'CalcSheet (hide this)'!$AB$6:$AC$10,2,FALSE),""),"")</f>
        <v/>
      </c>
      <c r="AB14" s="81" t="str">
        <f>IFERROR(IF('DD Assessment'!$S17="Keep",VLOOKUP('DD Assessment'!N17,'CalcSheet (hide this)'!$AB$6:$AC$10,2,FALSE),""),"")</f>
        <v/>
      </c>
      <c r="AC14" s="81" t="str">
        <f>IFERROR(IF('DD Assessment'!$S17="Keep",VLOOKUP('DD Assessment'!O17,'CalcSheet (hide this)'!$AB$6:$AC$10,2,FALSE),""),"")</f>
        <v/>
      </c>
      <c r="AD14" s="81" t="str">
        <f>IFERROR(IF('DD Assessment'!$S17="Keep",VLOOKUP('DD Assessment'!P17,'CalcSheet (hide this)'!$AB$6:$AC$10,2,FALSE),""),"")</f>
        <v/>
      </c>
      <c r="AE14" s="77"/>
      <c r="AF14" s="82">
        <f ca="1">IF('DD Assessment'!S17="Keep",SUMPRODUCT(Y14:AD14,'DD Assessment'!U17:Z17),0)</f>
        <v>0</v>
      </c>
      <c r="AG14" s="2"/>
      <c r="AH14" s="85">
        <f ca="1">+IFERROR(_xlfn.RANK.EQ(AJ14,$AJ$6:$AJ$36,1)+COUNTIFS($AJ$6:$AJ14,AJ14,$AL$6:$AL14,"&lt;"&amp;AL14),"N/A")</f>
        <v>9</v>
      </c>
      <c r="AI14" s="2"/>
      <c r="AJ14" s="85">
        <f ca="1">_xlfn.RANK.EQ(AF14,$AF$6:$AF$36,0)+COUNTIFS($AF$6:$AF14,AF14,$AL$6:$AL14,"&lt;"&amp;AL14)</f>
        <v>9</v>
      </c>
      <c r="AK14" s="287"/>
      <c r="AL14" s="60">
        <f t="shared" si="12"/>
        <v>9</v>
      </c>
      <c r="AM14" s="60">
        <f t="shared" si="1"/>
        <v>9</v>
      </c>
      <c r="AN14" s="2"/>
      <c r="AO14" s="2"/>
    </row>
    <row r="15" spans="1:42" ht="129.75" customHeight="1" x14ac:dyDescent="0.2">
      <c r="A15" s="403" t="str">
        <f t="shared" ca="1" si="0"/>
        <v/>
      </c>
      <c r="B15" s="34"/>
      <c r="C15" s="404">
        <f t="shared" si="2"/>
        <v>10</v>
      </c>
      <c r="D15" s="80" t="str">
        <f t="shared" ca="1" si="3"/>
        <v/>
      </c>
      <c r="E15" s="80" t="str">
        <f t="shared" ca="1" si="4"/>
        <v/>
      </c>
      <c r="F15" s="78"/>
      <c r="G15" s="60" t="str">
        <f t="shared" ca="1" si="5"/>
        <v/>
      </c>
      <c r="H15" s="60" t="str">
        <f t="shared" ca="1" si="6"/>
        <v/>
      </c>
      <c r="I15" s="60" t="str">
        <f t="shared" ca="1" si="7"/>
        <v/>
      </c>
      <c r="J15" s="60" t="str">
        <f t="shared" ca="1" si="8"/>
        <v/>
      </c>
      <c r="K15" s="60" t="str">
        <f t="shared" ca="1" si="9"/>
        <v/>
      </c>
      <c r="L15" s="60" t="str">
        <f t="shared" ca="1" si="10"/>
        <v/>
      </c>
      <c r="M15" s="77"/>
      <c r="N15" s="60" t="str">
        <f t="array" aca="1" ref="N15" ca="1">+IF($D15="","",(INDEX('DD Assessment'!Q:Q,MATCH('Ranked Table'!$D15&amp;'Ranked Table'!$E15,'DD Assessment'!$A:$A,0))))</f>
        <v/>
      </c>
      <c r="O15" s="83"/>
      <c r="P15" s="21" t="str">
        <f ca="1">+IFERROR(INDEX('DD Assessment'!$G:$G,MATCH('Ranked Table'!D15&amp;'Ranked Table'!E15,'DD Assessment'!$A:$A,0)),"N/A")</f>
        <v/>
      </c>
      <c r="Q15" s="78"/>
      <c r="R15" s="84" t="s">
        <v>72</v>
      </c>
      <c r="S15" s="2"/>
      <c r="T15" s="2"/>
      <c r="U15" s="10">
        <f t="shared" si="11"/>
        <v>10</v>
      </c>
      <c r="V15" s="80" t="str">
        <f ca="1">+IFERROR(IF('DD Assessment'!$S18="Keep",INDEX('DD Assessment'!D:D,MATCH('Ranked Table'!$U15,'DD Assessment'!$C:$C,0)),""),"")</f>
        <v/>
      </c>
      <c r="W15" s="80" t="str">
        <f ca="1">+IFERROR(IF('DD Assessment'!$S18="Keep",INDEX('DD Assessment'!E:E,MATCH('Ranked Table'!$U15,'DD Assessment'!$C:$C,0)),""),"")</f>
        <v/>
      </c>
      <c r="X15" s="78"/>
      <c r="Y15" s="81" t="str">
        <f>IFERROR(IF('DD Assessment'!$S18="Keep",VLOOKUP('DD Assessment'!K18,'CalcSheet (hide this)'!$AB$6:$AC$10,2,FALSE),""),"")</f>
        <v/>
      </c>
      <c r="Z15" s="81" t="str">
        <f>IFERROR(IF('DD Assessment'!$S18="Keep",VLOOKUP('DD Assessment'!L18,'CalcSheet (hide this)'!$AB$6:$AC$10,2,FALSE),""),"")</f>
        <v/>
      </c>
      <c r="AA15" s="81" t="str">
        <f>IFERROR(IF('DD Assessment'!$S18="Keep",VLOOKUP('DD Assessment'!M18,'CalcSheet (hide this)'!$AB$6:$AC$10,2,FALSE),""),"")</f>
        <v/>
      </c>
      <c r="AB15" s="81" t="str">
        <f>IFERROR(IF('DD Assessment'!$S18="Keep",VLOOKUP('DD Assessment'!N18,'CalcSheet (hide this)'!$AB$6:$AC$10,2,FALSE),""),"")</f>
        <v/>
      </c>
      <c r="AC15" s="81" t="str">
        <f>IFERROR(IF('DD Assessment'!$S18="Keep",VLOOKUP('DD Assessment'!O18,'CalcSheet (hide this)'!$AB$6:$AC$10,2,FALSE),""),"")</f>
        <v/>
      </c>
      <c r="AD15" s="81" t="str">
        <f>IFERROR(IF('DD Assessment'!$S18="Keep",VLOOKUP('DD Assessment'!P18,'CalcSheet (hide this)'!$AB$6:$AC$10,2,FALSE),""),"")</f>
        <v/>
      </c>
      <c r="AE15" s="77"/>
      <c r="AF15" s="82">
        <f ca="1">IF('DD Assessment'!S18="Keep",SUMPRODUCT(Y15:AD15,'DD Assessment'!U18:Z18),0)</f>
        <v>0</v>
      </c>
      <c r="AG15" s="2"/>
      <c r="AH15" s="85">
        <f ca="1">+IFERROR(_xlfn.RANK.EQ(AJ15,$AJ$6:$AJ$36,1)+COUNTIFS($AJ$6:$AJ15,AJ15,$AL$6:$AL15,"&lt;"&amp;AL15),"N/A")</f>
        <v>10</v>
      </c>
      <c r="AI15" s="2"/>
      <c r="AJ15" s="85">
        <f ca="1">_xlfn.RANK.EQ(AF15,$AF$6:$AF$36,0)+COUNTIFS($AF$6:$AF15,AF15,$AL$6:$AL15,"&lt;"&amp;AL15)</f>
        <v>10</v>
      </c>
      <c r="AK15" s="287"/>
      <c r="AL15" s="60">
        <f t="shared" si="12"/>
        <v>10</v>
      </c>
      <c r="AM15" s="60">
        <f t="shared" si="1"/>
        <v>10</v>
      </c>
      <c r="AN15" s="2"/>
      <c r="AO15" s="2"/>
    </row>
    <row r="16" spans="1:42" ht="129.75" customHeight="1" x14ac:dyDescent="0.2">
      <c r="A16" s="403" t="str">
        <f t="shared" ca="1" si="0"/>
        <v/>
      </c>
      <c r="B16" s="34"/>
      <c r="C16" s="404">
        <f t="shared" si="2"/>
        <v>11</v>
      </c>
      <c r="D16" s="80" t="str">
        <f t="shared" ca="1" si="3"/>
        <v/>
      </c>
      <c r="E16" s="80" t="str">
        <f t="shared" ca="1" si="4"/>
        <v/>
      </c>
      <c r="F16" s="78"/>
      <c r="G16" s="60" t="str">
        <f t="shared" ca="1" si="5"/>
        <v/>
      </c>
      <c r="H16" s="60" t="str">
        <f t="shared" ca="1" si="6"/>
        <v/>
      </c>
      <c r="I16" s="60" t="str">
        <f t="shared" ca="1" si="7"/>
        <v/>
      </c>
      <c r="J16" s="60" t="str">
        <f t="shared" ca="1" si="8"/>
        <v/>
      </c>
      <c r="K16" s="60" t="str">
        <f t="shared" ca="1" si="9"/>
        <v/>
      </c>
      <c r="L16" s="60" t="str">
        <f t="shared" ca="1" si="10"/>
        <v/>
      </c>
      <c r="M16" s="77"/>
      <c r="N16" s="60" t="str">
        <f t="array" aca="1" ref="N16" ca="1">+IF($D16="","",(INDEX('DD Assessment'!Q:Q,MATCH('Ranked Table'!$D16&amp;'Ranked Table'!$E16,'DD Assessment'!$A:$A,0))))</f>
        <v/>
      </c>
      <c r="O16" s="83"/>
      <c r="P16" s="21" t="str">
        <f ca="1">+IFERROR(INDEX('DD Assessment'!$G:$G,MATCH('Ranked Table'!D16&amp;'Ranked Table'!E16,'DD Assessment'!$A:$A,0)),"N/A")</f>
        <v/>
      </c>
      <c r="Q16" s="78"/>
      <c r="R16" s="84" t="s">
        <v>72</v>
      </c>
      <c r="S16" s="2"/>
      <c r="T16" s="2"/>
      <c r="U16" s="10">
        <f t="shared" si="11"/>
        <v>11</v>
      </c>
      <c r="V16" s="80" t="str">
        <f ca="1">+IFERROR(IF('DD Assessment'!$S19="Keep",INDEX('DD Assessment'!D:D,MATCH('Ranked Table'!$U16,'DD Assessment'!$C:$C,0)),""),"")</f>
        <v/>
      </c>
      <c r="W16" s="80" t="str">
        <f ca="1">+IFERROR(IF('DD Assessment'!$S19="Keep",INDEX('DD Assessment'!E:E,MATCH('Ranked Table'!$U16,'DD Assessment'!$C:$C,0)),""),"")</f>
        <v/>
      </c>
      <c r="X16" s="78"/>
      <c r="Y16" s="81" t="str">
        <f>IFERROR(IF('DD Assessment'!$S19="Keep",VLOOKUP('DD Assessment'!K19,'CalcSheet (hide this)'!$AB$6:$AC$10,2,FALSE),""),"")</f>
        <v/>
      </c>
      <c r="Z16" s="81" t="str">
        <f>IFERROR(IF('DD Assessment'!$S19="Keep",VLOOKUP('DD Assessment'!L19,'CalcSheet (hide this)'!$AB$6:$AC$10,2,FALSE),""),"")</f>
        <v/>
      </c>
      <c r="AA16" s="81" t="str">
        <f>IFERROR(IF('DD Assessment'!$S19="Keep",VLOOKUP('DD Assessment'!M19,'CalcSheet (hide this)'!$AB$6:$AC$10,2,FALSE),""),"")</f>
        <v/>
      </c>
      <c r="AB16" s="81" t="str">
        <f>IFERROR(IF('DD Assessment'!$S19="Keep",VLOOKUP('DD Assessment'!N19,'CalcSheet (hide this)'!$AB$6:$AC$10,2,FALSE),""),"")</f>
        <v/>
      </c>
      <c r="AC16" s="81" t="str">
        <f>IFERROR(IF('DD Assessment'!$S19="Keep",VLOOKUP('DD Assessment'!O19,'CalcSheet (hide this)'!$AB$6:$AC$10,2,FALSE),""),"")</f>
        <v/>
      </c>
      <c r="AD16" s="81" t="str">
        <f>IFERROR(IF('DD Assessment'!$S19="Keep",VLOOKUP('DD Assessment'!P19,'CalcSheet (hide this)'!$AB$6:$AC$10,2,FALSE),""),"")</f>
        <v/>
      </c>
      <c r="AE16" s="77"/>
      <c r="AF16" s="82">
        <f ca="1">IF('DD Assessment'!S19="Keep",SUMPRODUCT(Y16:AD16,'DD Assessment'!U19:Z19),0)</f>
        <v>0</v>
      </c>
      <c r="AG16" s="2"/>
      <c r="AH16" s="85">
        <f ca="1">+IFERROR(_xlfn.RANK.EQ(AJ16,$AJ$6:$AJ$36,1)+COUNTIFS($AJ$6:$AJ16,AJ16,$AL$6:$AL16,"&lt;"&amp;AL16),"N/A")</f>
        <v>11</v>
      </c>
      <c r="AI16" s="2"/>
      <c r="AJ16" s="85">
        <f ca="1">_xlfn.RANK.EQ(AF16,$AF$6:$AF$36,0)+COUNTIFS($AF$6:$AF16,AF16,$AL$6:$AL16,"&lt;"&amp;AL16)</f>
        <v>11</v>
      </c>
      <c r="AK16" s="287"/>
      <c r="AL16" s="60">
        <f t="shared" si="12"/>
        <v>11</v>
      </c>
      <c r="AM16" s="60">
        <f t="shared" si="1"/>
        <v>11</v>
      </c>
      <c r="AN16" s="2"/>
      <c r="AO16" s="2"/>
    </row>
    <row r="17" spans="1:41" ht="129.75" customHeight="1" x14ac:dyDescent="0.2">
      <c r="A17" s="403" t="str">
        <f t="shared" ca="1" si="0"/>
        <v/>
      </c>
      <c r="B17" s="34"/>
      <c r="C17" s="404">
        <f t="shared" si="2"/>
        <v>12</v>
      </c>
      <c r="D17" s="80" t="str">
        <f t="shared" ca="1" si="3"/>
        <v/>
      </c>
      <c r="E17" s="80" t="str">
        <f t="shared" ca="1" si="4"/>
        <v/>
      </c>
      <c r="F17" s="78"/>
      <c r="G17" s="60" t="str">
        <f t="shared" ca="1" si="5"/>
        <v/>
      </c>
      <c r="H17" s="60" t="str">
        <f t="shared" ca="1" si="6"/>
        <v/>
      </c>
      <c r="I17" s="60" t="str">
        <f t="shared" ca="1" si="7"/>
        <v/>
      </c>
      <c r="J17" s="60" t="str">
        <f t="shared" ca="1" si="8"/>
        <v/>
      </c>
      <c r="K17" s="60" t="str">
        <f t="shared" ca="1" si="9"/>
        <v/>
      </c>
      <c r="L17" s="60" t="str">
        <f t="shared" ca="1" si="10"/>
        <v/>
      </c>
      <c r="M17" s="77"/>
      <c r="N17" s="60" t="str">
        <f t="array" aca="1" ref="N17" ca="1">+IF($D17="","",(INDEX('DD Assessment'!Q:Q,MATCH('Ranked Table'!$D17&amp;'Ranked Table'!$E17,'DD Assessment'!$A:$A,0))))</f>
        <v/>
      </c>
      <c r="O17" s="83"/>
      <c r="P17" s="21" t="str">
        <f ca="1">+IFERROR(INDEX('DD Assessment'!$G:$G,MATCH('Ranked Table'!D17&amp;'Ranked Table'!E17,'DD Assessment'!$A:$A,0)),"N/A")</f>
        <v/>
      </c>
      <c r="Q17" s="78"/>
      <c r="R17" s="84" t="s">
        <v>72</v>
      </c>
      <c r="S17" s="2"/>
      <c r="T17" s="2"/>
      <c r="U17" s="10">
        <f t="shared" si="11"/>
        <v>12</v>
      </c>
      <c r="V17" s="80" t="str">
        <f ca="1">+IFERROR(IF('DD Assessment'!$S20="Keep",INDEX('DD Assessment'!D:D,MATCH('Ranked Table'!$U17,'DD Assessment'!$C:$C,0)),""),"")</f>
        <v/>
      </c>
      <c r="W17" s="80" t="str">
        <f ca="1">+IFERROR(IF('DD Assessment'!$S20="Keep",INDEX('DD Assessment'!E:E,MATCH('Ranked Table'!$U17,'DD Assessment'!$C:$C,0)),""),"")</f>
        <v/>
      </c>
      <c r="X17" s="78"/>
      <c r="Y17" s="81" t="str">
        <f>IFERROR(IF('DD Assessment'!$S20="Keep",VLOOKUP('DD Assessment'!K20,'CalcSheet (hide this)'!$AB$6:$AC$10,2,FALSE),""),"")</f>
        <v/>
      </c>
      <c r="Z17" s="81" t="str">
        <f>IFERROR(IF('DD Assessment'!$S20="Keep",VLOOKUP('DD Assessment'!L20,'CalcSheet (hide this)'!$AB$6:$AC$10,2,FALSE),""),"")</f>
        <v/>
      </c>
      <c r="AA17" s="81" t="str">
        <f>IFERROR(IF('DD Assessment'!$S20="Keep",VLOOKUP('DD Assessment'!M20,'CalcSheet (hide this)'!$AB$6:$AC$10,2,FALSE),""),"")</f>
        <v/>
      </c>
      <c r="AB17" s="81" t="str">
        <f>IFERROR(IF('DD Assessment'!$S20="Keep",VLOOKUP('DD Assessment'!N20,'CalcSheet (hide this)'!$AB$6:$AC$10,2,FALSE),""),"")</f>
        <v/>
      </c>
      <c r="AC17" s="81" t="str">
        <f>IFERROR(IF('DD Assessment'!$S20="Keep",VLOOKUP('DD Assessment'!O20,'CalcSheet (hide this)'!$AB$6:$AC$10,2,FALSE),""),"")</f>
        <v/>
      </c>
      <c r="AD17" s="81" t="str">
        <f>IFERROR(IF('DD Assessment'!$S20="Keep",VLOOKUP('DD Assessment'!P20,'CalcSheet (hide this)'!$AB$6:$AC$10,2,FALSE),""),"")</f>
        <v/>
      </c>
      <c r="AE17" s="77"/>
      <c r="AF17" s="82">
        <f ca="1">IF('DD Assessment'!S20="Keep",SUMPRODUCT(Y17:AD17,'DD Assessment'!U20:Z20),0)</f>
        <v>0</v>
      </c>
      <c r="AG17" s="2"/>
      <c r="AH17" s="85">
        <f ca="1">+IFERROR(_xlfn.RANK.EQ(AJ17,$AJ$6:$AJ$36,1)+COUNTIFS($AJ$6:$AJ17,AJ17,$AL$6:$AL17,"&lt;"&amp;AL17),"N/A")</f>
        <v>12</v>
      </c>
      <c r="AI17" s="2"/>
      <c r="AJ17" s="85">
        <f ca="1">_xlfn.RANK.EQ(AF17,$AF$6:$AF$36,0)+COUNTIFS($AF$6:$AF17,AF17,$AL$6:$AL17,"&lt;"&amp;AL17)</f>
        <v>12</v>
      </c>
      <c r="AK17" s="287"/>
      <c r="AL17" s="60">
        <f t="shared" si="12"/>
        <v>12</v>
      </c>
      <c r="AM17" s="60">
        <f t="shared" si="1"/>
        <v>12</v>
      </c>
      <c r="AN17" s="2"/>
      <c r="AO17" s="2"/>
    </row>
    <row r="18" spans="1:41" ht="129.75" customHeight="1" x14ac:dyDescent="0.2">
      <c r="A18" s="403" t="str">
        <f t="shared" ca="1" si="0"/>
        <v/>
      </c>
      <c r="B18" s="34"/>
      <c r="C18" s="404">
        <f t="shared" si="2"/>
        <v>13</v>
      </c>
      <c r="D18" s="80" t="str">
        <f t="shared" ca="1" si="3"/>
        <v/>
      </c>
      <c r="E18" s="80" t="str">
        <f t="shared" ca="1" si="4"/>
        <v/>
      </c>
      <c r="F18" s="78"/>
      <c r="G18" s="60" t="str">
        <f t="shared" ca="1" si="5"/>
        <v/>
      </c>
      <c r="H18" s="60" t="str">
        <f t="shared" ca="1" si="6"/>
        <v/>
      </c>
      <c r="I18" s="60" t="str">
        <f t="shared" ca="1" si="7"/>
        <v/>
      </c>
      <c r="J18" s="60" t="str">
        <f t="shared" ca="1" si="8"/>
        <v/>
      </c>
      <c r="K18" s="60" t="str">
        <f t="shared" ca="1" si="9"/>
        <v/>
      </c>
      <c r="L18" s="60" t="str">
        <f t="shared" ca="1" si="10"/>
        <v/>
      </c>
      <c r="M18" s="77"/>
      <c r="N18" s="60" t="str">
        <f t="array" aca="1" ref="N18" ca="1">+IF($D18="","",(INDEX('DD Assessment'!Q:Q,MATCH('Ranked Table'!$D18&amp;'Ranked Table'!$E18,'DD Assessment'!$A:$A,0))))</f>
        <v/>
      </c>
      <c r="O18" s="83"/>
      <c r="P18" s="21" t="str">
        <f ca="1">+IFERROR(INDEX('DD Assessment'!$G:$G,MATCH('Ranked Table'!D18&amp;'Ranked Table'!E18,'DD Assessment'!$A:$A,0)),"N/A")</f>
        <v/>
      </c>
      <c r="Q18" s="78"/>
      <c r="R18" s="84" t="s">
        <v>72</v>
      </c>
      <c r="S18" s="2"/>
      <c r="T18" s="2"/>
      <c r="U18" s="10">
        <f t="shared" si="11"/>
        <v>13</v>
      </c>
      <c r="V18" s="80" t="str">
        <f ca="1">+IFERROR(IF('DD Assessment'!$S21="Keep",INDEX('DD Assessment'!D:D,MATCH('Ranked Table'!$U18,'DD Assessment'!$C:$C,0)),""),"")</f>
        <v/>
      </c>
      <c r="W18" s="80" t="str">
        <f ca="1">+IFERROR(IF('DD Assessment'!$S21="Keep",INDEX('DD Assessment'!E:E,MATCH('Ranked Table'!$U18,'DD Assessment'!$C:$C,0)),""),"")</f>
        <v/>
      </c>
      <c r="X18" s="78"/>
      <c r="Y18" s="81" t="str">
        <f>IFERROR(IF('DD Assessment'!$S21="Keep",VLOOKUP('DD Assessment'!K21,'CalcSheet (hide this)'!$AB$6:$AC$10,2,FALSE),""),"")</f>
        <v/>
      </c>
      <c r="Z18" s="81" t="str">
        <f>IFERROR(IF('DD Assessment'!$S21="Keep",VLOOKUP('DD Assessment'!L21,'CalcSheet (hide this)'!$AB$6:$AC$10,2,FALSE),""),"")</f>
        <v/>
      </c>
      <c r="AA18" s="81" t="str">
        <f>IFERROR(IF('DD Assessment'!$S21="Keep",VLOOKUP('DD Assessment'!M21,'CalcSheet (hide this)'!$AB$6:$AC$10,2,FALSE),""),"")</f>
        <v/>
      </c>
      <c r="AB18" s="81" t="str">
        <f>IFERROR(IF('DD Assessment'!$S21="Keep",VLOOKUP('DD Assessment'!N21,'CalcSheet (hide this)'!$AB$6:$AC$10,2,FALSE),""),"")</f>
        <v/>
      </c>
      <c r="AC18" s="81" t="str">
        <f>IFERROR(IF('DD Assessment'!$S21="Keep",VLOOKUP('DD Assessment'!O21,'CalcSheet (hide this)'!$AB$6:$AC$10,2,FALSE),""),"")</f>
        <v/>
      </c>
      <c r="AD18" s="81" t="str">
        <f>IFERROR(IF('DD Assessment'!$S21="Keep",VLOOKUP('DD Assessment'!P21,'CalcSheet (hide this)'!$AB$6:$AC$10,2,FALSE),""),"")</f>
        <v/>
      </c>
      <c r="AE18" s="77"/>
      <c r="AF18" s="82">
        <f ca="1">IF('DD Assessment'!S21="Keep",SUMPRODUCT(Y18:AD18,'DD Assessment'!U21:Z21),0)</f>
        <v>0</v>
      </c>
      <c r="AG18" s="2"/>
      <c r="AH18" s="85">
        <f ca="1">+IFERROR(_xlfn.RANK.EQ(AJ18,$AJ$6:$AJ$36,1)+COUNTIFS($AJ$6:$AJ18,AJ18,$AL$6:$AL18,"&lt;"&amp;AL18),"N/A")</f>
        <v>13</v>
      </c>
      <c r="AI18" s="2"/>
      <c r="AJ18" s="85">
        <f ca="1">_xlfn.RANK.EQ(AF18,$AF$6:$AF$36,0)+COUNTIFS($AF$6:$AF18,AF18,$AL$6:$AL18,"&lt;"&amp;AL18)</f>
        <v>13</v>
      </c>
      <c r="AK18" s="287"/>
      <c r="AL18" s="60">
        <f t="shared" si="12"/>
        <v>13</v>
      </c>
      <c r="AM18" s="60">
        <f t="shared" si="1"/>
        <v>13</v>
      </c>
      <c r="AN18" s="2"/>
      <c r="AO18" s="2"/>
    </row>
    <row r="19" spans="1:41" ht="129.75" customHeight="1" x14ac:dyDescent="0.2">
      <c r="A19" s="403" t="str">
        <f t="shared" ca="1" si="0"/>
        <v/>
      </c>
      <c r="B19" s="34"/>
      <c r="C19" s="404">
        <f t="shared" si="2"/>
        <v>14</v>
      </c>
      <c r="D19" s="80" t="str">
        <f t="shared" ca="1" si="3"/>
        <v/>
      </c>
      <c r="E19" s="80" t="str">
        <f t="shared" ca="1" si="4"/>
        <v/>
      </c>
      <c r="F19" s="78"/>
      <c r="G19" s="60" t="str">
        <f t="shared" ca="1" si="5"/>
        <v/>
      </c>
      <c r="H19" s="60" t="str">
        <f t="shared" ca="1" si="6"/>
        <v/>
      </c>
      <c r="I19" s="60" t="str">
        <f t="shared" ca="1" si="7"/>
        <v/>
      </c>
      <c r="J19" s="60" t="str">
        <f t="shared" ca="1" si="8"/>
        <v/>
      </c>
      <c r="K19" s="60" t="str">
        <f t="shared" ca="1" si="9"/>
        <v/>
      </c>
      <c r="L19" s="60" t="str">
        <f t="shared" ca="1" si="10"/>
        <v/>
      </c>
      <c r="M19" s="77"/>
      <c r="N19" s="60" t="str">
        <f t="array" aca="1" ref="N19" ca="1">+IF($D19="","",(INDEX('DD Assessment'!Q:Q,MATCH('Ranked Table'!$D19&amp;'Ranked Table'!$E19,'DD Assessment'!$A:$A,0))))</f>
        <v/>
      </c>
      <c r="O19" s="83"/>
      <c r="P19" s="21" t="str">
        <f ca="1">+IFERROR(INDEX('DD Assessment'!$G:$G,MATCH('Ranked Table'!D19&amp;'Ranked Table'!E19,'DD Assessment'!$A:$A,0)),"N/A")</f>
        <v/>
      </c>
      <c r="Q19" s="78"/>
      <c r="R19" s="84" t="s">
        <v>72</v>
      </c>
      <c r="S19" s="2"/>
      <c r="T19" s="2"/>
      <c r="U19" s="10">
        <f t="shared" si="11"/>
        <v>14</v>
      </c>
      <c r="V19" s="80" t="str">
        <f ca="1">+IFERROR(IF('DD Assessment'!$S22="Keep",INDEX('DD Assessment'!D:D,MATCH('Ranked Table'!$U19,'DD Assessment'!$C:$C,0)),""),"")</f>
        <v/>
      </c>
      <c r="W19" s="80" t="str">
        <f ca="1">+IFERROR(IF('DD Assessment'!$S22="Keep",INDEX('DD Assessment'!E:E,MATCH('Ranked Table'!$U19,'DD Assessment'!$C:$C,0)),""),"")</f>
        <v/>
      </c>
      <c r="X19" s="78"/>
      <c r="Y19" s="81" t="str">
        <f>IFERROR(IF('DD Assessment'!$S22="Keep",VLOOKUP('DD Assessment'!K22,'CalcSheet (hide this)'!$AB$6:$AC$10,2,FALSE),""),"")</f>
        <v/>
      </c>
      <c r="Z19" s="81" t="str">
        <f>IFERROR(IF('DD Assessment'!$S22="Keep",VLOOKUP('DD Assessment'!L22,'CalcSheet (hide this)'!$AB$6:$AC$10,2,FALSE),""),"")</f>
        <v/>
      </c>
      <c r="AA19" s="81" t="str">
        <f>IFERROR(IF('DD Assessment'!$S22="Keep",VLOOKUP('DD Assessment'!M22,'CalcSheet (hide this)'!$AB$6:$AC$10,2,FALSE),""),"")</f>
        <v/>
      </c>
      <c r="AB19" s="81" t="str">
        <f>IFERROR(IF('DD Assessment'!$S22="Keep",VLOOKUP('DD Assessment'!N22,'CalcSheet (hide this)'!$AB$6:$AC$10,2,FALSE),""),"")</f>
        <v/>
      </c>
      <c r="AC19" s="81" t="str">
        <f>IFERROR(IF('DD Assessment'!$S22="Keep",VLOOKUP('DD Assessment'!O22,'CalcSheet (hide this)'!$AB$6:$AC$10,2,FALSE),""),"")</f>
        <v/>
      </c>
      <c r="AD19" s="81" t="str">
        <f>IFERROR(IF('DD Assessment'!$S22="Keep",VLOOKUP('DD Assessment'!P22,'CalcSheet (hide this)'!$AB$6:$AC$10,2,FALSE),""),"")</f>
        <v/>
      </c>
      <c r="AE19" s="77"/>
      <c r="AF19" s="82">
        <f ca="1">IF('DD Assessment'!S22="Keep",SUMPRODUCT(Y19:AD19,'DD Assessment'!U22:Z22),0)</f>
        <v>0</v>
      </c>
      <c r="AG19" s="2"/>
      <c r="AH19" s="85">
        <f ca="1">+IFERROR(_xlfn.RANK.EQ(AJ19,$AJ$6:$AJ$36,1)+COUNTIFS($AJ$6:$AJ19,AJ19,$AL$6:$AL19,"&lt;"&amp;AL19),"N/A")</f>
        <v>14</v>
      </c>
      <c r="AI19" s="2"/>
      <c r="AJ19" s="85">
        <f ca="1">_xlfn.RANK.EQ(AF19,$AF$6:$AF$36,0)+COUNTIFS($AF$6:$AF19,AF19,$AL$6:$AL19,"&lt;"&amp;AL19)</f>
        <v>14</v>
      </c>
      <c r="AK19" s="287"/>
      <c r="AL19" s="60">
        <f t="shared" si="12"/>
        <v>14</v>
      </c>
      <c r="AM19" s="60">
        <f t="shared" si="1"/>
        <v>14</v>
      </c>
      <c r="AN19" s="2"/>
      <c r="AO19" s="2"/>
    </row>
    <row r="20" spans="1:41" ht="129.75" customHeight="1" x14ac:dyDescent="0.2">
      <c r="A20" s="403" t="str">
        <f t="shared" ca="1" si="0"/>
        <v/>
      </c>
      <c r="B20" s="34"/>
      <c r="C20" s="404">
        <f t="shared" si="2"/>
        <v>15</v>
      </c>
      <c r="D20" s="80" t="str">
        <f t="shared" ca="1" si="3"/>
        <v/>
      </c>
      <c r="E20" s="80" t="str">
        <f t="shared" ca="1" si="4"/>
        <v/>
      </c>
      <c r="F20" s="78"/>
      <c r="G20" s="60" t="str">
        <f t="shared" ca="1" si="5"/>
        <v/>
      </c>
      <c r="H20" s="60" t="str">
        <f t="shared" ca="1" si="6"/>
        <v/>
      </c>
      <c r="I20" s="60" t="str">
        <f t="shared" ca="1" si="7"/>
        <v/>
      </c>
      <c r="J20" s="60" t="str">
        <f t="shared" ca="1" si="8"/>
        <v/>
      </c>
      <c r="K20" s="60" t="str">
        <f t="shared" ca="1" si="9"/>
        <v/>
      </c>
      <c r="L20" s="60" t="str">
        <f t="shared" ca="1" si="10"/>
        <v/>
      </c>
      <c r="M20" s="77"/>
      <c r="N20" s="60" t="str">
        <f t="array" aca="1" ref="N20" ca="1">+IF($D20="","",(INDEX('DD Assessment'!Q:Q,MATCH('Ranked Table'!$D20&amp;'Ranked Table'!$E20,'DD Assessment'!$A:$A,0))))</f>
        <v/>
      </c>
      <c r="O20" s="83"/>
      <c r="P20" s="21" t="str">
        <f ca="1">+IFERROR(INDEX('DD Assessment'!$G:$G,MATCH('Ranked Table'!D20&amp;'Ranked Table'!E20,'DD Assessment'!$A:$A,0)),"N/A")</f>
        <v/>
      </c>
      <c r="Q20" s="78"/>
      <c r="R20" s="84" t="s">
        <v>72</v>
      </c>
      <c r="S20" s="2"/>
      <c r="T20" s="2"/>
      <c r="U20" s="10">
        <f t="shared" si="11"/>
        <v>15</v>
      </c>
      <c r="V20" s="80" t="str">
        <f ca="1">+IFERROR(IF('DD Assessment'!$S23="Keep",INDEX('DD Assessment'!D:D,MATCH('Ranked Table'!$U20,'DD Assessment'!$C:$C,0)),""),"")</f>
        <v/>
      </c>
      <c r="W20" s="80" t="str">
        <f ca="1">+IFERROR(IF('DD Assessment'!$S23="Keep",INDEX('DD Assessment'!E:E,MATCH('Ranked Table'!$U20,'DD Assessment'!$C:$C,0)),""),"")</f>
        <v/>
      </c>
      <c r="X20" s="78"/>
      <c r="Y20" s="81" t="str">
        <f>IFERROR(IF('DD Assessment'!$S23="Keep",VLOOKUP('DD Assessment'!K23,'CalcSheet (hide this)'!$AB$6:$AC$10,2,FALSE),""),"")</f>
        <v/>
      </c>
      <c r="Z20" s="81" t="str">
        <f>IFERROR(IF('DD Assessment'!$S23="Keep",VLOOKUP('DD Assessment'!L23,'CalcSheet (hide this)'!$AB$6:$AC$10,2,FALSE),""),"")</f>
        <v/>
      </c>
      <c r="AA20" s="81" t="str">
        <f>IFERROR(IF('DD Assessment'!$S23="Keep",VLOOKUP('DD Assessment'!M23,'CalcSheet (hide this)'!$AB$6:$AC$10,2,FALSE),""),"")</f>
        <v/>
      </c>
      <c r="AB20" s="81" t="str">
        <f>IFERROR(IF('DD Assessment'!$S23="Keep",VLOOKUP('DD Assessment'!N23,'CalcSheet (hide this)'!$AB$6:$AC$10,2,FALSE),""),"")</f>
        <v/>
      </c>
      <c r="AC20" s="81" t="str">
        <f>IFERROR(IF('DD Assessment'!$S23="Keep",VLOOKUP('DD Assessment'!O23,'CalcSheet (hide this)'!$AB$6:$AC$10,2,FALSE),""),"")</f>
        <v/>
      </c>
      <c r="AD20" s="81" t="str">
        <f>IFERROR(IF('DD Assessment'!$S23="Keep",VLOOKUP('DD Assessment'!P23,'CalcSheet (hide this)'!$AB$6:$AC$10,2,FALSE),""),"")</f>
        <v/>
      </c>
      <c r="AE20" s="77"/>
      <c r="AF20" s="82">
        <f ca="1">IF('DD Assessment'!S23="Keep",SUMPRODUCT(Y20:AD20,'DD Assessment'!U23:Z23),0)</f>
        <v>0</v>
      </c>
      <c r="AG20" s="2"/>
      <c r="AH20" s="85">
        <f ca="1">+IFERROR(_xlfn.RANK.EQ(AJ20,$AJ$6:$AJ$36,1)+COUNTIFS($AJ$6:$AJ20,AJ20,$AL$6:$AL20,"&lt;"&amp;AL20),"N/A")</f>
        <v>15</v>
      </c>
      <c r="AI20" s="2"/>
      <c r="AJ20" s="85">
        <f ca="1">_xlfn.RANK.EQ(AF20,$AF$6:$AF$36,0)+COUNTIFS($AF$6:$AF20,AF20,$AL$6:$AL20,"&lt;"&amp;AL20)</f>
        <v>15</v>
      </c>
      <c r="AK20" s="287"/>
      <c r="AL20" s="60">
        <f t="shared" si="12"/>
        <v>15</v>
      </c>
      <c r="AM20" s="60">
        <f t="shared" si="1"/>
        <v>15</v>
      </c>
      <c r="AN20" s="2"/>
      <c r="AO20" s="2"/>
    </row>
    <row r="21" spans="1:41" ht="129.75" customHeight="1" x14ac:dyDescent="0.2">
      <c r="A21" s="403" t="str">
        <f t="shared" ca="1" si="0"/>
        <v/>
      </c>
      <c r="B21" s="34"/>
      <c r="C21" s="404">
        <f t="shared" si="2"/>
        <v>16</v>
      </c>
      <c r="D21" s="80" t="str">
        <f t="shared" ca="1" si="3"/>
        <v/>
      </c>
      <c r="E21" s="80" t="str">
        <f t="shared" ca="1" si="4"/>
        <v/>
      </c>
      <c r="F21" s="78"/>
      <c r="G21" s="60" t="str">
        <f t="shared" ca="1" si="5"/>
        <v/>
      </c>
      <c r="H21" s="60" t="str">
        <f t="shared" ca="1" si="6"/>
        <v/>
      </c>
      <c r="I21" s="60" t="str">
        <f t="shared" ca="1" si="7"/>
        <v/>
      </c>
      <c r="J21" s="60" t="str">
        <f t="shared" ca="1" si="8"/>
        <v/>
      </c>
      <c r="K21" s="60" t="str">
        <f t="shared" ca="1" si="9"/>
        <v/>
      </c>
      <c r="L21" s="60" t="str">
        <f t="shared" ca="1" si="10"/>
        <v/>
      </c>
      <c r="M21" s="77"/>
      <c r="N21" s="60" t="str">
        <f t="array" aca="1" ref="N21" ca="1">+IF($D21="","",(INDEX('DD Assessment'!Q:Q,MATCH('Ranked Table'!$D21&amp;'Ranked Table'!$E21,'DD Assessment'!$A:$A,0))))</f>
        <v/>
      </c>
      <c r="O21" s="83"/>
      <c r="P21" s="21" t="str">
        <f ca="1">+IFERROR(INDEX('DD Assessment'!$G:$G,MATCH('Ranked Table'!D21&amp;'Ranked Table'!E21,'DD Assessment'!$A:$A,0)),"N/A")</f>
        <v/>
      </c>
      <c r="Q21" s="78"/>
      <c r="R21" s="84" t="s">
        <v>72</v>
      </c>
      <c r="S21" s="2"/>
      <c r="T21" s="2"/>
      <c r="U21" s="10">
        <f t="shared" si="11"/>
        <v>16</v>
      </c>
      <c r="V21" s="80" t="str">
        <f ca="1">+IFERROR(IF('DD Assessment'!$S24="Keep",INDEX('DD Assessment'!D:D,MATCH('Ranked Table'!$U21,'DD Assessment'!$C:$C,0)),""),"")</f>
        <v/>
      </c>
      <c r="W21" s="80" t="str">
        <f ca="1">+IFERROR(IF('DD Assessment'!$S24="Keep",INDEX('DD Assessment'!E:E,MATCH('Ranked Table'!$U21,'DD Assessment'!$C:$C,0)),""),"")</f>
        <v/>
      </c>
      <c r="X21" s="78"/>
      <c r="Y21" s="81" t="str">
        <f>IFERROR(IF('DD Assessment'!$S24="Keep",VLOOKUP('DD Assessment'!K24,'CalcSheet (hide this)'!$AB$6:$AC$10,2,FALSE),""),"")</f>
        <v/>
      </c>
      <c r="Z21" s="81" t="str">
        <f>IFERROR(IF('DD Assessment'!$S24="Keep",VLOOKUP('DD Assessment'!L24,'CalcSheet (hide this)'!$AB$6:$AC$10,2,FALSE),""),"")</f>
        <v/>
      </c>
      <c r="AA21" s="81" t="str">
        <f>IFERROR(IF('DD Assessment'!$S24="Keep",VLOOKUP('DD Assessment'!M24,'CalcSheet (hide this)'!$AB$6:$AC$10,2,FALSE),""),"")</f>
        <v/>
      </c>
      <c r="AB21" s="81" t="str">
        <f>IFERROR(IF('DD Assessment'!$S24="Keep",VLOOKUP('DD Assessment'!N24,'CalcSheet (hide this)'!$AB$6:$AC$10,2,FALSE),""),"")</f>
        <v/>
      </c>
      <c r="AC21" s="81" t="str">
        <f>IFERROR(IF('DD Assessment'!$S24="Keep",VLOOKUP('DD Assessment'!O24,'CalcSheet (hide this)'!$AB$6:$AC$10,2,FALSE),""),"")</f>
        <v/>
      </c>
      <c r="AD21" s="81" t="str">
        <f>IFERROR(IF('DD Assessment'!$S24="Keep",VLOOKUP('DD Assessment'!P24,'CalcSheet (hide this)'!$AB$6:$AC$10,2,FALSE),""),"")</f>
        <v/>
      </c>
      <c r="AE21" s="77"/>
      <c r="AF21" s="82">
        <f ca="1">IF('DD Assessment'!S24="Keep",SUMPRODUCT(Y21:AD21,'DD Assessment'!U24:Z24),0)</f>
        <v>0</v>
      </c>
      <c r="AG21" s="2"/>
      <c r="AH21" s="85">
        <f ca="1">+IFERROR(_xlfn.RANK.EQ(AJ21,$AJ$6:$AJ$36,1)+COUNTIFS($AJ$6:$AJ21,AJ21,$AL$6:$AL21,"&lt;"&amp;AL21),"N/A")</f>
        <v>16</v>
      </c>
      <c r="AI21" s="2"/>
      <c r="AJ21" s="85">
        <f ca="1">_xlfn.RANK.EQ(AF21,$AF$6:$AF$36,0)+COUNTIFS($AF$6:$AF21,AF21,$AL$6:$AL21,"&lt;"&amp;AL21)</f>
        <v>16</v>
      </c>
      <c r="AK21" s="287"/>
      <c r="AL21" s="60">
        <f t="shared" si="12"/>
        <v>16</v>
      </c>
      <c r="AM21" s="60">
        <f t="shared" si="1"/>
        <v>16</v>
      </c>
      <c r="AN21" s="2"/>
      <c r="AO21" s="2"/>
    </row>
    <row r="22" spans="1:41" ht="129.75" customHeight="1" x14ac:dyDescent="0.2">
      <c r="A22" s="403" t="str">
        <f t="shared" ca="1" si="0"/>
        <v/>
      </c>
      <c r="B22" s="34"/>
      <c r="C22" s="404">
        <f t="shared" si="2"/>
        <v>17</v>
      </c>
      <c r="D22" s="80" t="str">
        <f t="shared" ca="1" si="3"/>
        <v/>
      </c>
      <c r="E22" s="80" t="str">
        <f t="shared" ca="1" si="4"/>
        <v/>
      </c>
      <c r="F22" s="78"/>
      <c r="G22" s="60" t="str">
        <f t="shared" ca="1" si="5"/>
        <v/>
      </c>
      <c r="H22" s="60" t="str">
        <f t="shared" ca="1" si="6"/>
        <v/>
      </c>
      <c r="I22" s="60" t="str">
        <f t="shared" ca="1" si="7"/>
        <v/>
      </c>
      <c r="J22" s="60" t="str">
        <f t="shared" ca="1" si="8"/>
        <v/>
      </c>
      <c r="K22" s="60" t="str">
        <f t="shared" ca="1" si="9"/>
        <v/>
      </c>
      <c r="L22" s="60" t="str">
        <f t="shared" ca="1" si="10"/>
        <v/>
      </c>
      <c r="M22" s="77"/>
      <c r="N22" s="60" t="str">
        <f t="array" aca="1" ref="N22" ca="1">+IF($D22="","",(INDEX('DD Assessment'!Q:Q,MATCH('Ranked Table'!$D22&amp;'Ranked Table'!$E22,'DD Assessment'!$A:$A,0))))</f>
        <v/>
      </c>
      <c r="O22" s="83"/>
      <c r="P22" s="21" t="str">
        <f ca="1">+IFERROR(INDEX('DD Assessment'!$G:$G,MATCH('Ranked Table'!D22&amp;'Ranked Table'!E22,'DD Assessment'!$A:$A,0)),"N/A")</f>
        <v/>
      </c>
      <c r="Q22" s="78"/>
      <c r="R22" s="84" t="s">
        <v>72</v>
      </c>
      <c r="S22" s="2"/>
      <c r="T22" s="2"/>
      <c r="U22" s="10">
        <f t="shared" si="11"/>
        <v>17</v>
      </c>
      <c r="V22" s="80" t="str">
        <f ca="1">+IFERROR(IF('DD Assessment'!$S25="Keep",INDEX('DD Assessment'!D:D,MATCH('Ranked Table'!$U22,'DD Assessment'!$C:$C,0)),""),"")</f>
        <v/>
      </c>
      <c r="W22" s="80" t="str">
        <f ca="1">+IFERROR(IF('DD Assessment'!$S25="Keep",INDEX('DD Assessment'!E:E,MATCH('Ranked Table'!$U22,'DD Assessment'!$C:$C,0)),""),"")</f>
        <v/>
      </c>
      <c r="X22" s="78"/>
      <c r="Y22" s="81" t="str">
        <f>IFERROR(IF('DD Assessment'!$S25="Keep",VLOOKUP('DD Assessment'!K25,'CalcSheet (hide this)'!$AB$6:$AC$10,2,FALSE),""),"")</f>
        <v/>
      </c>
      <c r="Z22" s="81" t="str">
        <f>IFERROR(IF('DD Assessment'!$S25="Keep",VLOOKUP('DD Assessment'!L25,'CalcSheet (hide this)'!$AB$6:$AC$10,2,FALSE),""),"")</f>
        <v/>
      </c>
      <c r="AA22" s="81" t="str">
        <f>IFERROR(IF('DD Assessment'!$S25="Keep",VLOOKUP('DD Assessment'!M25,'CalcSheet (hide this)'!$AB$6:$AC$10,2,FALSE),""),"")</f>
        <v/>
      </c>
      <c r="AB22" s="81" t="str">
        <f>IFERROR(IF('DD Assessment'!$S25="Keep",VLOOKUP('DD Assessment'!N25,'CalcSheet (hide this)'!$AB$6:$AC$10,2,FALSE),""),"")</f>
        <v/>
      </c>
      <c r="AC22" s="81" t="str">
        <f>IFERROR(IF('DD Assessment'!$S25="Keep",VLOOKUP('DD Assessment'!O25,'CalcSheet (hide this)'!$AB$6:$AC$10,2,FALSE),""),"")</f>
        <v/>
      </c>
      <c r="AD22" s="81" t="str">
        <f>IFERROR(IF('DD Assessment'!$S25="Keep",VLOOKUP('DD Assessment'!P25,'CalcSheet (hide this)'!$AB$6:$AC$10,2,FALSE),""),"")</f>
        <v/>
      </c>
      <c r="AE22" s="77"/>
      <c r="AF22" s="82">
        <f ca="1">IF('DD Assessment'!S25="Keep",SUMPRODUCT(Y22:AD22,'DD Assessment'!U25:Z25),0)</f>
        <v>0</v>
      </c>
      <c r="AG22" s="2"/>
      <c r="AH22" s="85">
        <f ca="1">+IFERROR(_xlfn.RANK.EQ(AJ22,$AJ$6:$AJ$36,1)+COUNTIFS($AJ$6:$AJ22,AJ22,$AL$6:$AL22,"&lt;"&amp;AL22),"N/A")</f>
        <v>17</v>
      </c>
      <c r="AI22" s="2"/>
      <c r="AJ22" s="85">
        <f ca="1">_xlfn.RANK.EQ(AF22,$AF$6:$AF$36,0)+COUNTIFS($AF$6:$AF22,AF22,$AL$6:$AL22,"&lt;"&amp;AL22)</f>
        <v>17</v>
      </c>
      <c r="AK22" s="287"/>
      <c r="AL22" s="60">
        <f t="shared" si="12"/>
        <v>17</v>
      </c>
      <c r="AM22" s="60">
        <f t="shared" si="1"/>
        <v>17</v>
      </c>
      <c r="AN22" s="2"/>
      <c r="AO22" s="2"/>
    </row>
    <row r="23" spans="1:41" ht="129.75" customHeight="1" x14ac:dyDescent="0.2">
      <c r="A23" s="403" t="str">
        <f t="shared" ca="1" si="0"/>
        <v/>
      </c>
      <c r="B23" s="34"/>
      <c r="C23" s="404">
        <f t="shared" si="2"/>
        <v>18</v>
      </c>
      <c r="D23" s="80" t="str">
        <f t="shared" ca="1" si="3"/>
        <v/>
      </c>
      <c r="E23" s="80" t="str">
        <f t="shared" ca="1" si="4"/>
        <v/>
      </c>
      <c r="F23" s="78"/>
      <c r="G23" s="60" t="str">
        <f t="shared" ca="1" si="5"/>
        <v/>
      </c>
      <c r="H23" s="60" t="str">
        <f t="shared" ca="1" si="6"/>
        <v/>
      </c>
      <c r="I23" s="60" t="str">
        <f t="shared" ca="1" si="7"/>
        <v/>
      </c>
      <c r="J23" s="60" t="str">
        <f t="shared" ca="1" si="8"/>
        <v/>
      </c>
      <c r="K23" s="60" t="str">
        <f t="shared" ca="1" si="9"/>
        <v/>
      </c>
      <c r="L23" s="60" t="str">
        <f t="shared" ca="1" si="10"/>
        <v/>
      </c>
      <c r="M23" s="78"/>
      <c r="N23" s="60" t="str">
        <f t="array" aca="1" ref="N23" ca="1">+IF($D23="","",(INDEX('DD Assessment'!Q:Q,MATCH('Ranked Table'!$D23&amp;'Ranked Table'!$E23,'DD Assessment'!$A:$A,0))))</f>
        <v/>
      </c>
      <c r="O23" s="83"/>
      <c r="P23" s="21" t="str">
        <f ca="1">+IFERROR(INDEX('DD Assessment'!$G:$G,MATCH('Ranked Table'!D23&amp;'Ranked Table'!E23,'DD Assessment'!$A:$A,0)),"N/A")</f>
        <v/>
      </c>
      <c r="Q23" s="78"/>
      <c r="R23" s="84" t="s">
        <v>72</v>
      </c>
      <c r="S23" s="2"/>
      <c r="T23" s="2"/>
      <c r="U23" s="10">
        <f t="shared" si="11"/>
        <v>18</v>
      </c>
      <c r="V23" s="80" t="str">
        <f ca="1">+IFERROR(IF('DD Assessment'!$S26="Keep",INDEX('DD Assessment'!D:D,MATCH('Ranked Table'!$U23,'DD Assessment'!$C:$C,0)),""),"")</f>
        <v/>
      </c>
      <c r="W23" s="80" t="str">
        <f ca="1">+IFERROR(IF('DD Assessment'!$S26="Keep",INDEX('DD Assessment'!E:E,MATCH('Ranked Table'!$U23,'DD Assessment'!$C:$C,0)),""),"")</f>
        <v/>
      </c>
      <c r="X23" s="78"/>
      <c r="Y23" s="81" t="str">
        <f>IFERROR(IF('DD Assessment'!$S26="Keep",VLOOKUP('DD Assessment'!K26,'CalcSheet (hide this)'!$AB$6:$AC$10,2,FALSE),""),"")</f>
        <v/>
      </c>
      <c r="Z23" s="81" t="str">
        <f>IFERROR(IF('DD Assessment'!$S26="Keep",VLOOKUP('DD Assessment'!L26,'CalcSheet (hide this)'!$AB$6:$AC$10,2,FALSE),""),"")</f>
        <v/>
      </c>
      <c r="AA23" s="81" t="str">
        <f>IFERROR(IF('DD Assessment'!$S26="Keep",VLOOKUP('DD Assessment'!M26,'CalcSheet (hide this)'!$AB$6:$AC$10,2,FALSE),""),"")</f>
        <v/>
      </c>
      <c r="AB23" s="81" t="str">
        <f>IFERROR(IF('DD Assessment'!$S26="Keep",VLOOKUP('DD Assessment'!N26,'CalcSheet (hide this)'!$AB$6:$AC$10,2,FALSE),""),"")</f>
        <v/>
      </c>
      <c r="AC23" s="81" t="str">
        <f>IFERROR(IF('DD Assessment'!$S26="Keep",VLOOKUP('DD Assessment'!O26,'CalcSheet (hide this)'!$AB$6:$AC$10,2,FALSE),""),"")</f>
        <v/>
      </c>
      <c r="AD23" s="81" t="str">
        <f>IFERROR(IF('DD Assessment'!$S26="Keep",VLOOKUP('DD Assessment'!P26,'CalcSheet (hide this)'!$AB$6:$AC$10,2,FALSE),""),"")</f>
        <v/>
      </c>
      <c r="AE23" s="78"/>
      <c r="AF23" s="82">
        <f ca="1">IF('DD Assessment'!S26="Keep",SUMPRODUCT(Y23:AD23,'DD Assessment'!U26:Z26),0)</f>
        <v>0</v>
      </c>
      <c r="AG23" s="2"/>
      <c r="AH23" s="85">
        <f ca="1">+IFERROR(_xlfn.RANK.EQ(AJ23,$AJ$6:$AJ$36,1)+COUNTIFS($AJ$6:$AJ23,AJ23,$AL$6:$AL23,"&lt;"&amp;AL23),"N/A")</f>
        <v>18</v>
      </c>
      <c r="AI23" s="2"/>
      <c r="AJ23" s="85">
        <f ca="1">_xlfn.RANK.EQ(AF23,$AF$6:$AF$36,0)+COUNTIFS($AF$6:$AF23,AF23,$AL$6:$AL23,"&lt;"&amp;AL23)</f>
        <v>18</v>
      </c>
      <c r="AK23" s="287"/>
      <c r="AL23" s="60">
        <f t="shared" si="12"/>
        <v>18</v>
      </c>
      <c r="AM23" s="60">
        <f t="shared" si="1"/>
        <v>18</v>
      </c>
      <c r="AN23" s="2"/>
      <c r="AO23" s="2"/>
    </row>
    <row r="24" spans="1:41" ht="129.75" customHeight="1" x14ac:dyDescent="0.2">
      <c r="A24" s="403" t="str">
        <f t="shared" ca="1" si="0"/>
        <v/>
      </c>
      <c r="B24" s="34"/>
      <c r="C24" s="404">
        <f t="shared" si="2"/>
        <v>19</v>
      </c>
      <c r="D24" s="80" t="str">
        <f t="shared" ca="1" si="3"/>
        <v/>
      </c>
      <c r="E24" s="80" t="str">
        <f t="shared" ca="1" si="4"/>
        <v/>
      </c>
      <c r="F24" s="78"/>
      <c r="G24" s="60" t="str">
        <f t="shared" ca="1" si="5"/>
        <v/>
      </c>
      <c r="H24" s="60" t="str">
        <f t="shared" ca="1" si="6"/>
        <v/>
      </c>
      <c r="I24" s="60" t="str">
        <f t="shared" ca="1" si="7"/>
        <v/>
      </c>
      <c r="J24" s="60" t="str">
        <f t="shared" ca="1" si="8"/>
        <v/>
      </c>
      <c r="K24" s="60" t="str">
        <f t="shared" ca="1" si="9"/>
        <v/>
      </c>
      <c r="L24" s="60" t="str">
        <f t="shared" ca="1" si="10"/>
        <v/>
      </c>
      <c r="M24" s="78"/>
      <c r="N24" s="60" t="str">
        <f t="array" aca="1" ref="N24" ca="1">+IF($D24="","",(INDEX('DD Assessment'!Q:Q,MATCH('Ranked Table'!$D24&amp;'Ranked Table'!$E24,'DD Assessment'!$A:$A,0))))</f>
        <v/>
      </c>
      <c r="O24" s="83"/>
      <c r="P24" s="21" t="str">
        <f ca="1">+IFERROR(INDEX('DD Assessment'!$G:$G,MATCH('Ranked Table'!D24&amp;'Ranked Table'!E24,'DD Assessment'!$A:$A,0)),"N/A")</f>
        <v/>
      </c>
      <c r="Q24" s="78"/>
      <c r="R24" s="84" t="s">
        <v>72</v>
      </c>
      <c r="S24" s="2"/>
      <c r="T24" s="2"/>
      <c r="U24" s="10">
        <f t="shared" si="11"/>
        <v>19</v>
      </c>
      <c r="V24" s="80" t="str">
        <f ca="1">+IFERROR(IF('DD Assessment'!$S27="Keep",INDEX('DD Assessment'!D:D,MATCH('Ranked Table'!$U24,'DD Assessment'!$C:$C,0)),""),"")</f>
        <v/>
      </c>
      <c r="W24" s="80" t="str">
        <f ca="1">+IFERROR(IF('DD Assessment'!$S27="Keep",INDEX('DD Assessment'!E:E,MATCH('Ranked Table'!$U24,'DD Assessment'!$C:$C,0)),""),"")</f>
        <v/>
      </c>
      <c r="X24" s="78"/>
      <c r="Y24" s="81" t="str">
        <f>IFERROR(IF('DD Assessment'!$S27="Keep",VLOOKUP('DD Assessment'!K27,'CalcSheet (hide this)'!$AB$6:$AC$10,2,FALSE),""),"")</f>
        <v/>
      </c>
      <c r="Z24" s="81" t="str">
        <f>IFERROR(IF('DD Assessment'!$S27="Keep",VLOOKUP('DD Assessment'!L27,'CalcSheet (hide this)'!$AB$6:$AC$10,2,FALSE),""),"")</f>
        <v/>
      </c>
      <c r="AA24" s="81" t="str">
        <f>IFERROR(IF('DD Assessment'!$S27="Keep",VLOOKUP('DD Assessment'!M27,'CalcSheet (hide this)'!$AB$6:$AC$10,2,FALSE),""),"")</f>
        <v/>
      </c>
      <c r="AB24" s="81" t="str">
        <f>IFERROR(IF('DD Assessment'!$S27="Keep",VLOOKUP('DD Assessment'!N27,'CalcSheet (hide this)'!$AB$6:$AC$10,2,FALSE),""),"")</f>
        <v/>
      </c>
      <c r="AC24" s="81" t="str">
        <f>IFERROR(IF('DD Assessment'!$S27="Keep",VLOOKUP('DD Assessment'!O27,'CalcSheet (hide this)'!$AB$6:$AC$10,2,FALSE),""),"")</f>
        <v/>
      </c>
      <c r="AD24" s="81" t="str">
        <f>IFERROR(IF('DD Assessment'!$S27="Keep",VLOOKUP('DD Assessment'!P27,'CalcSheet (hide this)'!$AB$6:$AC$10,2,FALSE),""),"")</f>
        <v/>
      </c>
      <c r="AE24" s="78"/>
      <c r="AF24" s="82">
        <f ca="1">IF('DD Assessment'!S27="Keep",SUMPRODUCT(Y24:AD24,'DD Assessment'!U27:Z27),0)</f>
        <v>0</v>
      </c>
      <c r="AG24" s="2"/>
      <c r="AH24" s="85">
        <f ca="1">+IFERROR(_xlfn.RANK.EQ(AJ24,$AJ$6:$AJ$36,1)+COUNTIFS($AJ$6:$AJ24,AJ24,$AL$6:$AL24,"&lt;"&amp;AL24),"N/A")</f>
        <v>19</v>
      </c>
      <c r="AI24" s="2"/>
      <c r="AJ24" s="85">
        <f ca="1">_xlfn.RANK.EQ(AF24,$AF$6:$AF$36,0)+COUNTIFS($AF$6:$AF24,AF24,$AL$6:$AL24,"&lt;"&amp;AL24)</f>
        <v>19</v>
      </c>
      <c r="AK24" s="287"/>
      <c r="AL24" s="60">
        <f t="shared" si="12"/>
        <v>19</v>
      </c>
      <c r="AM24" s="60">
        <f t="shared" si="1"/>
        <v>19</v>
      </c>
      <c r="AN24" s="2"/>
      <c r="AO24" s="2"/>
    </row>
    <row r="25" spans="1:41" ht="129.75" customHeight="1" x14ac:dyDescent="0.2">
      <c r="A25" s="403" t="str">
        <f t="shared" ca="1" si="0"/>
        <v/>
      </c>
      <c r="B25" s="34"/>
      <c r="C25" s="404">
        <f t="shared" si="2"/>
        <v>20</v>
      </c>
      <c r="D25" s="80" t="str">
        <f t="shared" ca="1" si="3"/>
        <v/>
      </c>
      <c r="E25" s="80" t="str">
        <f t="shared" ca="1" si="4"/>
        <v/>
      </c>
      <c r="F25" s="78"/>
      <c r="G25" s="60" t="str">
        <f t="shared" ca="1" si="5"/>
        <v/>
      </c>
      <c r="H25" s="60" t="str">
        <f t="shared" ca="1" si="6"/>
        <v/>
      </c>
      <c r="I25" s="60" t="str">
        <f t="shared" ca="1" si="7"/>
        <v/>
      </c>
      <c r="J25" s="60" t="str">
        <f t="shared" ca="1" si="8"/>
        <v/>
      </c>
      <c r="K25" s="60" t="str">
        <f t="shared" ca="1" si="9"/>
        <v/>
      </c>
      <c r="L25" s="60" t="str">
        <f t="shared" ca="1" si="10"/>
        <v/>
      </c>
      <c r="M25" s="78"/>
      <c r="N25" s="60" t="str">
        <f t="array" aca="1" ref="N25" ca="1">+IF($D25="","",(INDEX('DD Assessment'!Q:Q,MATCH('Ranked Table'!$D25&amp;'Ranked Table'!$E25,'DD Assessment'!$A:$A,0))))</f>
        <v/>
      </c>
      <c r="O25" s="83"/>
      <c r="P25" s="21" t="str">
        <f ca="1">+IFERROR(INDEX('DD Assessment'!$G:$G,MATCH('Ranked Table'!D25&amp;'Ranked Table'!E25,'DD Assessment'!$A:$A,0)),"N/A")</f>
        <v/>
      </c>
      <c r="Q25" s="78"/>
      <c r="R25" s="84" t="s">
        <v>72</v>
      </c>
      <c r="S25" s="2"/>
      <c r="T25" s="2"/>
      <c r="U25" s="10">
        <f t="shared" si="11"/>
        <v>20</v>
      </c>
      <c r="V25" s="80" t="str">
        <f ca="1">+IFERROR(IF('DD Assessment'!$S28="Keep",INDEX('DD Assessment'!D:D,MATCH('Ranked Table'!$U25,'DD Assessment'!$C:$C,0)),""),"")</f>
        <v/>
      </c>
      <c r="W25" s="80" t="str">
        <f ca="1">+IFERROR(IF('DD Assessment'!$S28="Keep",INDEX('DD Assessment'!E:E,MATCH('Ranked Table'!$U25,'DD Assessment'!$C:$C,0)),""),"")</f>
        <v/>
      </c>
      <c r="X25" s="78"/>
      <c r="Y25" s="81" t="str">
        <f>IFERROR(IF('DD Assessment'!$S28="Keep",VLOOKUP('DD Assessment'!K28,'CalcSheet (hide this)'!$AB$6:$AC$10,2,FALSE),""),"")</f>
        <v/>
      </c>
      <c r="Z25" s="81" t="str">
        <f>IFERROR(IF('DD Assessment'!$S28="Keep",VLOOKUP('DD Assessment'!L28,'CalcSheet (hide this)'!$AB$6:$AC$10,2,FALSE),""),"")</f>
        <v/>
      </c>
      <c r="AA25" s="81" t="str">
        <f>IFERROR(IF('DD Assessment'!$S28="Keep",VLOOKUP('DD Assessment'!M28,'CalcSheet (hide this)'!$AB$6:$AC$10,2,FALSE),""),"")</f>
        <v/>
      </c>
      <c r="AB25" s="81" t="str">
        <f>IFERROR(IF('DD Assessment'!$S28="Keep",VLOOKUP('DD Assessment'!N28,'CalcSheet (hide this)'!$AB$6:$AC$10,2,FALSE),""),"")</f>
        <v/>
      </c>
      <c r="AC25" s="81" t="str">
        <f>IFERROR(IF('DD Assessment'!$S28="Keep",VLOOKUP('DD Assessment'!O28,'CalcSheet (hide this)'!$AB$6:$AC$10,2,FALSE),""),"")</f>
        <v/>
      </c>
      <c r="AD25" s="81" t="str">
        <f>IFERROR(IF('DD Assessment'!$S28="Keep",VLOOKUP('DD Assessment'!P28,'CalcSheet (hide this)'!$AB$6:$AC$10,2,FALSE),""),"")</f>
        <v/>
      </c>
      <c r="AE25" s="78"/>
      <c r="AF25" s="82">
        <f ca="1">IF('DD Assessment'!S28="Keep",SUMPRODUCT(Y25:AD25,'DD Assessment'!U28:Z28),0)</f>
        <v>0</v>
      </c>
      <c r="AG25" s="2"/>
      <c r="AH25" s="85">
        <f ca="1">+IFERROR(_xlfn.RANK.EQ(AJ25,$AJ$6:$AJ$36,1)+COUNTIFS($AJ$6:$AJ25,AJ25,$AL$6:$AL25,"&lt;"&amp;AL25),"N/A")</f>
        <v>20</v>
      </c>
      <c r="AI25" s="2"/>
      <c r="AJ25" s="85">
        <f ca="1">_xlfn.RANK.EQ(AF25,$AF$6:$AF$36,0)+COUNTIFS($AF$6:$AF25,AF25,$AL$6:$AL25,"&lt;"&amp;AL25)</f>
        <v>20</v>
      </c>
      <c r="AK25" s="287"/>
      <c r="AL25" s="60">
        <f t="shared" si="12"/>
        <v>20</v>
      </c>
      <c r="AM25" s="60">
        <f t="shared" si="1"/>
        <v>20</v>
      </c>
      <c r="AN25" s="2"/>
      <c r="AO25" s="2"/>
    </row>
    <row r="26" spans="1:41" ht="129.75" customHeight="1" outlineLevel="1" x14ac:dyDescent="0.2">
      <c r="A26" s="403" t="str">
        <f t="shared" ca="1" si="0"/>
        <v/>
      </c>
      <c r="B26" s="34"/>
      <c r="C26" s="404">
        <f t="shared" si="2"/>
        <v>21</v>
      </c>
      <c r="D26" s="80" t="str">
        <f t="shared" ca="1" si="3"/>
        <v/>
      </c>
      <c r="E26" s="80" t="str">
        <f t="shared" ca="1" si="4"/>
        <v/>
      </c>
      <c r="F26" s="78"/>
      <c r="G26" s="60" t="str">
        <f t="shared" ca="1" si="5"/>
        <v/>
      </c>
      <c r="H26" s="60" t="str">
        <f t="shared" ca="1" si="6"/>
        <v/>
      </c>
      <c r="I26" s="60" t="str">
        <f t="shared" ca="1" si="7"/>
        <v/>
      </c>
      <c r="J26" s="60" t="str">
        <f t="shared" ca="1" si="8"/>
        <v/>
      </c>
      <c r="K26" s="60" t="str">
        <f t="shared" ca="1" si="9"/>
        <v/>
      </c>
      <c r="L26" s="60" t="str">
        <f t="shared" ca="1" si="10"/>
        <v/>
      </c>
      <c r="M26" s="78"/>
      <c r="N26" s="60" t="str">
        <f t="array" aca="1" ref="N26" ca="1">+IF($D26="","",(INDEX('DD Assessment'!Q:Q,MATCH('Ranked Table'!$D26&amp;'Ranked Table'!$E26,'DD Assessment'!$A:$A,0))))</f>
        <v/>
      </c>
      <c r="O26" s="83"/>
      <c r="P26" s="21" t="str">
        <f ca="1">+IFERROR(INDEX('DD Assessment'!$G:$G,MATCH('Ranked Table'!D26&amp;'Ranked Table'!E26,'DD Assessment'!$A:$A,0)),"N/A")</f>
        <v/>
      </c>
      <c r="Q26" s="78"/>
      <c r="R26" s="84" t="s">
        <v>72</v>
      </c>
      <c r="S26" s="2"/>
      <c r="T26" s="2"/>
      <c r="U26" s="10">
        <f t="shared" si="11"/>
        <v>21</v>
      </c>
      <c r="V26" s="80" t="str">
        <f ca="1">+IFERROR(IF('DD Assessment'!$S29="Keep",INDEX('DD Assessment'!D:D,MATCH('Ranked Table'!$U26,'DD Assessment'!$C:$C,0)),""),"")</f>
        <v/>
      </c>
      <c r="W26" s="80" t="str">
        <f ca="1">+IFERROR(IF('DD Assessment'!$S29="Keep",INDEX('DD Assessment'!E:E,MATCH('Ranked Table'!$U26,'DD Assessment'!$C:$C,0)),""),"")</f>
        <v/>
      </c>
      <c r="X26" s="78"/>
      <c r="Y26" s="81" t="str">
        <f>IFERROR(IF('DD Assessment'!$S29="Keep",VLOOKUP('DD Assessment'!K29,'CalcSheet (hide this)'!$AB$6:$AC$10,2,FALSE),""),"")</f>
        <v/>
      </c>
      <c r="Z26" s="81" t="str">
        <f>IFERROR(IF('DD Assessment'!$S29="Keep",VLOOKUP('DD Assessment'!L29,'CalcSheet (hide this)'!$AB$6:$AC$10,2,FALSE),""),"")</f>
        <v/>
      </c>
      <c r="AA26" s="81" t="str">
        <f>IFERROR(IF('DD Assessment'!$S29="Keep",VLOOKUP('DD Assessment'!M29,'CalcSheet (hide this)'!$AB$6:$AC$10,2,FALSE),""),"")</f>
        <v/>
      </c>
      <c r="AB26" s="81" t="str">
        <f>IFERROR(IF('DD Assessment'!$S29="Keep",VLOOKUP('DD Assessment'!N29,'CalcSheet (hide this)'!$AB$6:$AC$10,2,FALSE),""),"")</f>
        <v/>
      </c>
      <c r="AC26" s="81" t="str">
        <f>IFERROR(IF('DD Assessment'!$S29="Keep",VLOOKUP('DD Assessment'!O29,'CalcSheet (hide this)'!$AB$6:$AC$10,2,FALSE),""),"")</f>
        <v/>
      </c>
      <c r="AD26" s="81" t="str">
        <f>IFERROR(IF('DD Assessment'!$S29="Keep",VLOOKUP('DD Assessment'!P29,'CalcSheet (hide this)'!$AB$6:$AC$10,2,FALSE),""),"")</f>
        <v/>
      </c>
      <c r="AE26" s="78"/>
      <c r="AF26" s="82">
        <f ca="1">IF('DD Assessment'!S29="Keep",SUMPRODUCT(Y26:AD26,'DD Assessment'!U29:Z29),0)</f>
        <v>0</v>
      </c>
      <c r="AG26" s="2"/>
      <c r="AH26" s="85">
        <f ca="1">+IFERROR(_xlfn.RANK.EQ(AJ26,$AJ$6:$AJ$36,1)+COUNTIFS($AJ$6:$AJ26,AJ26,$AL$6:$AL26,"&lt;"&amp;AL26),"N/A")</f>
        <v>21</v>
      </c>
      <c r="AI26" s="2"/>
      <c r="AJ26" s="85">
        <f ca="1">_xlfn.RANK.EQ(AF26,$AF$6:$AF$36,0)+COUNTIFS($AF$6:$AF26,AF26,$AL$6:$AL26,"&lt;"&amp;AL26)</f>
        <v>21</v>
      </c>
      <c r="AK26" s="287"/>
      <c r="AL26" s="60">
        <f t="shared" si="12"/>
        <v>21</v>
      </c>
      <c r="AM26" s="60">
        <f t="shared" si="1"/>
        <v>21</v>
      </c>
      <c r="AN26" s="2"/>
      <c r="AO26" s="2"/>
    </row>
    <row r="27" spans="1:41" ht="129.75" customHeight="1" outlineLevel="1" x14ac:dyDescent="0.2">
      <c r="A27" s="403" t="str">
        <f t="shared" ca="1" si="0"/>
        <v/>
      </c>
      <c r="B27" s="34"/>
      <c r="C27" s="404">
        <f t="shared" si="2"/>
        <v>22</v>
      </c>
      <c r="D27" s="80" t="str">
        <f t="shared" ca="1" si="3"/>
        <v/>
      </c>
      <c r="E27" s="80" t="str">
        <f t="shared" ca="1" si="4"/>
        <v/>
      </c>
      <c r="F27" s="78"/>
      <c r="G27" s="60" t="str">
        <f t="shared" ca="1" si="5"/>
        <v/>
      </c>
      <c r="H27" s="60" t="str">
        <f t="shared" ca="1" si="6"/>
        <v/>
      </c>
      <c r="I27" s="60" t="str">
        <f t="shared" ca="1" si="7"/>
        <v/>
      </c>
      <c r="J27" s="60" t="str">
        <f t="shared" ca="1" si="8"/>
        <v/>
      </c>
      <c r="K27" s="60" t="str">
        <f t="shared" ca="1" si="9"/>
        <v/>
      </c>
      <c r="L27" s="60" t="str">
        <f t="shared" ca="1" si="10"/>
        <v/>
      </c>
      <c r="M27" s="78"/>
      <c r="N27" s="60" t="str">
        <f t="array" aca="1" ref="N27" ca="1">+IF($D27="","",(INDEX('DD Assessment'!Q:Q,MATCH('Ranked Table'!$D27&amp;'Ranked Table'!$E27,'DD Assessment'!$A:$A,0))))</f>
        <v/>
      </c>
      <c r="O27" s="83"/>
      <c r="P27" s="21" t="str">
        <f ca="1">+IFERROR(INDEX('DD Assessment'!$G:$G,MATCH('Ranked Table'!D27&amp;'Ranked Table'!E27,'DD Assessment'!$A:$A,0)),"N/A")</f>
        <v/>
      </c>
      <c r="Q27" s="78"/>
      <c r="R27" s="84" t="s">
        <v>72</v>
      </c>
      <c r="S27" s="2"/>
      <c r="T27" s="2"/>
      <c r="U27" s="10">
        <f t="shared" si="11"/>
        <v>22</v>
      </c>
      <c r="V27" s="80" t="str">
        <f ca="1">+IFERROR(IF('DD Assessment'!$S30="Keep",INDEX('DD Assessment'!D:D,MATCH('Ranked Table'!$U27,'DD Assessment'!$C:$C,0)),""),"")</f>
        <v/>
      </c>
      <c r="W27" s="80" t="str">
        <f ca="1">+IFERROR(IF('DD Assessment'!$S30="Keep",INDEX('DD Assessment'!E:E,MATCH('Ranked Table'!$U27,'DD Assessment'!$C:$C,0)),""),"")</f>
        <v/>
      </c>
      <c r="X27" s="78"/>
      <c r="Y27" s="81" t="str">
        <f>IFERROR(IF('DD Assessment'!$S30="Keep",VLOOKUP('DD Assessment'!K30,'CalcSheet (hide this)'!$AB$6:$AC$10,2,FALSE),""),"")</f>
        <v/>
      </c>
      <c r="Z27" s="81" t="str">
        <f>IFERROR(IF('DD Assessment'!$S30="Keep",VLOOKUP('DD Assessment'!L30,'CalcSheet (hide this)'!$AB$6:$AC$10,2,FALSE),""),"")</f>
        <v/>
      </c>
      <c r="AA27" s="81" t="str">
        <f>IFERROR(IF('DD Assessment'!$S30="Keep",VLOOKUP('DD Assessment'!M30,'CalcSheet (hide this)'!$AB$6:$AC$10,2,FALSE),""),"")</f>
        <v/>
      </c>
      <c r="AB27" s="81" t="str">
        <f>IFERROR(IF('DD Assessment'!$S30="Keep",VLOOKUP('DD Assessment'!N30,'CalcSheet (hide this)'!$AB$6:$AC$10,2,FALSE),""),"")</f>
        <v/>
      </c>
      <c r="AC27" s="81" t="str">
        <f>IFERROR(IF('DD Assessment'!$S30="Keep",VLOOKUP('DD Assessment'!O30,'CalcSheet (hide this)'!$AB$6:$AC$10,2,FALSE),""),"")</f>
        <v/>
      </c>
      <c r="AD27" s="81" t="str">
        <f>IFERROR(IF('DD Assessment'!$S30="Keep",VLOOKUP('DD Assessment'!P30,'CalcSheet (hide this)'!$AB$6:$AC$10,2,FALSE),""),"")</f>
        <v/>
      </c>
      <c r="AE27" s="78"/>
      <c r="AF27" s="82">
        <f ca="1">IF('DD Assessment'!S30="Keep",SUMPRODUCT(Y27:AD27,'DD Assessment'!U30:Z30),0)</f>
        <v>0</v>
      </c>
      <c r="AG27" s="2"/>
      <c r="AH27" s="85">
        <f ca="1">+IFERROR(_xlfn.RANK.EQ(AJ27,$AJ$6:$AJ$36,1)+COUNTIFS($AJ$6:$AJ27,AJ27,$AL$6:$AL27,"&lt;"&amp;AL27),"N/A")</f>
        <v>22</v>
      </c>
      <c r="AI27" s="2"/>
      <c r="AJ27" s="85">
        <f ca="1">_xlfn.RANK.EQ(AF27,$AF$6:$AF$36,0)+COUNTIFS($AF$6:$AF27,AF27,$AL$6:$AL27,"&lt;"&amp;AL27)</f>
        <v>22</v>
      </c>
      <c r="AK27" s="287"/>
      <c r="AL27" s="60">
        <f t="shared" si="12"/>
        <v>22</v>
      </c>
      <c r="AM27" s="60">
        <f t="shared" si="1"/>
        <v>22</v>
      </c>
      <c r="AN27" s="2"/>
      <c r="AO27" s="2"/>
    </row>
    <row r="28" spans="1:41" ht="129.75" customHeight="1" outlineLevel="1" x14ac:dyDescent="0.2">
      <c r="A28" s="403" t="str">
        <f t="shared" ca="1" si="0"/>
        <v/>
      </c>
      <c r="B28" s="34"/>
      <c r="C28" s="404">
        <f t="shared" si="2"/>
        <v>23</v>
      </c>
      <c r="D28" s="80" t="str">
        <f t="shared" ca="1" si="3"/>
        <v/>
      </c>
      <c r="E28" s="80" t="str">
        <f t="shared" ca="1" si="4"/>
        <v/>
      </c>
      <c r="F28" s="78"/>
      <c r="G28" s="60" t="str">
        <f t="shared" ca="1" si="5"/>
        <v/>
      </c>
      <c r="H28" s="60" t="str">
        <f t="shared" ca="1" si="6"/>
        <v/>
      </c>
      <c r="I28" s="60" t="str">
        <f t="shared" ca="1" si="7"/>
        <v/>
      </c>
      <c r="J28" s="60" t="str">
        <f t="shared" ca="1" si="8"/>
        <v/>
      </c>
      <c r="K28" s="60" t="str">
        <f t="shared" ca="1" si="9"/>
        <v/>
      </c>
      <c r="L28" s="60" t="str">
        <f t="shared" ca="1" si="10"/>
        <v/>
      </c>
      <c r="M28" s="78"/>
      <c r="N28" s="60" t="str">
        <f t="array" aca="1" ref="N28" ca="1">+IF($D28="","",(INDEX('DD Assessment'!Q:Q,MATCH('Ranked Table'!$D28&amp;'Ranked Table'!$E28,'DD Assessment'!$A:$A,0))))</f>
        <v/>
      </c>
      <c r="O28" s="83"/>
      <c r="P28" s="21" t="str">
        <f ca="1">+IFERROR(INDEX('DD Assessment'!$G:$G,MATCH('Ranked Table'!D28&amp;'Ranked Table'!E28,'DD Assessment'!$A:$A,0)),"N/A")</f>
        <v/>
      </c>
      <c r="Q28" s="78"/>
      <c r="R28" s="84" t="s">
        <v>72</v>
      </c>
      <c r="S28" s="2"/>
      <c r="T28" s="2"/>
      <c r="U28" s="10">
        <f t="shared" si="11"/>
        <v>23</v>
      </c>
      <c r="V28" s="80" t="str">
        <f ca="1">+IFERROR(IF('DD Assessment'!$S31="Keep",INDEX('DD Assessment'!D:D,MATCH('Ranked Table'!$U28,'DD Assessment'!$C:$C,0)),""),"")</f>
        <v/>
      </c>
      <c r="W28" s="80" t="str">
        <f ca="1">+IFERROR(IF('DD Assessment'!$S31="Keep",INDEX('DD Assessment'!E:E,MATCH('Ranked Table'!$U28,'DD Assessment'!$C:$C,0)),""),"")</f>
        <v/>
      </c>
      <c r="X28" s="78"/>
      <c r="Y28" s="81" t="str">
        <f>IFERROR(IF('DD Assessment'!$S31="Keep",VLOOKUP('DD Assessment'!K31,'CalcSheet (hide this)'!$AB$6:$AC$10,2,FALSE),""),"")</f>
        <v/>
      </c>
      <c r="Z28" s="81" t="str">
        <f>IFERROR(IF('DD Assessment'!$S31="Keep",VLOOKUP('DD Assessment'!L31,'CalcSheet (hide this)'!$AB$6:$AC$10,2,FALSE),""),"")</f>
        <v/>
      </c>
      <c r="AA28" s="81" t="str">
        <f>IFERROR(IF('DD Assessment'!$S31="Keep",VLOOKUP('DD Assessment'!M31,'CalcSheet (hide this)'!$AB$6:$AC$10,2,FALSE),""),"")</f>
        <v/>
      </c>
      <c r="AB28" s="81" t="str">
        <f>IFERROR(IF('DD Assessment'!$S31="Keep",VLOOKUP('DD Assessment'!N31,'CalcSheet (hide this)'!$AB$6:$AC$10,2,FALSE),""),"")</f>
        <v/>
      </c>
      <c r="AC28" s="81" t="str">
        <f>IFERROR(IF('DD Assessment'!$S31="Keep",VLOOKUP('DD Assessment'!O31,'CalcSheet (hide this)'!$AB$6:$AC$10,2,FALSE),""),"")</f>
        <v/>
      </c>
      <c r="AD28" s="81" t="str">
        <f>IFERROR(IF('DD Assessment'!$S31="Keep",VLOOKUP('DD Assessment'!P31,'CalcSheet (hide this)'!$AB$6:$AC$10,2,FALSE),""),"")</f>
        <v/>
      </c>
      <c r="AE28" s="78"/>
      <c r="AF28" s="82">
        <f ca="1">IF('DD Assessment'!S31="Keep",SUMPRODUCT(Y28:AD28,'DD Assessment'!U31:Z31),0)</f>
        <v>0</v>
      </c>
      <c r="AG28" s="2"/>
      <c r="AH28" s="85">
        <f ca="1">+IFERROR(_xlfn.RANK.EQ(AJ28,$AJ$6:$AJ$36,1)+COUNTIFS($AJ$6:$AJ28,AJ28,$AL$6:$AL28,"&lt;"&amp;AL28),"N/A")</f>
        <v>23</v>
      </c>
      <c r="AI28" s="2"/>
      <c r="AJ28" s="85">
        <f ca="1">_xlfn.RANK.EQ(AF28,$AF$6:$AF$36,0)+COUNTIFS($AF$6:$AF28,AF28,$AL$6:$AL28,"&lt;"&amp;AL28)</f>
        <v>23</v>
      </c>
      <c r="AK28" s="287"/>
      <c r="AL28" s="60">
        <f t="shared" si="12"/>
        <v>23</v>
      </c>
      <c r="AM28" s="60">
        <f t="shared" si="1"/>
        <v>23</v>
      </c>
      <c r="AN28" s="2"/>
      <c r="AO28" s="2"/>
    </row>
    <row r="29" spans="1:41" ht="129.75" customHeight="1" outlineLevel="1" x14ac:dyDescent="0.2">
      <c r="A29" s="403" t="str">
        <f t="shared" ca="1" si="0"/>
        <v/>
      </c>
      <c r="B29" s="34"/>
      <c r="C29" s="404">
        <f t="shared" si="2"/>
        <v>24</v>
      </c>
      <c r="D29" s="80" t="str">
        <f t="shared" ca="1" si="3"/>
        <v/>
      </c>
      <c r="E29" s="80" t="str">
        <f t="shared" ca="1" si="4"/>
        <v/>
      </c>
      <c r="F29" s="78"/>
      <c r="G29" s="60" t="str">
        <f t="shared" ca="1" si="5"/>
        <v/>
      </c>
      <c r="H29" s="60" t="str">
        <f t="shared" ca="1" si="6"/>
        <v/>
      </c>
      <c r="I29" s="60" t="str">
        <f t="shared" ca="1" si="7"/>
        <v/>
      </c>
      <c r="J29" s="60" t="str">
        <f t="shared" ca="1" si="8"/>
        <v/>
      </c>
      <c r="K29" s="60" t="str">
        <f t="shared" ca="1" si="9"/>
        <v/>
      </c>
      <c r="L29" s="60" t="str">
        <f t="shared" ca="1" si="10"/>
        <v/>
      </c>
      <c r="M29" s="78"/>
      <c r="N29" s="60" t="str">
        <f t="array" aca="1" ref="N29" ca="1">+IF($D29="","",(INDEX('DD Assessment'!Q:Q,MATCH('Ranked Table'!$D29&amp;'Ranked Table'!$E29,'DD Assessment'!$A:$A,0))))</f>
        <v/>
      </c>
      <c r="O29" s="83"/>
      <c r="P29" s="21" t="str">
        <f ca="1">+IFERROR(INDEX('DD Assessment'!$G:$G,MATCH('Ranked Table'!D29&amp;'Ranked Table'!E29,'DD Assessment'!$A:$A,0)),"N/A")</f>
        <v/>
      </c>
      <c r="Q29" s="78"/>
      <c r="R29" s="84" t="s">
        <v>72</v>
      </c>
      <c r="S29" s="2"/>
      <c r="T29" s="2"/>
      <c r="U29" s="10">
        <f t="shared" si="11"/>
        <v>24</v>
      </c>
      <c r="V29" s="80" t="str">
        <f ca="1">+IFERROR(IF('DD Assessment'!$S32="Keep",INDEX('DD Assessment'!D:D,MATCH('Ranked Table'!$U29,'DD Assessment'!$C:$C,0)),""),"")</f>
        <v/>
      </c>
      <c r="W29" s="80" t="str">
        <f ca="1">+IFERROR(IF('DD Assessment'!$S32="Keep",INDEX('DD Assessment'!E:E,MATCH('Ranked Table'!$U29,'DD Assessment'!$C:$C,0)),""),"")</f>
        <v/>
      </c>
      <c r="X29" s="78"/>
      <c r="Y29" s="81" t="str">
        <f>IFERROR(IF('DD Assessment'!$S32="Keep",VLOOKUP('DD Assessment'!K32,'CalcSheet (hide this)'!$AB$6:$AC$10,2,FALSE),""),"")</f>
        <v/>
      </c>
      <c r="Z29" s="81" t="str">
        <f>IFERROR(IF('DD Assessment'!$S32="Keep",VLOOKUP('DD Assessment'!L32,'CalcSheet (hide this)'!$AB$6:$AC$10,2,FALSE),""),"")</f>
        <v/>
      </c>
      <c r="AA29" s="81" t="str">
        <f>IFERROR(IF('DD Assessment'!$S32="Keep",VLOOKUP('DD Assessment'!M32,'CalcSheet (hide this)'!$AB$6:$AC$10,2,FALSE),""),"")</f>
        <v/>
      </c>
      <c r="AB29" s="81" t="str">
        <f>IFERROR(IF('DD Assessment'!$S32="Keep",VLOOKUP('DD Assessment'!N32,'CalcSheet (hide this)'!$AB$6:$AC$10,2,FALSE),""),"")</f>
        <v/>
      </c>
      <c r="AC29" s="81" t="str">
        <f>IFERROR(IF('DD Assessment'!$S32="Keep",VLOOKUP('DD Assessment'!O32,'CalcSheet (hide this)'!$AB$6:$AC$10,2,FALSE),""),"")</f>
        <v/>
      </c>
      <c r="AD29" s="81" t="str">
        <f>IFERROR(IF('DD Assessment'!$S32="Keep",VLOOKUP('DD Assessment'!P32,'CalcSheet (hide this)'!$AB$6:$AC$10,2,FALSE),""),"")</f>
        <v/>
      </c>
      <c r="AE29" s="78"/>
      <c r="AF29" s="82">
        <f ca="1">IF('DD Assessment'!S32="Keep",SUMPRODUCT(Y29:AD29,'DD Assessment'!U32:Z32),0)</f>
        <v>0</v>
      </c>
      <c r="AG29" s="2"/>
      <c r="AH29" s="85">
        <f ca="1">+IFERROR(_xlfn.RANK.EQ(AJ29,$AJ$6:$AJ$36,1)+COUNTIFS($AJ$6:$AJ29,AJ29,$AL$6:$AL29,"&lt;"&amp;AL29),"N/A")</f>
        <v>24</v>
      </c>
      <c r="AI29" s="2"/>
      <c r="AJ29" s="85">
        <f ca="1">_xlfn.RANK.EQ(AF29,$AF$6:$AF$36,0)+COUNTIFS($AF$6:$AF29,AF29,$AL$6:$AL29,"&lt;"&amp;AL29)</f>
        <v>24</v>
      </c>
      <c r="AK29" s="287"/>
      <c r="AL29" s="60">
        <f t="shared" si="12"/>
        <v>24</v>
      </c>
      <c r="AM29" s="60">
        <f t="shared" si="1"/>
        <v>24</v>
      </c>
      <c r="AN29" s="2"/>
      <c r="AO29" s="2"/>
    </row>
    <row r="30" spans="1:41" ht="129.75" customHeight="1" outlineLevel="1" x14ac:dyDescent="0.2">
      <c r="A30" s="403" t="str">
        <f t="shared" ca="1" si="0"/>
        <v/>
      </c>
      <c r="B30" s="34"/>
      <c r="C30" s="404">
        <f t="shared" si="2"/>
        <v>25</v>
      </c>
      <c r="D30" s="80" t="str">
        <f t="shared" ca="1" si="3"/>
        <v/>
      </c>
      <c r="E30" s="80" t="str">
        <f t="shared" ca="1" si="4"/>
        <v/>
      </c>
      <c r="F30" s="78"/>
      <c r="G30" s="60" t="str">
        <f t="shared" ca="1" si="5"/>
        <v/>
      </c>
      <c r="H30" s="60" t="str">
        <f t="shared" ca="1" si="6"/>
        <v/>
      </c>
      <c r="I30" s="60" t="str">
        <f t="shared" ca="1" si="7"/>
        <v/>
      </c>
      <c r="J30" s="60" t="str">
        <f t="shared" ca="1" si="8"/>
        <v/>
      </c>
      <c r="K30" s="60" t="str">
        <f t="shared" ca="1" si="9"/>
        <v/>
      </c>
      <c r="L30" s="60" t="str">
        <f t="shared" ca="1" si="10"/>
        <v/>
      </c>
      <c r="M30" s="78"/>
      <c r="N30" s="60" t="str">
        <f t="array" aca="1" ref="N30" ca="1">+IF($D30="","",(INDEX('DD Assessment'!Q:Q,MATCH('Ranked Table'!$D30&amp;'Ranked Table'!$E30,'DD Assessment'!$A:$A,0))))</f>
        <v/>
      </c>
      <c r="O30" s="83"/>
      <c r="P30" s="21" t="str">
        <f ca="1">+IFERROR(INDEX('DD Assessment'!$G:$G,MATCH('Ranked Table'!D30&amp;'Ranked Table'!E30,'DD Assessment'!$A:$A,0)),"N/A")</f>
        <v/>
      </c>
      <c r="Q30" s="78"/>
      <c r="R30" s="84" t="s">
        <v>72</v>
      </c>
      <c r="S30" s="2"/>
      <c r="T30" s="2"/>
      <c r="U30" s="10">
        <f t="shared" si="11"/>
        <v>25</v>
      </c>
      <c r="V30" s="80" t="str">
        <f ca="1">+IFERROR(IF('DD Assessment'!$S33="Keep",INDEX('DD Assessment'!D:D,MATCH('Ranked Table'!$U30,'DD Assessment'!$C:$C,0)),""),"")</f>
        <v/>
      </c>
      <c r="W30" s="80" t="str">
        <f ca="1">+IFERROR(IF('DD Assessment'!$S33="Keep",INDEX('DD Assessment'!E:E,MATCH('Ranked Table'!$U30,'DD Assessment'!$C:$C,0)),""),"")</f>
        <v/>
      </c>
      <c r="X30" s="78"/>
      <c r="Y30" s="81" t="str">
        <f>IFERROR(IF('DD Assessment'!$S33="Keep",VLOOKUP('DD Assessment'!K33,'CalcSheet (hide this)'!$AB$6:$AC$10,2,FALSE),""),"")</f>
        <v/>
      </c>
      <c r="Z30" s="81" t="str">
        <f>IFERROR(IF('DD Assessment'!$S33="Keep",VLOOKUP('DD Assessment'!L33,'CalcSheet (hide this)'!$AB$6:$AC$10,2,FALSE),""),"")</f>
        <v/>
      </c>
      <c r="AA30" s="81" t="str">
        <f>IFERROR(IF('DD Assessment'!$S33="Keep",VLOOKUP('DD Assessment'!M33,'CalcSheet (hide this)'!$AB$6:$AC$10,2,FALSE),""),"")</f>
        <v/>
      </c>
      <c r="AB30" s="81" t="str">
        <f>IFERROR(IF('DD Assessment'!$S33="Keep",VLOOKUP('DD Assessment'!N33,'CalcSheet (hide this)'!$AB$6:$AC$10,2,FALSE),""),"")</f>
        <v/>
      </c>
      <c r="AC30" s="81" t="str">
        <f>IFERROR(IF('DD Assessment'!$S33="Keep",VLOOKUP('DD Assessment'!O33,'CalcSheet (hide this)'!$AB$6:$AC$10,2,FALSE),""),"")</f>
        <v/>
      </c>
      <c r="AD30" s="81" t="str">
        <f>IFERROR(IF('DD Assessment'!$S33="Keep",VLOOKUP('DD Assessment'!P33,'CalcSheet (hide this)'!$AB$6:$AC$10,2,FALSE),""),"")</f>
        <v/>
      </c>
      <c r="AE30" s="78"/>
      <c r="AF30" s="82">
        <f ca="1">IF('DD Assessment'!S33="Keep",SUMPRODUCT(Y30:AD30,'DD Assessment'!U33:Z33),0)</f>
        <v>0</v>
      </c>
      <c r="AG30" s="2"/>
      <c r="AH30" s="85">
        <f ca="1">+IFERROR(_xlfn.RANK.EQ(AJ30,$AJ$6:$AJ$36,1)+COUNTIFS($AJ$6:$AJ30,AJ30,$AL$6:$AL30,"&lt;"&amp;AL30),"N/A")</f>
        <v>25</v>
      </c>
      <c r="AI30" s="2"/>
      <c r="AJ30" s="85">
        <f ca="1">_xlfn.RANK.EQ(AF30,$AF$6:$AF$36,0)+COUNTIFS($AF$6:$AF30,AF30,$AL$6:$AL30,"&lt;"&amp;AL30)</f>
        <v>25</v>
      </c>
      <c r="AK30" s="287"/>
      <c r="AL30" s="60">
        <f t="shared" si="12"/>
        <v>25</v>
      </c>
      <c r="AM30" s="60">
        <f t="shared" si="1"/>
        <v>25</v>
      </c>
      <c r="AN30" s="2"/>
      <c r="AO30" s="2"/>
    </row>
    <row r="31" spans="1:41" ht="129.75" customHeight="1" outlineLevel="1" x14ac:dyDescent="0.2">
      <c r="A31" s="403" t="str">
        <f t="shared" ca="1" si="0"/>
        <v/>
      </c>
      <c r="B31" s="34"/>
      <c r="C31" s="404">
        <f t="shared" si="2"/>
        <v>26</v>
      </c>
      <c r="D31" s="80" t="str">
        <f t="shared" ca="1" si="3"/>
        <v/>
      </c>
      <c r="E31" s="80" t="str">
        <f t="shared" ca="1" si="4"/>
        <v/>
      </c>
      <c r="F31" s="78"/>
      <c r="G31" s="60" t="str">
        <f t="shared" ca="1" si="5"/>
        <v/>
      </c>
      <c r="H31" s="60" t="str">
        <f t="shared" ca="1" si="6"/>
        <v/>
      </c>
      <c r="I31" s="60" t="str">
        <f t="shared" ca="1" si="7"/>
        <v/>
      </c>
      <c r="J31" s="60" t="str">
        <f t="shared" ca="1" si="8"/>
        <v/>
      </c>
      <c r="K31" s="60" t="str">
        <f t="shared" ca="1" si="9"/>
        <v/>
      </c>
      <c r="L31" s="60" t="str">
        <f t="shared" ca="1" si="10"/>
        <v/>
      </c>
      <c r="M31" s="78"/>
      <c r="N31" s="60" t="str">
        <f t="array" aca="1" ref="N31" ca="1">+IF($D31="","",(INDEX('DD Assessment'!Q:Q,MATCH('Ranked Table'!$D31&amp;'Ranked Table'!$E31,'DD Assessment'!$A:$A,0))))</f>
        <v/>
      </c>
      <c r="O31" s="83"/>
      <c r="P31" s="21" t="str">
        <f ca="1">+IFERROR(INDEX('DD Assessment'!$G:$G,MATCH('Ranked Table'!D31&amp;'Ranked Table'!E31,'DD Assessment'!$A:$A,0)),"N/A")</f>
        <v/>
      </c>
      <c r="Q31" s="78"/>
      <c r="R31" s="84" t="s">
        <v>72</v>
      </c>
      <c r="S31" s="2"/>
      <c r="T31" s="2"/>
      <c r="U31" s="10">
        <f t="shared" si="11"/>
        <v>26</v>
      </c>
      <c r="V31" s="80" t="str">
        <f ca="1">+IFERROR(IF('DD Assessment'!$S34="Keep",INDEX('DD Assessment'!D:D,MATCH('Ranked Table'!$U31,'DD Assessment'!$C:$C,0)),""),"")</f>
        <v/>
      </c>
      <c r="W31" s="80" t="str">
        <f ca="1">+IFERROR(IF('DD Assessment'!$S34="Keep",INDEX('DD Assessment'!E:E,MATCH('Ranked Table'!$U31,'DD Assessment'!$C:$C,0)),""),"")</f>
        <v/>
      </c>
      <c r="X31" s="78"/>
      <c r="Y31" s="81" t="str">
        <f>IFERROR(IF('DD Assessment'!$S34="Keep",VLOOKUP('DD Assessment'!K34,'CalcSheet (hide this)'!$AB$6:$AC$10,2,FALSE),""),"")</f>
        <v/>
      </c>
      <c r="Z31" s="81" t="str">
        <f>IFERROR(IF('DD Assessment'!$S34="Keep",VLOOKUP('DD Assessment'!L34,'CalcSheet (hide this)'!$AB$6:$AC$10,2,FALSE),""),"")</f>
        <v/>
      </c>
      <c r="AA31" s="81" t="str">
        <f>IFERROR(IF('DD Assessment'!$S34="Keep",VLOOKUP('DD Assessment'!M34,'CalcSheet (hide this)'!$AB$6:$AC$10,2,FALSE),""),"")</f>
        <v/>
      </c>
      <c r="AB31" s="81" t="str">
        <f>IFERROR(IF('DD Assessment'!$S34="Keep",VLOOKUP('DD Assessment'!N34,'CalcSheet (hide this)'!$AB$6:$AC$10,2,FALSE),""),"")</f>
        <v/>
      </c>
      <c r="AC31" s="81" t="str">
        <f>IFERROR(IF('DD Assessment'!$S34="Keep",VLOOKUP('DD Assessment'!O34,'CalcSheet (hide this)'!$AB$6:$AC$10,2,FALSE),""),"")</f>
        <v/>
      </c>
      <c r="AD31" s="81" t="str">
        <f>IFERROR(IF('DD Assessment'!$S34="Keep",VLOOKUP('DD Assessment'!P34,'CalcSheet (hide this)'!$AB$6:$AC$10,2,FALSE),""),"")</f>
        <v/>
      </c>
      <c r="AE31" s="78"/>
      <c r="AF31" s="82">
        <f ca="1">IF('DD Assessment'!S34="Keep",SUMPRODUCT(Y31:AD31,'DD Assessment'!U34:Z34),0)</f>
        <v>0</v>
      </c>
      <c r="AG31" s="2"/>
      <c r="AH31" s="85">
        <f ca="1">+IFERROR(_xlfn.RANK.EQ(AJ31,$AJ$6:$AJ$36,1)+COUNTIFS($AJ$6:$AJ31,AJ31,$AL$6:$AL31,"&lt;"&amp;AL31),"N/A")</f>
        <v>26</v>
      </c>
      <c r="AI31" s="2"/>
      <c r="AJ31" s="85">
        <f ca="1">_xlfn.RANK.EQ(AF31,$AF$6:$AF$36,0)+COUNTIFS($AF$6:$AF31,AF31,$AL$6:$AL31,"&lt;"&amp;AL31)</f>
        <v>26</v>
      </c>
      <c r="AK31" s="287"/>
      <c r="AL31" s="60">
        <f t="shared" si="12"/>
        <v>26</v>
      </c>
      <c r="AM31" s="60">
        <f t="shared" si="1"/>
        <v>26</v>
      </c>
      <c r="AN31" s="2"/>
      <c r="AO31" s="2"/>
    </row>
    <row r="32" spans="1:41" ht="129.75" customHeight="1" outlineLevel="1" x14ac:dyDescent="0.2">
      <c r="A32" s="403" t="str">
        <f t="shared" ca="1" si="0"/>
        <v/>
      </c>
      <c r="B32" s="34"/>
      <c r="C32" s="404">
        <f t="shared" si="2"/>
        <v>27</v>
      </c>
      <c r="D32" s="80" t="str">
        <f t="shared" ca="1" si="3"/>
        <v/>
      </c>
      <c r="E32" s="80" t="str">
        <f t="shared" ca="1" si="4"/>
        <v/>
      </c>
      <c r="F32" s="78"/>
      <c r="G32" s="60" t="str">
        <f t="shared" ca="1" si="5"/>
        <v/>
      </c>
      <c r="H32" s="60" t="str">
        <f t="shared" ca="1" si="6"/>
        <v/>
      </c>
      <c r="I32" s="60" t="str">
        <f t="shared" ca="1" si="7"/>
        <v/>
      </c>
      <c r="J32" s="60" t="str">
        <f t="shared" ca="1" si="8"/>
        <v/>
      </c>
      <c r="K32" s="60" t="str">
        <f t="shared" ca="1" si="9"/>
        <v/>
      </c>
      <c r="L32" s="60" t="str">
        <f t="shared" ca="1" si="10"/>
        <v/>
      </c>
      <c r="M32" s="78"/>
      <c r="N32" s="60" t="str">
        <f t="array" aca="1" ref="N32" ca="1">+IF($D32="","",(INDEX('DD Assessment'!Q:Q,MATCH('Ranked Table'!$D32&amp;'Ranked Table'!$E32,'DD Assessment'!$A:$A,0))))</f>
        <v/>
      </c>
      <c r="O32" s="83"/>
      <c r="P32" s="21" t="str">
        <f ca="1">+IFERROR(INDEX('DD Assessment'!$G:$G,MATCH('Ranked Table'!D32&amp;'Ranked Table'!E32,'DD Assessment'!$A:$A,0)),"N/A")</f>
        <v/>
      </c>
      <c r="Q32" s="78"/>
      <c r="R32" s="84" t="s">
        <v>72</v>
      </c>
      <c r="S32" s="2"/>
      <c r="T32" s="2"/>
      <c r="U32" s="10">
        <f t="shared" si="11"/>
        <v>27</v>
      </c>
      <c r="V32" s="80" t="str">
        <f ca="1">+IFERROR(IF('DD Assessment'!$S35="Keep",INDEX('DD Assessment'!D:D,MATCH('Ranked Table'!$U32,'DD Assessment'!$C:$C,0)),""),"")</f>
        <v/>
      </c>
      <c r="W32" s="80" t="str">
        <f ca="1">+IFERROR(IF('DD Assessment'!$S35="Keep",INDEX('DD Assessment'!E:E,MATCH('Ranked Table'!$U32,'DD Assessment'!$C:$C,0)),""),"")</f>
        <v/>
      </c>
      <c r="X32" s="78"/>
      <c r="Y32" s="81" t="str">
        <f>IFERROR(IF('DD Assessment'!$S35="Keep",VLOOKUP('DD Assessment'!K35,'CalcSheet (hide this)'!$AB$6:$AC$10,2,FALSE),""),"")</f>
        <v/>
      </c>
      <c r="Z32" s="81" t="str">
        <f>IFERROR(IF('DD Assessment'!$S35="Keep",VLOOKUP('DD Assessment'!L35,'CalcSheet (hide this)'!$AB$6:$AC$10,2,FALSE),""),"")</f>
        <v/>
      </c>
      <c r="AA32" s="81" t="str">
        <f>IFERROR(IF('DD Assessment'!$S35="Keep",VLOOKUP('DD Assessment'!M35,'CalcSheet (hide this)'!$AB$6:$AC$10,2,FALSE),""),"")</f>
        <v/>
      </c>
      <c r="AB32" s="81" t="str">
        <f>IFERROR(IF('DD Assessment'!$S35="Keep",VLOOKUP('DD Assessment'!N35,'CalcSheet (hide this)'!$AB$6:$AC$10,2,FALSE),""),"")</f>
        <v/>
      </c>
      <c r="AC32" s="81" t="str">
        <f>IFERROR(IF('DD Assessment'!$S35="Keep",VLOOKUP('DD Assessment'!O35,'CalcSheet (hide this)'!$AB$6:$AC$10,2,FALSE),""),"")</f>
        <v/>
      </c>
      <c r="AD32" s="81" t="str">
        <f>IFERROR(IF('DD Assessment'!$S35="Keep",VLOOKUP('DD Assessment'!P35,'CalcSheet (hide this)'!$AB$6:$AC$10,2,FALSE),""),"")</f>
        <v/>
      </c>
      <c r="AE32" s="78"/>
      <c r="AF32" s="82">
        <f ca="1">IF('DD Assessment'!S35="Keep",SUMPRODUCT(Y32:AD32,'DD Assessment'!U35:Z35),0)</f>
        <v>0</v>
      </c>
      <c r="AG32" s="2"/>
      <c r="AH32" s="85">
        <f ca="1">+IFERROR(_xlfn.RANK.EQ(AJ32,$AJ$6:$AJ$36,1)+COUNTIFS($AJ$6:$AJ32,AJ32,$AL$6:$AL32,"&lt;"&amp;AL32),"N/A")</f>
        <v>27</v>
      </c>
      <c r="AI32" s="2"/>
      <c r="AJ32" s="85">
        <f ca="1">_xlfn.RANK.EQ(AF32,$AF$6:$AF$36,0)+COUNTIFS($AF$6:$AF32,AF32,$AL$6:$AL32,"&lt;"&amp;AL32)</f>
        <v>27</v>
      </c>
      <c r="AK32" s="287"/>
      <c r="AL32" s="60">
        <f t="shared" si="12"/>
        <v>27</v>
      </c>
      <c r="AM32" s="60">
        <f t="shared" si="1"/>
        <v>27</v>
      </c>
      <c r="AN32" s="2"/>
      <c r="AO32" s="2"/>
    </row>
    <row r="33" spans="1:41" ht="129.75" customHeight="1" outlineLevel="1" x14ac:dyDescent="0.2">
      <c r="A33" s="403" t="str">
        <f t="shared" ca="1" si="0"/>
        <v/>
      </c>
      <c r="B33" s="34"/>
      <c r="C33" s="404">
        <f t="shared" si="2"/>
        <v>28</v>
      </c>
      <c r="D33" s="80" t="str">
        <f t="shared" ca="1" si="3"/>
        <v/>
      </c>
      <c r="E33" s="80" t="str">
        <f t="shared" ca="1" si="4"/>
        <v/>
      </c>
      <c r="F33" s="78"/>
      <c r="G33" s="60" t="str">
        <f t="shared" ca="1" si="5"/>
        <v/>
      </c>
      <c r="H33" s="60" t="str">
        <f t="shared" ca="1" si="6"/>
        <v/>
      </c>
      <c r="I33" s="60" t="str">
        <f t="shared" ca="1" si="7"/>
        <v/>
      </c>
      <c r="J33" s="60" t="str">
        <f t="shared" ca="1" si="8"/>
        <v/>
      </c>
      <c r="K33" s="60" t="str">
        <f t="shared" ca="1" si="9"/>
        <v/>
      </c>
      <c r="L33" s="60" t="str">
        <f t="shared" ca="1" si="10"/>
        <v/>
      </c>
      <c r="M33" s="78"/>
      <c r="N33" s="60" t="str">
        <f t="array" aca="1" ref="N33" ca="1">+IF($D33="","",(INDEX('DD Assessment'!Q:Q,MATCH('Ranked Table'!$D33&amp;'Ranked Table'!$E33,'DD Assessment'!$A:$A,0))))</f>
        <v/>
      </c>
      <c r="O33" s="83"/>
      <c r="P33" s="21" t="str">
        <f ca="1">+IFERROR(INDEX('DD Assessment'!$G:$G,MATCH('Ranked Table'!D33&amp;'Ranked Table'!E33,'DD Assessment'!$A:$A,0)),"N/A")</f>
        <v/>
      </c>
      <c r="Q33" s="78"/>
      <c r="R33" s="84" t="s">
        <v>72</v>
      </c>
      <c r="S33" s="2"/>
      <c r="T33" s="2"/>
      <c r="U33" s="10">
        <f t="shared" si="11"/>
        <v>28</v>
      </c>
      <c r="V33" s="80" t="str">
        <f ca="1">+IFERROR(IF('DD Assessment'!$S36="Keep",INDEX('DD Assessment'!D:D,MATCH('Ranked Table'!$U33,'DD Assessment'!$C:$C,0)),""),"")</f>
        <v/>
      </c>
      <c r="W33" s="80" t="str">
        <f ca="1">+IFERROR(IF('DD Assessment'!$S36="Keep",INDEX('DD Assessment'!E:E,MATCH('Ranked Table'!$U33,'DD Assessment'!$C:$C,0)),""),"")</f>
        <v/>
      </c>
      <c r="X33" s="78"/>
      <c r="Y33" s="81" t="str">
        <f>IFERROR(IF('DD Assessment'!$S36="Keep",VLOOKUP('DD Assessment'!K36,'CalcSheet (hide this)'!$AB$6:$AC$10,2,FALSE),""),"")</f>
        <v/>
      </c>
      <c r="Z33" s="81" t="str">
        <f>IFERROR(IF('DD Assessment'!$S36="Keep",VLOOKUP('DD Assessment'!L36,'CalcSheet (hide this)'!$AB$6:$AC$10,2,FALSE),""),"")</f>
        <v/>
      </c>
      <c r="AA33" s="81" t="str">
        <f>IFERROR(IF('DD Assessment'!$S36="Keep",VLOOKUP('DD Assessment'!M36,'CalcSheet (hide this)'!$AB$6:$AC$10,2,FALSE),""),"")</f>
        <v/>
      </c>
      <c r="AB33" s="81" t="str">
        <f>IFERROR(IF('DD Assessment'!$S36="Keep",VLOOKUP('DD Assessment'!N36,'CalcSheet (hide this)'!$AB$6:$AC$10,2,FALSE),""),"")</f>
        <v/>
      </c>
      <c r="AC33" s="81" t="str">
        <f>IFERROR(IF('DD Assessment'!$S36="Keep",VLOOKUP('DD Assessment'!O36,'CalcSheet (hide this)'!$AB$6:$AC$10,2,FALSE),""),"")</f>
        <v/>
      </c>
      <c r="AD33" s="81" t="str">
        <f>IFERROR(IF('DD Assessment'!$S36="Keep",VLOOKUP('DD Assessment'!P36,'CalcSheet (hide this)'!$AB$6:$AC$10,2,FALSE),""),"")</f>
        <v/>
      </c>
      <c r="AE33" s="78"/>
      <c r="AF33" s="82">
        <f ca="1">IF('DD Assessment'!S36="Keep",SUMPRODUCT(Y33:AD33,'DD Assessment'!U36:Z36),0)</f>
        <v>0</v>
      </c>
      <c r="AG33" s="2"/>
      <c r="AH33" s="85">
        <f ca="1">+IFERROR(_xlfn.RANK.EQ(AJ33,$AJ$6:$AJ$36,1)+COUNTIFS($AJ$6:$AJ33,AJ33,$AL$6:$AL33,"&lt;"&amp;AL33),"N/A")</f>
        <v>28</v>
      </c>
      <c r="AI33" s="2"/>
      <c r="AJ33" s="85">
        <f ca="1">_xlfn.RANK.EQ(AF33,$AF$6:$AF$36,0)+COUNTIFS($AF$6:$AF33,AF33,$AL$6:$AL33,"&lt;"&amp;AL33)</f>
        <v>28</v>
      </c>
      <c r="AK33" s="287"/>
      <c r="AL33" s="60">
        <f t="shared" si="12"/>
        <v>28</v>
      </c>
      <c r="AM33" s="60">
        <f t="shared" si="1"/>
        <v>28</v>
      </c>
      <c r="AN33" s="2"/>
      <c r="AO33" s="2"/>
    </row>
    <row r="34" spans="1:41" ht="129.75" customHeight="1" outlineLevel="1" x14ac:dyDescent="0.2">
      <c r="A34" s="403" t="str">
        <f t="shared" ca="1" si="0"/>
        <v/>
      </c>
      <c r="B34" s="34"/>
      <c r="C34" s="404">
        <f t="shared" si="2"/>
        <v>29</v>
      </c>
      <c r="D34" s="80" t="str">
        <f t="shared" ca="1" si="3"/>
        <v/>
      </c>
      <c r="E34" s="80" t="str">
        <f t="shared" ca="1" si="4"/>
        <v/>
      </c>
      <c r="F34" s="78"/>
      <c r="G34" s="60" t="str">
        <f t="shared" ca="1" si="5"/>
        <v/>
      </c>
      <c r="H34" s="60" t="str">
        <f t="shared" ca="1" si="6"/>
        <v/>
      </c>
      <c r="I34" s="60" t="str">
        <f t="shared" ca="1" si="7"/>
        <v/>
      </c>
      <c r="J34" s="60" t="str">
        <f t="shared" ca="1" si="8"/>
        <v/>
      </c>
      <c r="K34" s="60" t="str">
        <f t="shared" ca="1" si="9"/>
        <v/>
      </c>
      <c r="L34" s="60" t="str">
        <f t="shared" ca="1" si="10"/>
        <v/>
      </c>
      <c r="M34" s="78"/>
      <c r="N34" s="60" t="str">
        <f t="array" aca="1" ref="N34" ca="1">+IF($D34="","",(INDEX('DD Assessment'!Q:Q,MATCH('Ranked Table'!$D34&amp;'Ranked Table'!$E34,'DD Assessment'!$A:$A,0))))</f>
        <v/>
      </c>
      <c r="O34" s="83"/>
      <c r="P34" s="21" t="str">
        <f ca="1">+IFERROR(INDEX('DD Assessment'!$G:$G,MATCH('Ranked Table'!D34&amp;'Ranked Table'!E34,'DD Assessment'!$A:$A,0)),"N/A")</f>
        <v/>
      </c>
      <c r="Q34" s="78"/>
      <c r="R34" s="84" t="s">
        <v>72</v>
      </c>
      <c r="S34" s="2"/>
      <c r="T34" s="2"/>
      <c r="U34" s="10">
        <f t="shared" si="11"/>
        <v>29</v>
      </c>
      <c r="V34" s="80" t="str">
        <f ca="1">+IFERROR(IF('DD Assessment'!$S37="Keep",INDEX('DD Assessment'!D:D,MATCH('Ranked Table'!$U34,'DD Assessment'!$C:$C,0)),""),"")</f>
        <v/>
      </c>
      <c r="W34" s="80" t="str">
        <f ca="1">+IFERROR(IF('DD Assessment'!$S37="Keep",INDEX('DD Assessment'!E:E,MATCH('Ranked Table'!$U34,'DD Assessment'!$C:$C,0)),""),"")</f>
        <v/>
      </c>
      <c r="X34" s="78"/>
      <c r="Y34" s="81" t="str">
        <f>IFERROR(IF('DD Assessment'!$S37="Keep",VLOOKUP('DD Assessment'!K37,'CalcSheet (hide this)'!$AB$6:$AC$10,2,FALSE),""),"")</f>
        <v/>
      </c>
      <c r="Z34" s="81" t="str">
        <f>IFERROR(IF('DD Assessment'!$S37="Keep",VLOOKUP('DD Assessment'!L37,'CalcSheet (hide this)'!$AB$6:$AC$10,2,FALSE),""),"")</f>
        <v/>
      </c>
      <c r="AA34" s="81" t="str">
        <f>IFERROR(IF('DD Assessment'!$S37="Keep",VLOOKUP('DD Assessment'!M37,'CalcSheet (hide this)'!$AB$6:$AC$10,2,FALSE),""),"")</f>
        <v/>
      </c>
      <c r="AB34" s="81" t="str">
        <f>IFERROR(IF('DD Assessment'!$S37="Keep",VLOOKUP('DD Assessment'!N37,'CalcSheet (hide this)'!$AB$6:$AC$10,2,FALSE),""),"")</f>
        <v/>
      </c>
      <c r="AC34" s="81" t="str">
        <f>IFERROR(IF('DD Assessment'!$S37="Keep",VLOOKUP('DD Assessment'!O37,'CalcSheet (hide this)'!$AB$6:$AC$10,2,FALSE),""),"")</f>
        <v/>
      </c>
      <c r="AD34" s="81" t="str">
        <f>IFERROR(IF('DD Assessment'!$S37="Keep",VLOOKUP('DD Assessment'!P37,'CalcSheet (hide this)'!$AB$6:$AC$10,2,FALSE),""),"")</f>
        <v/>
      </c>
      <c r="AE34" s="78"/>
      <c r="AF34" s="82">
        <f ca="1">IF('DD Assessment'!S37="Keep",SUMPRODUCT(Y34:AD34,'DD Assessment'!U37:Z37),0)</f>
        <v>0</v>
      </c>
      <c r="AG34" s="2"/>
      <c r="AH34" s="85">
        <f ca="1">+IFERROR(_xlfn.RANK.EQ(AJ34,$AJ$6:$AJ$36,1)+COUNTIFS($AJ$6:$AJ34,AJ34,$AL$6:$AL34,"&lt;"&amp;AL34),"N/A")</f>
        <v>29</v>
      </c>
      <c r="AI34" s="2"/>
      <c r="AJ34" s="85">
        <f ca="1">_xlfn.RANK.EQ(AF34,$AF$6:$AF$36,0)+COUNTIFS($AF$6:$AF34,AF34,$AL$6:$AL34,"&lt;"&amp;AL34)</f>
        <v>29</v>
      </c>
      <c r="AK34" s="287"/>
      <c r="AL34" s="60">
        <f t="shared" si="12"/>
        <v>29</v>
      </c>
      <c r="AM34" s="60">
        <f t="shared" si="1"/>
        <v>29</v>
      </c>
      <c r="AN34" s="2"/>
      <c r="AO34" s="2"/>
    </row>
    <row r="35" spans="1:41" ht="129.75" customHeight="1" outlineLevel="1" x14ac:dyDescent="0.2">
      <c r="A35" s="403" t="str">
        <f t="shared" ca="1" si="0"/>
        <v/>
      </c>
      <c r="B35" s="34"/>
      <c r="C35" s="404">
        <f t="shared" si="2"/>
        <v>30</v>
      </c>
      <c r="D35" s="80" t="str">
        <f t="shared" ca="1" si="3"/>
        <v/>
      </c>
      <c r="E35" s="80" t="str">
        <f t="shared" ca="1" si="4"/>
        <v/>
      </c>
      <c r="F35" s="78"/>
      <c r="G35" s="60" t="str">
        <f t="shared" ca="1" si="5"/>
        <v/>
      </c>
      <c r="H35" s="60" t="str">
        <f t="shared" ca="1" si="6"/>
        <v/>
      </c>
      <c r="I35" s="60" t="str">
        <f t="shared" ca="1" si="7"/>
        <v/>
      </c>
      <c r="J35" s="60" t="str">
        <f t="shared" ca="1" si="8"/>
        <v/>
      </c>
      <c r="K35" s="60" t="str">
        <f t="shared" ca="1" si="9"/>
        <v/>
      </c>
      <c r="L35" s="60" t="str">
        <f t="shared" ca="1" si="10"/>
        <v/>
      </c>
      <c r="M35" s="78"/>
      <c r="N35" s="60" t="str">
        <f t="array" aca="1" ref="N35" ca="1">+IF($D35="","",(INDEX('DD Assessment'!Q:Q,MATCH('Ranked Table'!$D35&amp;'Ranked Table'!$E35,'DD Assessment'!$A:$A,0))))</f>
        <v/>
      </c>
      <c r="O35" s="83"/>
      <c r="P35" s="21" t="str">
        <f ca="1">+IFERROR(INDEX('DD Assessment'!$G:$G,MATCH('Ranked Table'!D35&amp;'Ranked Table'!E35,'DD Assessment'!$A:$A,0)),"N/A")</f>
        <v/>
      </c>
      <c r="Q35" s="78"/>
      <c r="R35" s="84" t="s">
        <v>72</v>
      </c>
      <c r="S35" s="2"/>
      <c r="T35" s="2"/>
      <c r="U35" s="10">
        <f t="shared" si="11"/>
        <v>30</v>
      </c>
      <c r="V35" s="80" t="str">
        <f ca="1">+IFERROR(IF('DD Assessment'!$S38="Keep",INDEX('DD Assessment'!D:D,MATCH('Ranked Table'!$U35,'DD Assessment'!$C:$C,0)),""),"")</f>
        <v/>
      </c>
      <c r="W35" s="80" t="str">
        <f ca="1">+IFERROR(IF('DD Assessment'!$S38="Keep",INDEX('DD Assessment'!E:E,MATCH('Ranked Table'!$U35,'DD Assessment'!$C:$C,0)),""),"")</f>
        <v/>
      </c>
      <c r="X35" s="78"/>
      <c r="Y35" s="81" t="str">
        <f>IFERROR(IF('DD Assessment'!$S38="Keep",VLOOKUP('DD Assessment'!K38,'CalcSheet (hide this)'!$AB$6:$AC$10,2,FALSE),""),"")</f>
        <v/>
      </c>
      <c r="Z35" s="81" t="str">
        <f>IFERROR(IF('DD Assessment'!$S38="Keep",VLOOKUP('DD Assessment'!L38,'CalcSheet (hide this)'!$AB$6:$AC$10,2,FALSE),""),"")</f>
        <v/>
      </c>
      <c r="AA35" s="81" t="str">
        <f>IFERROR(IF('DD Assessment'!$S38="Keep",VLOOKUP('DD Assessment'!M38,'CalcSheet (hide this)'!$AB$6:$AC$10,2,FALSE),""),"")</f>
        <v/>
      </c>
      <c r="AB35" s="81" t="str">
        <f>IFERROR(IF('DD Assessment'!$S38="Keep",VLOOKUP('DD Assessment'!N38,'CalcSheet (hide this)'!$AB$6:$AC$10,2,FALSE),""),"")</f>
        <v/>
      </c>
      <c r="AC35" s="81" t="str">
        <f>IFERROR(IF('DD Assessment'!$S38="Keep",VLOOKUP('DD Assessment'!O38,'CalcSheet (hide this)'!$AB$6:$AC$10,2,FALSE),""),"")</f>
        <v/>
      </c>
      <c r="AD35" s="81" t="str">
        <f>IFERROR(IF('DD Assessment'!$S38="Keep",VLOOKUP('DD Assessment'!P38,'CalcSheet (hide this)'!$AB$6:$AC$10,2,FALSE),""),"")</f>
        <v/>
      </c>
      <c r="AE35" s="78"/>
      <c r="AF35" s="82">
        <f ca="1">IF('DD Assessment'!S38="Keep",SUMPRODUCT(Y35:AD35,'DD Assessment'!U38:Z38),0)</f>
        <v>0</v>
      </c>
      <c r="AG35" s="2"/>
      <c r="AH35" s="85">
        <f ca="1">+IFERROR(_xlfn.RANK.EQ(AJ35,$AJ$6:$AJ$36,1)+COUNTIFS($AJ$6:$AJ35,AJ35,$AL$6:$AL35,"&lt;"&amp;AL35),"N/A")</f>
        <v>30</v>
      </c>
      <c r="AI35" s="2"/>
      <c r="AJ35" s="85">
        <f ca="1">_xlfn.RANK.EQ(AF35,$AF$6:$AF$36,0)+COUNTIFS($AF$6:$AF35,AF35,$AL$6:$AL35,"&lt;"&amp;AL35)</f>
        <v>30</v>
      </c>
      <c r="AK35" s="287"/>
      <c r="AL35" s="60">
        <f t="shared" si="12"/>
        <v>30</v>
      </c>
      <c r="AM35" s="60">
        <f t="shared" si="1"/>
        <v>30</v>
      </c>
      <c r="AN35" s="2"/>
      <c r="AO35" s="2"/>
    </row>
    <row r="36" spans="1:41" ht="129.75" customHeight="1" outlineLevel="1" x14ac:dyDescent="0.2">
      <c r="A36" s="403" t="str">
        <f t="shared" ref="A36" ca="1" si="13">+D36&amp;E36</f>
        <v/>
      </c>
      <c r="B36" s="34"/>
      <c r="C36" s="404">
        <f t="shared" si="2"/>
        <v>31</v>
      </c>
      <c r="D36" s="80" t="str">
        <f t="shared" ca="1" si="3"/>
        <v/>
      </c>
      <c r="E36" s="80" t="str">
        <f t="shared" ca="1" si="4"/>
        <v/>
      </c>
      <c r="F36" s="78"/>
      <c r="G36" s="60" t="str">
        <f t="shared" ca="1" si="5"/>
        <v/>
      </c>
      <c r="H36" s="60" t="str">
        <f t="shared" ca="1" si="6"/>
        <v/>
      </c>
      <c r="I36" s="60" t="str">
        <f t="shared" ca="1" si="7"/>
        <v/>
      </c>
      <c r="J36" s="60" t="str">
        <f t="shared" ca="1" si="8"/>
        <v/>
      </c>
      <c r="K36" s="60" t="str">
        <f t="shared" ca="1" si="9"/>
        <v/>
      </c>
      <c r="L36" s="60" t="str">
        <f t="shared" ca="1" si="10"/>
        <v/>
      </c>
      <c r="M36" s="78"/>
      <c r="N36" s="60" t="str">
        <f t="array" aca="1" ref="N36" ca="1">+IF($D36="","",(INDEX('DD Assessment'!Q:Q,MATCH('Ranked Table'!$D36&amp;'Ranked Table'!$E36,'DD Assessment'!$A:$A,0))))</f>
        <v/>
      </c>
      <c r="O36" s="83"/>
      <c r="P36" s="21" t="str">
        <f ca="1">+IFERROR(INDEX('DD Assessment'!$G:$G,MATCH('Ranked Table'!D36&amp;'Ranked Table'!E36,'DD Assessment'!$A:$A,0)),"N/A")</f>
        <v/>
      </c>
      <c r="Q36" s="78"/>
      <c r="R36" s="84" t="s">
        <v>72</v>
      </c>
      <c r="S36" s="2"/>
      <c r="T36" s="2"/>
      <c r="U36" s="10">
        <f t="shared" si="11"/>
        <v>31</v>
      </c>
      <c r="V36" s="80" t="str">
        <f ca="1">+IFERROR(IF('DD Assessment'!$S39="Keep",INDEX('DD Assessment'!D:D,MATCH('Ranked Table'!$U36,'DD Assessment'!$C:$C,0)),""),"")</f>
        <v/>
      </c>
      <c r="W36" s="80" t="str">
        <f ca="1">+IFERROR(IF('DD Assessment'!$S39="Keep",INDEX('DD Assessment'!E:E,MATCH('Ranked Table'!$U36,'DD Assessment'!$C:$C,0)),""),"")</f>
        <v/>
      </c>
      <c r="X36" s="78"/>
      <c r="Y36" s="81" t="str">
        <f>IFERROR(IF('DD Assessment'!$S39="Keep",VLOOKUP('DD Assessment'!K39,'CalcSheet (hide this)'!$AB$6:$AC$10,2,FALSE),""),"")</f>
        <v/>
      </c>
      <c r="Z36" s="81" t="str">
        <f>IFERROR(IF('DD Assessment'!$S39="Keep",VLOOKUP('DD Assessment'!L39,'CalcSheet (hide this)'!$AB$6:$AC$10,2,FALSE),""),"")</f>
        <v/>
      </c>
      <c r="AA36" s="81" t="str">
        <f>IFERROR(IF('DD Assessment'!$S39="Keep",VLOOKUP('DD Assessment'!M39,'CalcSheet (hide this)'!$AB$6:$AC$10,2,FALSE),""),"")</f>
        <v/>
      </c>
      <c r="AB36" s="81" t="str">
        <f>IFERROR(IF('DD Assessment'!$S39="Keep",VLOOKUP('DD Assessment'!N39,'CalcSheet (hide this)'!$AB$6:$AC$10,2,FALSE),""),"")</f>
        <v/>
      </c>
      <c r="AC36" s="81" t="str">
        <f>IFERROR(IF('DD Assessment'!$S39="Keep",VLOOKUP('DD Assessment'!O39,'CalcSheet (hide this)'!$AB$6:$AC$10,2,FALSE),""),"")</f>
        <v/>
      </c>
      <c r="AD36" s="81" t="str">
        <f>IFERROR(IF('DD Assessment'!$S39="Keep",VLOOKUP('DD Assessment'!P39,'CalcSheet (hide this)'!$AB$6:$AC$10,2,FALSE),""),"")</f>
        <v/>
      </c>
      <c r="AE36" s="78"/>
      <c r="AF36" s="82">
        <f ca="1">IF('DD Assessment'!S39="Keep",SUMPRODUCT(Y36:AD36,'DD Assessment'!U39:Z39),0)</f>
        <v>0</v>
      </c>
      <c r="AG36" s="2"/>
      <c r="AH36" s="85">
        <f ca="1">+IFERROR(_xlfn.RANK.EQ(AJ36,$AJ$6:$AJ$36,1)+COUNTIFS($AJ$6:$AJ36,AJ36,$AL$6:$AL36,"&lt;"&amp;AL36),"N/A")</f>
        <v>31</v>
      </c>
      <c r="AI36" s="2"/>
      <c r="AJ36" s="85">
        <f ca="1">_xlfn.RANK.EQ(AF36,$AF$6:$AF$36,0)+COUNTIFS($AF$6:$AF36,AF36,$AL$6:$AL36,"&lt;"&amp;AL36)</f>
        <v>31</v>
      </c>
      <c r="AK36" s="287"/>
      <c r="AL36" s="60">
        <f t="shared" ref="AL36" si="14">IF(R36="Remove",AL35,AL35+1)</f>
        <v>31</v>
      </c>
      <c r="AM36" s="60">
        <f t="shared" ref="AM36" si="15">IF(R36="Remove","N/A",AL36)</f>
        <v>31</v>
      </c>
      <c r="AN36" s="2"/>
      <c r="AO36" s="2"/>
    </row>
    <row r="37" spans="1:41" ht="14.25" customHeight="1" x14ac:dyDescent="0.2">
      <c r="A37" s="34"/>
      <c r="B37" s="34"/>
      <c r="C37" s="34"/>
      <c r="D37" s="2"/>
      <c r="E37" s="2"/>
      <c r="F37" s="2"/>
      <c r="G37" s="2"/>
      <c r="H37" s="2"/>
      <c r="I37" s="2"/>
      <c r="J37" s="2"/>
      <c r="K37" s="2"/>
      <c r="L37" s="2"/>
      <c r="M37" s="2"/>
      <c r="N37" s="2"/>
      <c r="O37" s="2"/>
      <c r="Q37" s="2"/>
      <c r="R37" s="2"/>
      <c r="S37" s="2"/>
      <c r="T37" s="2"/>
      <c r="U37" s="2"/>
      <c r="V37" s="2"/>
      <c r="W37" s="2"/>
      <c r="X37" s="2"/>
      <c r="Y37" s="2"/>
      <c r="Z37" s="2"/>
      <c r="AA37" s="2"/>
      <c r="AB37" s="2"/>
      <c r="AC37" s="2"/>
      <c r="AD37" s="2"/>
      <c r="AE37" s="2"/>
      <c r="AF37" s="2"/>
      <c r="AG37" s="2"/>
      <c r="AH37" s="2"/>
      <c r="AI37" s="2"/>
      <c r="AJ37" s="2"/>
      <c r="AK37" s="2"/>
      <c r="AL37" s="2"/>
      <c r="AM37" s="2"/>
      <c r="AN37" s="2"/>
      <c r="AO37" s="2"/>
    </row>
    <row r="38" spans="1:41" ht="14.25" customHeight="1" x14ac:dyDescent="0.2">
      <c r="A38" s="34"/>
      <c r="B38" s="34"/>
      <c r="C38" s="34"/>
      <c r="D38" s="2"/>
      <c r="E38" s="2"/>
      <c r="F38" s="2"/>
      <c r="G38" s="2"/>
      <c r="H38" s="2"/>
      <c r="I38" s="2"/>
      <c r="J38" s="2"/>
      <c r="K38" s="2"/>
      <c r="L38" s="2"/>
      <c r="M38" s="2"/>
      <c r="N38" s="2"/>
      <c r="O38" s="2"/>
      <c r="Q38" s="2"/>
      <c r="R38" s="2"/>
      <c r="S38" s="2"/>
      <c r="T38" s="2"/>
      <c r="U38" s="2"/>
      <c r="V38" s="2"/>
      <c r="W38" s="2"/>
      <c r="X38" s="2"/>
      <c r="Y38" s="2"/>
      <c r="Z38" s="2"/>
      <c r="AA38" s="2"/>
      <c r="AB38" s="2"/>
      <c r="AC38" s="2"/>
      <c r="AD38" s="2"/>
      <c r="AE38" s="2"/>
      <c r="AF38" s="2"/>
      <c r="AG38" s="2"/>
      <c r="AH38" s="2"/>
      <c r="AI38" s="2"/>
      <c r="AJ38" s="2"/>
      <c r="AK38" s="2"/>
      <c r="AL38" s="2"/>
      <c r="AM38" s="2"/>
      <c r="AN38" s="2"/>
      <c r="AO38" s="2"/>
    </row>
    <row r="39" spans="1:41" ht="14.25" customHeight="1" x14ac:dyDescent="0.2">
      <c r="A39" s="34"/>
      <c r="B39" s="34"/>
      <c r="C39" s="34"/>
      <c r="D39" s="2"/>
      <c r="E39" s="2"/>
      <c r="F39" s="2"/>
      <c r="G39" s="2"/>
      <c r="H39" s="2"/>
      <c r="I39" s="2"/>
      <c r="J39" s="2"/>
      <c r="K39" s="2"/>
      <c r="L39" s="2"/>
      <c r="M39" s="2"/>
      <c r="N39" s="2"/>
      <c r="O39" s="2"/>
      <c r="Q39" s="2"/>
      <c r="R39" s="2"/>
      <c r="S39" s="2"/>
      <c r="T39" s="2"/>
      <c r="U39" s="2"/>
      <c r="V39" s="2"/>
      <c r="W39" s="2"/>
      <c r="X39" s="2"/>
      <c r="Y39" s="2"/>
      <c r="Z39" s="2"/>
      <c r="AA39" s="2"/>
      <c r="AB39" s="2"/>
      <c r="AC39" s="2"/>
      <c r="AD39" s="2"/>
      <c r="AE39" s="2"/>
      <c r="AF39" s="2"/>
      <c r="AG39" s="2"/>
      <c r="AH39" s="2"/>
      <c r="AI39" s="2"/>
      <c r="AJ39" s="2"/>
      <c r="AK39" s="2"/>
      <c r="AL39" s="2"/>
      <c r="AM39" s="2"/>
      <c r="AN39" s="2"/>
      <c r="AO39" s="2"/>
    </row>
    <row r="40" spans="1:41" ht="14.25" customHeight="1" x14ac:dyDescent="0.2">
      <c r="A40" s="34"/>
      <c r="B40" s="34"/>
      <c r="C40" s="34"/>
      <c r="D40" s="2"/>
      <c r="E40" s="2"/>
      <c r="F40" s="2"/>
      <c r="G40" s="2"/>
      <c r="H40" s="2"/>
      <c r="I40" s="2"/>
      <c r="J40" s="2"/>
      <c r="K40" s="2"/>
      <c r="L40" s="2"/>
      <c r="M40" s="2"/>
      <c r="N40" s="2"/>
      <c r="O40" s="2"/>
      <c r="Q40" s="2"/>
      <c r="R40" s="2"/>
      <c r="S40" s="2"/>
      <c r="T40" s="2"/>
      <c r="U40" s="2"/>
      <c r="V40" s="2"/>
      <c r="W40" s="2"/>
      <c r="X40" s="2"/>
      <c r="Y40" s="2"/>
      <c r="Z40" s="2"/>
      <c r="AA40" s="2"/>
      <c r="AB40" s="2"/>
      <c r="AC40" s="2"/>
      <c r="AD40" s="2"/>
      <c r="AE40" s="2"/>
      <c r="AF40" s="2"/>
      <c r="AG40" s="2"/>
      <c r="AH40" s="2"/>
      <c r="AI40" s="2"/>
      <c r="AJ40" s="2"/>
      <c r="AK40" s="2"/>
      <c r="AL40" s="2"/>
      <c r="AM40" s="2"/>
      <c r="AN40" s="2"/>
      <c r="AO40" s="2"/>
    </row>
    <row r="41" spans="1:41" ht="14.25" customHeight="1" x14ac:dyDescent="0.2">
      <c r="A41" s="34"/>
      <c r="B41" s="34"/>
      <c r="C41" s="34"/>
      <c r="D41" s="2"/>
      <c r="E41" s="2"/>
      <c r="F41" s="2"/>
      <c r="G41" s="2"/>
      <c r="H41" s="2"/>
      <c r="I41" s="2"/>
      <c r="J41" s="2"/>
      <c r="K41" s="2"/>
      <c r="L41" s="2"/>
      <c r="M41" s="2"/>
      <c r="N41" s="2"/>
      <c r="O41" s="2"/>
      <c r="Q41" s="2"/>
      <c r="R41" s="2"/>
      <c r="S41" s="2"/>
      <c r="T41" s="2"/>
      <c r="U41" s="2"/>
      <c r="V41" s="2"/>
      <c r="W41" s="2"/>
      <c r="X41" s="2"/>
      <c r="Y41" s="2"/>
      <c r="Z41" s="2"/>
      <c r="AA41" s="2"/>
      <c r="AB41" s="2"/>
      <c r="AC41" s="2"/>
      <c r="AD41" s="2"/>
      <c r="AE41" s="2"/>
      <c r="AF41" s="2"/>
      <c r="AG41" s="2"/>
      <c r="AH41" s="2"/>
      <c r="AI41" s="2"/>
      <c r="AJ41" s="2"/>
      <c r="AK41" s="2"/>
      <c r="AL41" s="2"/>
      <c r="AM41" s="2"/>
      <c r="AN41" s="2"/>
      <c r="AO41" s="2"/>
    </row>
    <row r="42" spans="1:41" ht="14.25" customHeight="1" x14ac:dyDescent="0.2">
      <c r="A42" s="34"/>
      <c r="B42" s="34"/>
      <c r="C42" s="34"/>
      <c r="D42" s="2"/>
      <c r="E42" s="2"/>
      <c r="F42" s="2"/>
      <c r="G42" s="2"/>
      <c r="H42" s="2"/>
      <c r="I42" s="2"/>
      <c r="J42" s="2"/>
      <c r="K42" s="2"/>
      <c r="L42" s="2"/>
      <c r="M42" s="2"/>
      <c r="N42" s="2"/>
      <c r="O42" s="2"/>
      <c r="Q42" s="2"/>
      <c r="R42" s="2"/>
      <c r="S42" s="2"/>
      <c r="T42" s="2"/>
      <c r="U42" s="2"/>
      <c r="V42" s="2"/>
      <c r="W42" s="2"/>
      <c r="X42" s="2"/>
      <c r="Y42" s="2"/>
      <c r="Z42" s="2"/>
      <c r="AA42" s="2"/>
      <c r="AB42" s="2"/>
      <c r="AC42" s="2"/>
      <c r="AD42" s="2"/>
      <c r="AE42" s="2"/>
      <c r="AF42" s="2"/>
      <c r="AG42" s="2"/>
      <c r="AH42" s="2"/>
      <c r="AI42" s="2"/>
      <c r="AJ42" s="2"/>
      <c r="AK42" s="2"/>
      <c r="AL42" s="2"/>
      <c r="AM42" s="2"/>
      <c r="AN42" s="2"/>
      <c r="AO42" s="2"/>
    </row>
    <row r="43" spans="1:41" ht="14.25" customHeight="1" x14ac:dyDescent="0.2">
      <c r="A43" s="34"/>
      <c r="B43" s="34"/>
      <c r="C43" s="34"/>
      <c r="D43" s="2"/>
      <c r="E43" s="2"/>
      <c r="F43" s="2"/>
      <c r="G43" s="2"/>
      <c r="H43" s="2"/>
      <c r="I43" s="2"/>
      <c r="J43" s="2"/>
      <c r="K43" s="2"/>
      <c r="L43" s="2"/>
      <c r="M43" s="2"/>
      <c r="N43" s="2"/>
      <c r="O43" s="2"/>
      <c r="Q43" s="2"/>
      <c r="R43" s="2"/>
      <c r="S43" s="2"/>
      <c r="T43" s="2"/>
      <c r="U43" s="2"/>
      <c r="V43" s="2"/>
      <c r="W43" s="2"/>
      <c r="X43" s="2"/>
      <c r="Y43" s="2"/>
      <c r="Z43" s="2"/>
      <c r="AA43" s="2"/>
      <c r="AB43" s="2"/>
      <c r="AC43" s="2"/>
      <c r="AD43" s="2"/>
      <c r="AE43" s="2"/>
      <c r="AF43" s="2"/>
      <c r="AG43" s="2"/>
      <c r="AH43" s="2"/>
      <c r="AI43" s="2"/>
      <c r="AJ43" s="2"/>
      <c r="AK43" s="2"/>
      <c r="AL43" s="2"/>
      <c r="AM43" s="2"/>
      <c r="AN43" s="2"/>
      <c r="AO43" s="2"/>
    </row>
    <row r="44" spans="1:41" ht="14.25" customHeight="1" x14ac:dyDescent="0.2">
      <c r="A44" s="34"/>
      <c r="B44" s="34"/>
      <c r="C44" s="34"/>
      <c r="D44" s="2"/>
      <c r="E44" s="2"/>
      <c r="F44" s="2"/>
      <c r="G44" s="2"/>
      <c r="H44" s="2"/>
      <c r="I44" s="2"/>
      <c r="J44" s="2"/>
      <c r="K44" s="2"/>
      <c r="L44" s="2"/>
      <c r="M44" s="2"/>
      <c r="N44" s="2"/>
      <c r="O44" s="2"/>
      <c r="Q44" s="2"/>
      <c r="R44" s="2"/>
      <c r="S44" s="2"/>
      <c r="T44" s="2"/>
      <c r="U44" s="2"/>
      <c r="V44" s="2"/>
      <c r="W44" s="2"/>
      <c r="X44" s="2"/>
      <c r="Y44" s="2"/>
      <c r="Z44" s="2"/>
      <c r="AA44" s="2"/>
      <c r="AB44" s="2"/>
      <c r="AC44" s="2"/>
      <c r="AD44" s="2"/>
      <c r="AE44" s="2"/>
      <c r="AF44" s="2"/>
      <c r="AG44" s="2"/>
      <c r="AH44" s="2"/>
      <c r="AI44" s="2"/>
      <c r="AJ44" s="2"/>
      <c r="AK44" s="2"/>
      <c r="AL44" s="2"/>
      <c r="AM44" s="2"/>
      <c r="AN44" s="2"/>
      <c r="AO44" s="2"/>
    </row>
    <row r="45" spans="1:41" ht="14.25" customHeight="1" x14ac:dyDescent="0.2">
      <c r="A45" s="34"/>
      <c r="B45" s="34"/>
      <c r="C45" s="34"/>
      <c r="D45" s="2"/>
      <c r="E45" s="2"/>
      <c r="F45" s="2"/>
      <c r="G45" s="2"/>
      <c r="H45" s="2"/>
      <c r="I45" s="2"/>
      <c r="J45" s="2"/>
      <c r="K45" s="2"/>
      <c r="L45" s="2"/>
      <c r="M45" s="2"/>
      <c r="N45" s="2"/>
      <c r="O45" s="2"/>
      <c r="Q45" s="2"/>
      <c r="R45" s="2"/>
      <c r="S45" s="2"/>
      <c r="T45" s="2"/>
      <c r="U45" s="2"/>
      <c r="V45" s="2"/>
      <c r="W45" s="2"/>
      <c r="X45" s="2"/>
      <c r="Y45" s="2"/>
      <c r="Z45" s="2"/>
      <c r="AA45" s="2"/>
      <c r="AB45" s="2"/>
      <c r="AC45" s="2"/>
      <c r="AD45" s="2"/>
      <c r="AE45" s="2"/>
      <c r="AF45" s="2"/>
      <c r="AG45" s="2"/>
      <c r="AH45" s="2"/>
      <c r="AI45" s="2"/>
      <c r="AJ45" s="2"/>
      <c r="AK45" s="2"/>
      <c r="AL45" s="2"/>
      <c r="AM45" s="2"/>
      <c r="AN45" s="2"/>
      <c r="AO45" s="2"/>
    </row>
    <row r="46" spans="1:41" ht="14.25" customHeight="1" x14ac:dyDescent="0.2">
      <c r="A46" s="34"/>
      <c r="B46" s="34"/>
      <c r="C46" s="34"/>
      <c r="D46" s="2"/>
      <c r="E46" s="2"/>
      <c r="F46" s="2"/>
      <c r="G46" s="2"/>
      <c r="H46" s="2"/>
      <c r="I46" s="2"/>
      <c r="J46" s="2"/>
      <c r="K46" s="2"/>
      <c r="L46" s="2"/>
      <c r="M46" s="2"/>
      <c r="N46" s="2"/>
      <c r="O46" s="2"/>
      <c r="Q46" s="2"/>
      <c r="R46" s="2"/>
      <c r="S46" s="2"/>
      <c r="T46" s="2"/>
      <c r="U46" s="2"/>
      <c r="V46" s="2"/>
      <c r="W46" s="2"/>
      <c r="X46" s="2"/>
      <c r="Y46" s="2"/>
      <c r="Z46" s="2"/>
      <c r="AA46" s="2"/>
      <c r="AB46" s="2"/>
      <c r="AC46" s="2"/>
      <c r="AD46" s="2"/>
      <c r="AE46" s="2"/>
      <c r="AF46" s="2"/>
      <c r="AG46" s="2"/>
      <c r="AH46" s="2"/>
      <c r="AI46" s="2"/>
      <c r="AJ46" s="2"/>
      <c r="AK46" s="2"/>
      <c r="AL46" s="2"/>
      <c r="AM46" s="2"/>
      <c r="AN46" s="2"/>
      <c r="AO46" s="2"/>
    </row>
    <row r="47" spans="1:41" ht="14.25" customHeight="1" x14ac:dyDescent="0.2">
      <c r="A47" s="34"/>
      <c r="B47" s="34"/>
      <c r="C47" s="34"/>
      <c r="D47" s="2"/>
      <c r="E47" s="2"/>
      <c r="F47" s="2"/>
      <c r="G47" s="2"/>
      <c r="H47" s="2"/>
      <c r="I47" s="2"/>
      <c r="J47" s="2"/>
      <c r="K47" s="2"/>
      <c r="L47" s="2"/>
      <c r="M47" s="2"/>
      <c r="N47" s="2"/>
      <c r="O47" s="2"/>
      <c r="Q47" s="2"/>
      <c r="R47" s="2"/>
      <c r="S47" s="2"/>
      <c r="T47" s="2"/>
      <c r="U47" s="2"/>
      <c r="V47" s="2"/>
      <c r="W47" s="2"/>
      <c r="X47" s="2"/>
      <c r="Y47" s="2"/>
      <c r="Z47" s="2"/>
      <c r="AA47" s="2"/>
      <c r="AB47" s="2"/>
      <c r="AC47" s="2"/>
      <c r="AD47" s="2"/>
      <c r="AE47" s="2"/>
      <c r="AF47" s="2"/>
      <c r="AG47" s="2"/>
      <c r="AH47" s="2"/>
      <c r="AI47" s="2"/>
      <c r="AJ47" s="2"/>
      <c r="AK47" s="2"/>
      <c r="AL47" s="2"/>
      <c r="AM47" s="2"/>
      <c r="AN47" s="2"/>
      <c r="AO47" s="2"/>
    </row>
    <row r="48" spans="1:41" ht="14.25" customHeight="1" x14ac:dyDescent="0.2">
      <c r="A48" s="34"/>
      <c r="B48" s="34"/>
      <c r="C48" s="34"/>
      <c r="D48" s="2"/>
      <c r="E48" s="2"/>
      <c r="F48" s="2"/>
      <c r="G48" s="2"/>
      <c r="H48" s="2"/>
      <c r="I48" s="2"/>
      <c r="J48" s="2"/>
      <c r="K48" s="2"/>
      <c r="L48" s="2"/>
      <c r="M48" s="2"/>
      <c r="N48" s="2"/>
      <c r="O48" s="2"/>
      <c r="Q48" s="2"/>
      <c r="R48" s="2"/>
      <c r="S48" s="2"/>
      <c r="T48" s="2"/>
      <c r="U48" s="2"/>
      <c r="V48" s="2"/>
      <c r="W48" s="2"/>
      <c r="X48" s="2"/>
      <c r="Y48" s="2"/>
      <c r="Z48" s="2"/>
      <c r="AA48" s="2"/>
      <c r="AB48" s="2"/>
      <c r="AC48" s="2"/>
      <c r="AD48" s="2"/>
      <c r="AE48" s="2"/>
      <c r="AF48" s="2"/>
      <c r="AG48" s="2"/>
      <c r="AH48" s="2"/>
      <c r="AI48" s="2"/>
      <c r="AJ48" s="2"/>
      <c r="AK48" s="2"/>
      <c r="AL48" s="2"/>
      <c r="AM48" s="2"/>
      <c r="AN48" s="2"/>
      <c r="AO48" s="2"/>
    </row>
    <row r="49" spans="1:41" ht="14.25" customHeight="1" x14ac:dyDescent="0.2">
      <c r="A49" s="34"/>
      <c r="B49" s="34"/>
      <c r="C49" s="34"/>
      <c r="D49" s="2"/>
      <c r="E49" s="2"/>
      <c r="F49" s="2"/>
      <c r="G49" s="2"/>
      <c r="H49" s="2"/>
      <c r="I49" s="2"/>
      <c r="J49" s="2"/>
      <c r="K49" s="2"/>
      <c r="L49" s="2"/>
      <c r="M49" s="2"/>
      <c r="N49" s="2"/>
      <c r="O49" s="2"/>
      <c r="Q49" s="2"/>
      <c r="R49" s="2"/>
      <c r="S49" s="2"/>
      <c r="T49" s="2"/>
      <c r="U49" s="2"/>
      <c r="V49" s="2"/>
      <c r="W49" s="2"/>
      <c r="X49" s="2"/>
      <c r="Y49" s="2"/>
      <c r="Z49" s="2"/>
      <c r="AA49" s="2"/>
      <c r="AB49" s="2"/>
      <c r="AC49" s="2"/>
      <c r="AD49" s="2"/>
      <c r="AE49" s="2"/>
      <c r="AF49" s="2"/>
      <c r="AG49" s="2"/>
      <c r="AH49" s="2"/>
      <c r="AI49" s="2"/>
      <c r="AJ49" s="2"/>
      <c r="AK49" s="2"/>
      <c r="AL49" s="2"/>
      <c r="AM49" s="2"/>
      <c r="AN49" s="2"/>
      <c r="AO49" s="2"/>
    </row>
    <row r="50" spans="1:41" ht="14.25" customHeight="1" x14ac:dyDescent="0.2">
      <c r="A50" s="34"/>
      <c r="B50" s="34"/>
      <c r="C50" s="34"/>
      <c r="D50" s="2"/>
      <c r="E50" s="2"/>
      <c r="F50" s="2"/>
      <c r="G50" s="2"/>
      <c r="H50" s="2"/>
      <c r="I50" s="2"/>
      <c r="J50" s="2"/>
      <c r="K50" s="2"/>
      <c r="L50" s="2"/>
      <c r="M50" s="2"/>
      <c r="N50" s="2"/>
      <c r="O50" s="2"/>
      <c r="Q50" s="2"/>
      <c r="R50" s="2"/>
      <c r="S50" s="2"/>
      <c r="T50" s="2"/>
      <c r="U50" s="2"/>
      <c r="V50" s="2"/>
      <c r="W50" s="2"/>
      <c r="X50" s="2"/>
      <c r="Y50" s="2"/>
      <c r="Z50" s="2"/>
      <c r="AA50" s="2"/>
      <c r="AB50" s="2"/>
      <c r="AC50" s="2"/>
      <c r="AD50" s="2"/>
      <c r="AE50" s="2"/>
      <c r="AF50" s="2"/>
      <c r="AG50" s="2"/>
      <c r="AH50" s="2"/>
      <c r="AI50" s="2"/>
      <c r="AJ50" s="2"/>
      <c r="AK50" s="2"/>
      <c r="AL50" s="2"/>
      <c r="AM50" s="2"/>
      <c r="AN50" s="2"/>
      <c r="AO50" s="2"/>
    </row>
    <row r="51" spans="1:41" ht="14.25" customHeight="1" x14ac:dyDescent="0.2">
      <c r="A51" s="34"/>
      <c r="B51" s="34"/>
      <c r="C51" s="34"/>
      <c r="D51" s="2"/>
      <c r="E51" s="2"/>
      <c r="F51" s="2"/>
      <c r="G51" s="2"/>
      <c r="H51" s="2"/>
      <c r="I51" s="2"/>
      <c r="J51" s="2"/>
      <c r="K51" s="2"/>
      <c r="L51" s="2"/>
      <c r="M51" s="2"/>
      <c r="N51" s="2"/>
      <c r="O51" s="2"/>
      <c r="Q51" s="2"/>
      <c r="R51" s="2"/>
      <c r="S51" s="2"/>
      <c r="T51" s="2"/>
      <c r="U51" s="2"/>
      <c r="V51" s="2"/>
      <c r="W51" s="2"/>
      <c r="X51" s="2"/>
      <c r="Y51" s="2"/>
      <c r="Z51" s="2"/>
      <c r="AA51" s="2"/>
      <c r="AB51" s="2"/>
      <c r="AC51" s="2"/>
      <c r="AD51" s="2"/>
      <c r="AE51" s="2"/>
      <c r="AF51" s="2"/>
      <c r="AG51" s="2"/>
      <c r="AH51" s="2"/>
      <c r="AI51" s="2"/>
      <c r="AJ51" s="2"/>
      <c r="AK51" s="2"/>
      <c r="AL51" s="2"/>
      <c r="AM51" s="2"/>
      <c r="AN51" s="2"/>
      <c r="AO51" s="2"/>
    </row>
    <row r="52" spans="1:41" ht="14.25" customHeight="1" x14ac:dyDescent="0.2">
      <c r="A52" s="34"/>
      <c r="B52" s="34"/>
      <c r="C52" s="34"/>
      <c r="D52" s="2"/>
      <c r="E52" s="2"/>
      <c r="F52" s="2"/>
      <c r="G52" s="2"/>
      <c r="H52" s="2"/>
      <c r="I52" s="2"/>
      <c r="J52" s="2"/>
      <c r="K52" s="2"/>
      <c r="L52" s="2"/>
      <c r="M52" s="2"/>
      <c r="N52" s="2"/>
      <c r="O52" s="2"/>
      <c r="Q52" s="2"/>
      <c r="R52" s="2"/>
      <c r="S52" s="2"/>
      <c r="T52" s="2"/>
      <c r="U52" s="2"/>
      <c r="V52" s="2"/>
      <c r="W52" s="2"/>
      <c r="X52" s="2"/>
      <c r="Y52" s="2"/>
      <c r="Z52" s="2"/>
      <c r="AA52" s="2"/>
      <c r="AB52" s="2"/>
      <c r="AC52" s="2"/>
      <c r="AD52" s="2"/>
      <c r="AE52" s="2"/>
      <c r="AF52" s="2"/>
      <c r="AG52" s="2"/>
      <c r="AH52" s="2"/>
      <c r="AI52" s="2"/>
      <c r="AJ52" s="2"/>
      <c r="AK52" s="2"/>
      <c r="AL52" s="2"/>
      <c r="AM52" s="2"/>
      <c r="AN52" s="2"/>
      <c r="AO52" s="2"/>
    </row>
    <row r="53" spans="1:41" ht="14.25" customHeight="1" x14ac:dyDescent="0.2">
      <c r="A53" s="34"/>
      <c r="B53" s="34"/>
      <c r="C53" s="34"/>
      <c r="D53" s="2"/>
      <c r="E53" s="2"/>
      <c r="F53" s="2"/>
      <c r="G53" s="2"/>
      <c r="H53" s="2"/>
      <c r="I53" s="2"/>
      <c r="J53" s="2"/>
      <c r="K53" s="2"/>
      <c r="L53" s="2"/>
      <c r="M53" s="2"/>
      <c r="N53" s="2"/>
      <c r="O53" s="2"/>
      <c r="Q53" s="2"/>
      <c r="R53" s="2"/>
      <c r="S53" s="2"/>
      <c r="T53" s="2"/>
      <c r="U53" s="2"/>
      <c r="V53" s="2"/>
      <c r="W53" s="2"/>
      <c r="X53" s="2"/>
      <c r="Y53" s="2"/>
      <c r="Z53" s="2"/>
      <c r="AA53" s="2"/>
      <c r="AB53" s="2"/>
      <c r="AC53" s="2"/>
      <c r="AD53" s="2"/>
      <c r="AE53" s="2"/>
      <c r="AF53" s="2"/>
      <c r="AG53" s="2"/>
      <c r="AH53" s="2"/>
      <c r="AI53" s="2"/>
      <c r="AJ53" s="2"/>
      <c r="AK53" s="2"/>
      <c r="AL53" s="2"/>
      <c r="AM53" s="2"/>
      <c r="AN53" s="2"/>
      <c r="AO53" s="2"/>
    </row>
    <row r="54" spans="1:41" ht="14.25" customHeight="1" x14ac:dyDescent="0.2">
      <c r="A54" s="34"/>
      <c r="B54" s="34"/>
      <c r="C54" s="34"/>
      <c r="D54" s="2"/>
      <c r="E54" s="2"/>
      <c r="F54" s="2"/>
      <c r="G54" s="2"/>
      <c r="H54" s="2"/>
      <c r="I54" s="2"/>
      <c r="J54" s="2"/>
      <c r="K54" s="2"/>
      <c r="L54" s="2"/>
      <c r="M54" s="2"/>
      <c r="N54" s="2"/>
      <c r="O54" s="2"/>
      <c r="Q54" s="2"/>
      <c r="R54" s="2"/>
      <c r="S54" s="2"/>
      <c r="T54" s="2"/>
      <c r="U54" s="2"/>
      <c r="V54" s="2"/>
      <c r="W54" s="2"/>
      <c r="X54" s="2"/>
      <c r="Y54" s="2"/>
      <c r="Z54" s="2"/>
      <c r="AA54" s="2"/>
      <c r="AB54" s="2"/>
      <c r="AC54" s="2"/>
      <c r="AD54" s="2"/>
      <c r="AE54" s="2"/>
      <c r="AF54" s="2"/>
      <c r="AG54" s="2"/>
      <c r="AH54" s="2"/>
      <c r="AI54" s="2"/>
      <c r="AJ54" s="2"/>
      <c r="AK54" s="2"/>
      <c r="AL54" s="2"/>
      <c r="AM54" s="2"/>
      <c r="AN54" s="2"/>
      <c r="AO54" s="2"/>
    </row>
    <row r="55" spans="1:41" ht="14.25" customHeight="1" x14ac:dyDescent="0.2">
      <c r="A55" s="34"/>
      <c r="B55" s="34"/>
      <c r="C55" s="34"/>
      <c r="D55" s="2"/>
      <c r="E55" s="2"/>
      <c r="F55" s="2"/>
      <c r="G55" s="2"/>
      <c r="H55" s="2"/>
      <c r="I55" s="2"/>
      <c r="J55" s="2"/>
      <c r="K55" s="2"/>
      <c r="L55" s="2"/>
      <c r="M55" s="2"/>
      <c r="N55" s="2"/>
      <c r="O55" s="2"/>
      <c r="Q55" s="2"/>
      <c r="R55" s="2"/>
      <c r="S55" s="2"/>
      <c r="T55" s="2"/>
      <c r="U55" s="2"/>
      <c r="V55" s="2"/>
      <c r="W55" s="2"/>
      <c r="X55" s="2"/>
      <c r="Y55" s="2"/>
      <c r="Z55" s="2"/>
      <c r="AA55" s="2"/>
      <c r="AB55" s="2"/>
      <c r="AC55" s="2"/>
      <c r="AD55" s="2"/>
      <c r="AE55" s="2"/>
      <c r="AF55" s="2"/>
      <c r="AG55" s="2"/>
      <c r="AH55" s="2"/>
      <c r="AI55" s="2"/>
      <c r="AJ55" s="2"/>
      <c r="AK55" s="2"/>
      <c r="AL55" s="2"/>
      <c r="AM55" s="2"/>
      <c r="AN55" s="2"/>
      <c r="AO55" s="2"/>
    </row>
    <row r="56" spans="1:41" ht="14.25" customHeight="1" x14ac:dyDescent="0.2">
      <c r="A56" s="34"/>
      <c r="B56" s="34"/>
      <c r="C56" s="34"/>
      <c r="D56" s="2"/>
      <c r="E56" s="2"/>
      <c r="F56" s="2"/>
      <c r="G56" s="2"/>
      <c r="H56" s="2"/>
      <c r="I56" s="2"/>
      <c r="J56" s="2"/>
      <c r="K56" s="2"/>
      <c r="L56" s="2"/>
      <c r="M56" s="2"/>
      <c r="N56" s="2"/>
      <c r="O56" s="2"/>
      <c r="Q56" s="2"/>
      <c r="R56" s="2"/>
      <c r="S56" s="2"/>
      <c r="T56" s="2"/>
      <c r="U56" s="2"/>
      <c r="V56" s="2"/>
      <c r="W56" s="2"/>
      <c r="X56" s="2"/>
      <c r="Y56" s="2"/>
      <c r="Z56" s="2"/>
      <c r="AA56" s="2"/>
      <c r="AB56" s="2"/>
      <c r="AC56" s="2"/>
      <c r="AD56" s="2"/>
      <c r="AE56" s="2"/>
      <c r="AF56" s="2"/>
      <c r="AG56" s="2"/>
      <c r="AH56" s="2"/>
      <c r="AI56" s="2"/>
      <c r="AJ56" s="2"/>
      <c r="AK56" s="2"/>
      <c r="AL56" s="2"/>
      <c r="AM56" s="2"/>
      <c r="AN56" s="2"/>
      <c r="AO56" s="2"/>
    </row>
    <row r="57" spans="1:41" ht="14.25" customHeight="1" x14ac:dyDescent="0.2">
      <c r="A57" s="34"/>
      <c r="B57" s="34"/>
      <c r="C57" s="34"/>
      <c r="D57" s="2"/>
      <c r="E57" s="2"/>
      <c r="F57" s="2"/>
      <c r="G57" s="2"/>
      <c r="H57" s="2"/>
      <c r="I57" s="2"/>
      <c r="J57" s="2"/>
      <c r="K57" s="2"/>
      <c r="L57" s="2"/>
      <c r="M57" s="2"/>
      <c r="N57" s="2"/>
      <c r="O57" s="2"/>
      <c r="Q57" s="2"/>
      <c r="R57" s="2"/>
      <c r="S57" s="2"/>
      <c r="T57" s="2"/>
      <c r="U57" s="2"/>
      <c r="V57" s="2"/>
      <c r="W57" s="2"/>
      <c r="X57" s="2"/>
      <c r="Y57" s="2"/>
      <c r="Z57" s="2"/>
      <c r="AA57" s="2"/>
      <c r="AB57" s="2"/>
      <c r="AC57" s="2"/>
      <c r="AD57" s="2"/>
      <c r="AE57" s="2"/>
      <c r="AF57" s="2"/>
      <c r="AG57" s="2"/>
      <c r="AH57" s="2"/>
      <c r="AI57" s="2"/>
      <c r="AJ57" s="2"/>
      <c r="AK57" s="2"/>
      <c r="AL57" s="2"/>
      <c r="AM57" s="2"/>
      <c r="AN57" s="2"/>
      <c r="AO57" s="2"/>
    </row>
    <row r="58" spans="1:41" ht="14.25" customHeight="1" x14ac:dyDescent="0.2">
      <c r="A58" s="34"/>
      <c r="B58" s="34"/>
      <c r="C58" s="34"/>
      <c r="D58" s="2"/>
      <c r="E58" s="2"/>
      <c r="F58" s="2"/>
      <c r="G58" s="2"/>
      <c r="H58" s="2"/>
      <c r="I58" s="2"/>
      <c r="J58" s="2"/>
      <c r="K58" s="2"/>
      <c r="L58" s="2"/>
      <c r="M58" s="2"/>
      <c r="N58" s="2"/>
      <c r="O58" s="2"/>
      <c r="Q58" s="2"/>
      <c r="R58" s="2"/>
      <c r="S58" s="2"/>
      <c r="T58" s="2"/>
      <c r="U58" s="2"/>
      <c r="V58" s="2"/>
      <c r="W58" s="2"/>
      <c r="X58" s="2"/>
      <c r="Y58" s="2"/>
      <c r="Z58" s="2"/>
      <c r="AA58" s="2"/>
      <c r="AB58" s="2"/>
      <c r="AC58" s="2"/>
      <c r="AD58" s="2"/>
      <c r="AE58" s="2"/>
      <c r="AF58" s="2"/>
      <c r="AG58" s="2"/>
      <c r="AH58" s="2"/>
      <c r="AI58" s="2"/>
      <c r="AJ58" s="2"/>
      <c r="AK58" s="2"/>
      <c r="AL58" s="2"/>
      <c r="AM58" s="2"/>
      <c r="AN58" s="2"/>
      <c r="AO58" s="2"/>
    </row>
    <row r="59" spans="1:41" ht="14.25" customHeight="1" x14ac:dyDescent="0.2">
      <c r="A59" s="34"/>
      <c r="B59" s="34"/>
      <c r="C59" s="34"/>
      <c r="D59" s="2"/>
      <c r="E59" s="2"/>
      <c r="F59" s="2"/>
      <c r="G59" s="2"/>
      <c r="H59" s="2"/>
      <c r="I59" s="2"/>
      <c r="J59" s="2"/>
      <c r="K59" s="2"/>
      <c r="L59" s="2"/>
      <c r="M59" s="2"/>
      <c r="N59" s="2"/>
      <c r="O59" s="2"/>
      <c r="Q59" s="2"/>
      <c r="R59" s="2"/>
      <c r="S59" s="2"/>
      <c r="T59" s="2"/>
      <c r="U59" s="2"/>
      <c r="V59" s="2"/>
      <c r="W59" s="2"/>
      <c r="X59" s="2"/>
      <c r="Y59" s="2"/>
      <c r="Z59" s="2"/>
      <c r="AA59" s="2"/>
      <c r="AB59" s="2"/>
      <c r="AC59" s="2"/>
      <c r="AD59" s="2"/>
      <c r="AE59" s="2"/>
      <c r="AF59" s="2"/>
      <c r="AG59" s="2"/>
      <c r="AH59" s="2"/>
      <c r="AI59" s="2"/>
      <c r="AJ59" s="2"/>
      <c r="AK59" s="2"/>
      <c r="AL59" s="2"/>
      <c r="AM59" s="2"/>
      <c r="AN59" s="2"/>
      <c r="AO59" s="2"/>
    </row>
    <row r="60" spans="1:41" ht="14.25" customHeight="1" x14ac:dyDescent="0.2">
      <c r="A60" s="34"/>
      <c r="B60" s="34"/>
      <c r="C60" s="34"/>
      <c r="D60" s="2"/>
      <c r="E60" s="2"/>
      <c r="F60" s="2"/>
      <c r="G60" s="2"/>
      <c r="H60" s="2"/>
      <c r="I60" s="2"/>
      <c r="J60" s="2"/>
      <c r="K60" s="2"/>
      <c r="L60" s="2"/>
      <c r="M60" s="2"/>
      <c r="N60" s="2"/>
      <c r="O60" s="2"/>
      <c r="Q60" s="2"/>
      <c r="R60" s="2"/>
      <c r="S60" s="2"/>
      <c r="T60" s="2"/>
      <c r="U60" s="2"/>
      <c r="V60" s="2"/>
      <c r="W60" s="2"/>
      <c r="X60" s="2"/>
      <c r="Y60" s="2"/>
      <c r="Z60" s="2"/>
      <c r="AA60" s="2"/>
      <c r="AB60" s="2"/>
      <c r="AC60" s="2"/>
      <c r="AD60" s="2"/>
      <c r="AE60" s="2"/>
      <c r="AF60" s="2"/>
      <c r="AG60" s="2"/>
      <c r="AH60" s="2"/>
      <c r="AI60" s="2"/>
      <c r="AJ60" s="2"/>
      <c r="AK60" s="2"/>
      <c r="AL60" s="2"/>
      <c r="AM60" s="2"/>
      <c r="AN60" s="2"/>
      <c r="AO60" s="2"/>
    </row>
    <row r="61" spans="1:41" ht="14.25" customHeight="1" x14ac:dyDescent="0.2">
      <c r="A61" s="34"/>
      <c r="B61" s="34"/>
      <c r="C61" s="34"/>
      <c r="D61" s="2"/>
      <c r="E61" s="2"/>
      <c r="F61" s="2"/>
      <c r="G61" s="2"/>
      <c r="H61" s="2"/>
      <c r="I61" s="2"/>
      <c r="J61" s="2"/>
      <c r="K61" s="2"/>
      <c r="L61" s="2"/>
      <c r="M61" s="2"/>
      <c r="N61" s="2"/>
      <c r="O61" s="2"/>
      <c r="Q61" s="2"/>
      <c r="R61" s="2"/>
      <c r="S61" s="2"/>
      <c r="T61" s="2"/>
      <c r="U61" s="2"/>
      <c r="V61" s="2"/>
      <c r="W61" s="2"/>
      <c r="X61" s="2"/>
      <c r="Y61" s="2"/>
      <c r="Z61" s="2"/>
      <c r="AA61" s="2"/>
      <c r="AB61" s="2"/>
      <c r="AC61" s="2"/>
      <c r="AD61" s="2"/>
      <c r="AE61" s="2"/>
      <c r="AF61" s="2"/>
      <c r="AG61" s="2"/>
      <c r="AH61" s="2"/>
      <c r="AI61" s="2"/>
      <c r="AJ61" s="2"/>
      <c r="AK61" s="2"/>
      <c r="AL61" s="2"/>
      <c r="AM61" s="2"/>
      <c r="AN61" s="2"/>
      <c r="AO61" s="2"/>
    </row>
    <row r="62" spans="1:41" ht="14.25" customHeight="1" x14ac:dyDescent="0.2">
      <c r="A62" s="34"/>
      <c r="B62" s="34"/>
      <c r="C62" s="34"/>
      <c r="D62" s="2"/>
      <c r="E62" s="2"/>
      <c r="F62" s="2"/>
      <c r="G62" s="2"/>
      <c r="H62" s="2"/>
      <c r="I62" s="2"/>
      <c r="J62" s="2"/>
      <c r="K62" s="2"/>
      <c r="L62" s="2"/>
      <c r="M62" s="2"/>
      <c r="N62" s="2"/>
      <c r="O62" s="2"/>
      <c r="Q62" s="2"/>
      <c r="R62" s="2"/>
      <c r="S62" s="2"/>
      <c r="T62" s="2"/>
      <c r="U62" s="2"/>
      <c r="V62" s="2"/>
      <c r="W62" s="2"/>
      <c r="X62" s="2"/>
      <c r="Y62" s="2"/>
      <c r="Z62" s="2"/>
      <c r="AA62" s="2"/>
      <c r="AB62" s="2"/>
      <c r="AC62" s="2"/>
      <c r="AD62" s="2"/>
      <c r="AE62" s="2"/>
      <c r="AF62" s="2"/>
      <c r="AG62" s="2"/>
      <c r="AH62" s="2"/>
      <c r="AI62" s="2"/>
      <c r="AJ62" s="2"/>
      <c r="AK62" s="2"/>
      <c r="AL62" s="2"/>
      <c r="AM62" s="2"/>
      <c r="AN62" s="2"/>
      <c r="AO62" s="2"/>
    </row>
    <row r="63" spans="1:41" ht="14.25" customHeight="1" x14ac:dyDescent="0.2">
      <c r="A63" s="34"/>
      <c r="B63" s="34"/>
      <c r="C63" s="34"/>
      <c r="D63" s="2"/>
      <c r="E63" s="2"/>
      <c r="F63" s="2"/>
      <c r="G63" s="2"/>
      <c r="H63" s="2"/>
      <c r="I63" s="2"/>
      <c r="J63" s="2"/>
      <c r="K63" s="2"/>
      <c r="L63" s="2"/>
      <c r="M63" s="2"/>
      <c r="N63" s="2"/>
      <c r="O63" s="2"/>
      <c r="Q63" s="2"/>
      <c r="R63" s="2"/>
      <c r="S63" s="2"/>
      <c r="T63" s="2"/>
      <c r="U63" s="2"/>
      <c r="V63" s="2"/>
      <c r="W63" s="2"/>
      <c r="X63" s="2"/>
      <c r="Y63" s="2"/>
      <c r="Z63" s="2"/>
      <c r="AA63" s="2"/>
      <c r="AB63" s="2"/>
      <c r="AC63" s="2"/>
      <c r="AD63" s="2"/>
      <c r="AE63" s="2"/>
      <c r="AF63" s="2"/>
      <c r="AG63" s="2"/>
      <c r="AH63" s="2"/>
      <c r="AI63" s="2"/>
      <c r="AJ63" s="2"/>
      <c r="AK63" s="2"/>
      <c r="AL63" s="2"/>
      <c r="AM63" s="2"/>
      <c r="AN63" s="2"/>
      <c r="AO63" s="2"/>
    </row>
    <row r="64" spans="1:41" ht="14.25" customHeight="1" x14ac:dyDescent="0.2">
      <c r="A64" s="34"/>
      <c r="B64" s="34"/>
      <c r="C64" s="34"/>
      <c r="D64" s="2"/>
      <c r="E64" s="2"/>
      <c r="F64" s="2"/>
      <c r="G64" s="2"/>
      <c r="H64" s="2"/>
      <c r="I64" s="2"/>
      <c r="J64" s="2"/>
      <c r="K64" s="2"/>
      <c r="L64" s="2"/>
      <c r="M64" s="2"/>
      <c r="N64" s="2"/>
      <c r="O64" s="2"/>
      <c r="Q64" s="2"/>
      <c r="R64" s="2"/>
      <c r="S64" s="2"/>
      <c r="T64" s="2"/>
      <c r="U64" s="2"/>
      <c r="V64" s="2"/>
      <c r="W64" s="2"/>
      <c r="X64" s="2"/>
      <c r="Y64" s="2"/>
      <c r="Z64" s="2"/>
      <c r="AA64" s="2"/>
      <c r="AB64" s="2"/>
      <c r="AC64" s="2"/>
      <c r="AD64" s="2"/>
      <c r="AE64" s="2"/>
      <c r="AF64" s="2"/>
      <c r="AG64" s="2"/>
      <c r="AH64" s="2"/>
      <c r="AI64" s="2"/>
      <c r="AJ64" s="2"/>
      <c r="AK64" s="2"/>
      <c r="AL64" s="2"/>
      <c r="AM64" s="2"/>
      <c r="AN64" s="2"/>
      <c r="AO64" s="2"/>
    </row>
    <row r="65" spans="1:41" ht="14.25" customHeight="1" x14ac:dyDescent="0.2">
      <c r="A65" s="34"/>
      <c r="B65" s="34"/>
      <c r="C65" s="34"/>
      <c r="D65" s="2"/>
      <c r="E65" s="2"/>
      <c r="F65" s="2"/>
      <c r="G65" s="2"/>
      <c r="H65" s="2"/>
      <c r="I65" s="2"/>
      <c r="J65" s="2"/>
      <c r="K65" s="2"/>
      <c r="L65" s="2"/>
      <c r="M65" s="2"/>
      <c r="N65" s="2"/>
      <c r="O65" s="2"/>
      <c r="Q65" s="2"/>
      <c r="R65" s="2"/>
      <c r="S65" s="2"/>
      <c r="T65" s="2"/>
      <c r="U65" s="2"/>
      <c r="V65" s="2"/>
      <c r="W65" s="2"/>
      <c r="X65" s="2"/>
      <c r="Y65" s="2"/>
      <c r="Z65" s="2"/>
      <c r="AA65" s="2"/>
      <c r="AB65" s="2"/>
      <c r="AC65" s="2"/>
      <c r="AD65" s="2"/>
      <c r="AE65" s="2"/>
      <c r="AF65" s="2"/>
      <c r="AG65" s="2"/>
      <c r="AH65" s="2"/>
      <c r="AI65" s="2"/>
      <c r="AJ65" s="2"/>
      <c r="AK65" s="2"/>
      <c r="AL65" s="2"/>
      <c r="AM65" s="2"/>
      <c r="AN65" s="2"/>
      <c r="AO65" s="2"/>
    </row>
    <row r="66" spans="1:41" ht="14.25" customHeight="1" x14ac:dyDescent="0.2">
      <c r="A66" s="34"/>
      <c r="B66" s="34"/>
      <c r="C66" s="34"/>
      <c r="D66" s="2"/>
      <c r="E66" s="2"/>
      <c r="F66" s="2"/>
      <c r="G66" s="2"/>
      <c r="H66" s="2"/>
      <c r="I66" s="2"/>
      <c r="J66" s="2"/>
      <c r="K66" s="2"/>
      <c r="L66" s="2"/>
      <c r="M66" s="2"/>
      <c r="N66" s="2"/>
      <c r="O66" s="2"/>
      <c r="Q66" s="2"/>
      <c r="R66" s="2"/>
      <c r="S66" s="2"/>
      <c r="T66" s="2"/>
      <c r="U66" s="2"/>
      <c r="V66" s="2"/>
      <c r="W66" s="2"/>
      <c r="X66" s="2"/>
      <c r="Y66" s="2"/>
      <c r="Z66" s="2"/>
      <c r="AA66" s="2"/>
      <c r="AB66" s="2"/>
      <c r="AC66" s="2"/>
      <c r="AD66" s="2"/>
      <c r="AE66" s="2"/>
      <c r="AF66" s="2"/>
      <c r="AG66" s="2"/>
      <c r="AH66" s="2"/>
      <c r="AI66" s="2"/>
      <c r="AJ66" s="2"/>
      <c r="AK66" s="2"/>
      <c r="AL66" s="2"/>
      <c r="AM66" s="2"/>
      <c r="AN66" s="2"/>
      <c r="AO66" s="2"/>
    </row>
    <row r="67" spans="1:41" ht="14.25" customHeight="1" x14ac:dyDescent="0.2">
      <c r="A67" s="34"/>
      <c r="B67" s="34"/>
      <c r="C67" s="34"/>
      <c r="D67" s="2"/>
      <c r="E67" s="2"/>
      <c r="F67" s="2"/>
      <c r="G67" s="2"/>
      <c r="H67" s="2"/>
      <c r="I67" s="2"/>
      <c r="J67" s="2"/>
      <c r="K67" s="2"/>
      <c r="L67" s="2"/>
      <c r="M67" s="2"/>
      <c r="N67" s="2"/>
      <c r="O67" s="2"/>
      <c r="Q67" s="2"/>
      <c r="R67" s="2"/>
      <c r="S67" s="2"/>
      <c r="T67" s="2"/>
      <c r="U67" s="2"/>
      <c r="V67" s="2"/>
      <c r="W67" s="2"/>
      <c r="X67" s="2"/>
      <c r="Y67" s="2"/>
      <c r="Z67" s="2"/>
      <c r="AA67" s="2"/>
      <c r="AB67" s="2"/>
      <c r="AC67" s="2"/>
      <c r="AD67" s="2"/>
      <c r="AE67" s="2"/>
      <c r="AF67" s="2"/>
      <c r="AG67" s="2"/>
      <c r="AH67" s="2"/>
      <c r="AI67" s="2"/>
      <c r="AJ67" s="2"/>
      <c r="AK67" s="2"/>
      <c r="AL67" s="2"/>
      <c r="AM67" s="2"/>
      <c r="AN67" s="2"/>
      <c r="AO67" s="2"/>
    </row>
    <row r="68" spans="1:41" ht="14.25" customHeight="1" x14ac:dyDescent="0.2">
      <c r="A68" s="34"/>
      <c r="B68" s="34"/>
      <c r="C68" s="34"/>
      <c r="D68" s="2"/>
      <c r="E68" s="2"/>
      <c r="F68" s="2"/>
      <c r="G68" s="2"/>
      <c r="H68" s="2"/>
      <c r="I68" s="2"/>
      <c r="J68" s="2"/>
      <c r="K68" s="2"/>
      <c r="L68" s="2"/>
      <c r="M68" s="2"/>
      <c r="N68" s="2"/>
      <c r="O68" s="2"/>
      <c r="Q68" s="2"/>
      <c r="R68" s="2"/>
      <c r="S68" s="2"/>
      <c r="T68" s="2"/>
      <c r="U68" s="2"/>
      <c r="V68" s="2"/>
      <c r="W68" s="2"/>
      <c r="X68" s="2"/>
      <c r="Y68" s="2"/>
      <c r="Z68" s="2"/>
      <c r="AA68" s="2"/>
      <c r="AB68" s="2"/>
      <c r="AC68" s="2"/>
      <c r="AD68" s="2"/>
      <c r="AE68" s="2"/>
      <c r="AF68" s="2"/>
      <c r="AG68" s="2"/>
      <c r="AH68" s="2"/>
      <c r="AI68" s="2"/>
      <c r="AJ68" s="2"/>
      <c r="AK68" s="2"/>
      <c r="AL68" s="2"/>
      <c r="AM68" s="2"/>
      <c r="AN68" s="2"/>
      <c r="AO68" s="2"/>
    </row>
    <row r="69" spans="1:41" ht="14.25" customHeight="1" x14ac:dyDescent="0.2">
      <c r="A69" s="34"/>
      <c r="B69" s="34"/>
      <c r="C69" s="34"/>
      <c r="D69" s="2"/>
      <c r="E69" s="2"/>
      <c r="F69" s="2"/>
      <c r="G69" s="2"/>
      <c r="H69" s="2"/>
      <c r="I69" s="2"/>
      <c r="J69" s="2"/>
      <c r="K69" s="2"/>
      <c r="L69" s="2"/>
      <c r="M69" s="2"/>
      <c r="N69" s="2"/>
      <c r="O69" s="2"/>
      <c r="Q69" s="2"/>
      <c r="R69" s="2"/>
      <c r="S69" s="2"/>
      <c r="T69" s="2"/>
      <c r="U69" s="2"/>
      <c r="V69" s="2"/>
      <c r="W69" s="2"/>
      <c r="X69" s="2"/>
      <c r="Y69" s="2"/>
      <c r="Z69" s="2"/>
      <c r="AA69" s="2"/>
      <c r="AB69" s="2"/>
      <c r="AC69" s="2"/>
      <c r="AD69" s="2"/>
      <c r="AE69" s="2"/>
      <c r="AF69" s="2"/>
      <c r="AG69" s="2"/>
      <c r="AH69" s="2"/>
      <c r="AI69" s="2"/>
      <c r="AJ69" s="2"/>
      <c r="AK69" s="2"/>
      <c r="AL69" s="2"/>
      <c r="AM69" s="2"/>
      <c r="AN69" s="2"/>
      <c r="AO69" s="2"/>
    </row>
    <row r="70" spans="1:41" ht="14.25" customHeight="1" x14ac:dyDescent="0.2">
      <c r="A70" s="34"/>
      <c r="B70" s="34"/>
      <c r="C70" s="34"/>
      <c r="D70" s="2"/>
      <c r="E70" s="2"/>
      <c r="F70" s="2"/>
      <c r="G70" s="2"/>
      <c r="H70" s="2"/>
      <c r="I70" s="2"/>
      <c r="J70" s="2"/>
      <c r="K70" s="2"/>
      <c r="L70" s="2"/>
      <c r="M70" s="2"/>
      <c r="N70" s="2"/>
      <c r="O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4.25" customHeight="1" x14ac:dyDescent="0.2">
      <c r="A71" s="34"/>
      <c r="B71" s="34"/>
      <c r="C71" s="34"/>
      <c r="D71" s="2"/>
      <c r="E71" s="2"/>
      <c r="F71" s="2"/>
      <c r="G71" s="2"/>
      <c r="H71" s="2"/>
      <c r="I71" s="2"/>
      <c r="J71" s="2"/>
      <c r="K71" s="2"/>
      <c r="L71" s="2"/>
      <c r="M71" s="2"/>
      <c r="N71" s="2"/>
      <c r="O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4.25" customHeight="1" x14ac:dyDescent="0.2">
      <c r="A72" s="34"/>
      <c r="B72" s="34"/>
      <c r="C72" s="34"/>
      <c r="D72" s="2"/>
      <c r="E72" s="2"/>
      <c r="F72" s="2"/>
      <c r="G72" s="2"/>
      <c r="H72" s="2"/>
      <c r="I72" s="2"/>
      <c r="J72" s="2"/>
      <c r="K72" s="2"/>
      <c r="L72" s="2"/>
      <c r="M72" s="2"/>
      <c r="N72" s="2"/>
      <c r="O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4.25" customHeight="1" x14ac:dyDescent="0.2">
      <c r="A73" s="34"/>
      <c r="B73" s="34"/>
      <c r="C73" s="34"/>
      <c r="D73" s="2"/>
      <c r="E73" s="2"/>
      <c r="F73" s="2"/>
      <c r="G73" s="2"/>
      <c r="H73" s="2"/>
      <c r="I73" s="2"/>
      <c r="J73" s="2"/>
      <c r="K73" s="2"/>
      <c r="L73" s="2"/>
      <c r="M73" s="2"/>
      <c r="N73" s="2"/>
      <c r="O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4.25" customHeight="1" x14ac:dyDescent="0.2">
      <c r="A74" s="34"/>
      <c r="B74" s="34"/>
      <c r="C74" s="34"/>
      <c r="D74" s="2"/>
      <c r="E74" s="2"/>
      <c r="F74" s="2"/>
      <c r="G74" s="2"/>
      <c r="H74" s="2"/>
      <c r="I74" s="2"/>
      <c r="J74" s="2"/>
      <c r="K74" s="2"/>
      <c r="L74" s="2"/>
      <c r="M74" s="2"/>
      <c r="N74" s="2"/>
      <c r="O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4.25" customHeight="1" x14ac:dyDescent="0.2">
      <c r="A75" s="34"/>
      <c r="B75" s="34"/>
      <c r="C75" s="34"/>
      <c r="D75" s="2"/>
      <c r="E75" s="2"/>
      <c r="F75" s="2"/>
      <c r="G75" s="2"/>
      <c r="H75" s="2"/>
      <c r="I75" s="2"/>
      <c r="J75" s="2"/>
      <c r="K75" s="2"/>
      <c r="L75" s="2"/>
      <c r="M75" s="2"/>
      <c r="N75" s="2"/>
      <c r="O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4.25" customHeight="1" x14ac:dyDescent="0.2">
      <c r="A76" s="34"/>
      <c r="B76" s="34"/>
      <c r="C76" s="34"/>
      <c r="D76" s="2"/>
      <c r="E76" s="2"/>
      <c r="F76" s="2"/>
      <c r="G76" s="2"/>
      <c r="H76" s="2"/>
      <c r="I76" s="2"/>
      <c r="J76" s="2"/>
      <c r="K76" s="2"/>
      <c r="L76" s="2"/>
      <c r="M76" s="2"/>
      <c r="N76" s="2"/>
      <c r="O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4.25" customHeight="1" x14ac:dyDescent="0.2">
      <c r="A77" s="34"/>
      <c r="B77" s="34"/>
      <c r="C77" s="34"/>
      <c r="D77" s="2"/>
      <c r="E77" s="2"/>
      <c r="F77" s="2"/>
      <c r="G77" s="2"/>
      <c r="H77" s="2"/>
      <c r="I77" s="2"/>
      <c r="J77" s="2"/>
      <c r="K77" s="2"/>
      <c r="L77" s="2"/>
      <c r="M77" s="2"/>
      <c r="N77" s="2"/>
      <c r="O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4.25" customHeight="1" x14ac:dyDescent="0.2">
      <c r="A78" s="34"/>
      <c r="B78" s="34"/>
      <c r="C78" s="34"/>
      <c r="D78" s="2"/>
      <c r="E78" s="2"/>
      <c r="F78" s="2"/>
      <c r="G78" s="2"/>
      <c r="H78" s="2"/>
      <c r="I78" s="2"/>
      <c r="J78" s="2"/>
      <c r="K78" s="2"/>
      <c r="L78" s="2"/>
      <c r="M78" s="2"/>
      <c r="N78" s="2"/>
      <c r="O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4.25" customHeight="1" x14ac:dyDescent="0.2">
      <c r="A79" s="34"/>
      <c r="B79" s="34"/>
      <c r="C79" s="34"/>
      <c r="D79" s="2"/>
      <c r="E79" s="2"/>
      <c r="F79" s="2"/>
      <c r="G79" s="2"/>
      <c r="H79" s="2"/>
      <c r="I79" s="2"/>
      <c r="J79" s="2"/>
      <c r="K79" s="2"/>
      <c r="L79" s="2"/>
      <c r="M79" s="2"/>
      <c r="N79" s="2"/>
      <c r="O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4.25" customHeight="1" x14ac:dyDescent="0.2">
      <c r="A80" s="34"/>
      <c r="B80" s="34"/>
      <c r="C80" s="34"/>
      <c r="D80" s="2"/>
      <c r="E80" s="2"/>
      <c r="F80" s="2"/>
      <c r="G80" s="2"/>
      <c r="H80" s="2"/>
      <c r="I80" s="2"/>
      <c r="J80" s="2"/>
      <c r="K80" s="2"/>
      <c r="L80" s="2"/>
      <c r="M80" s="2"/>
      <c r="N80" s="2"/>
      <c r="O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4.25" customHeight="1" x14ac:dyDescent="0.2">
      <c r="A81" s="34"/>
      <c r="B81" s="34"/>
      <c r="C81" s="34"/>
      <c r="D81" s="2"/>
      <c r="E81" s="2"/>
      <c r="F81" s="2"/>
      <c r="G81" s="2"/>
      <c r="H81" s="2"/>
      <c r="I81" s="2"/>
      <c r="J81" s="2"/>
      <c r="K81" s="2"/>
      <c r="L81" s="2"/>
      <c r="M81" s="2"/>
      <c r="N81" s="2"/>
      <c r="O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4.25" customHeight="1" x14ac:dyDescent="0.2">
      <c r="A82" s="34"/>
      <c r="B82" s="34"/>
      <c r="C82" s="34"/>
      <c r="D82" s="2"/>
      <c r="E82" s="2"/>
      <c r="F82" s="2"/>
      <c r="G82" s="2"/>
      <c r="H82" s="2"/>
      <c r="I82" s="2"/>
      <c r="J82" s="2"/>
      <c r="K82" s="2"/>
      <c r="L82" s="2"/>
      <c r="M82" s="2"/>
      <c r="N82" s="2"/>
      <c r="O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4.25" customHeight="1" x14ac:dyDescent="0.2">
      <c r="A83" s="34"/>
      <c r="B83" s="34"/>
      <c r="C83" s="34"/>
      <c r="D83" s="2"/>
      <c r="E83" s="2"/>
      <c r="F83" s="2"/>
      <c r="G83" s="2"/>
      <c r="H83" s="2"/>
      <c r="I83" s="2"/>
      <c r="J83" s="2"/>
      <c r="K83" s="2"/>
      <c r="L83" s="2"/>
      <c r="M83" s="2"/>
      <c r="N83" s="2"/>
      <c r="O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4.25" customHeight="1" x14ac:dyDescent="0.2">
      <c r="A84" s="34"/>
      <c r="B84" s="34"/>
      <c r="C84" s="34"/>
      <c r="D84" s="2"/>
      <c r="E84" s="2"/>
      <c r="F84" s="2"/>
      <c r="G84" s="2"/>
      <c r="H84" s="2"/>
      <c r="I84" s="2"/>
      <c r="J84" s="2"/>
      <c r="K84" s="2"/>
      <c r="L84" s="2"/>
      <c r="M84" s="2"/>
      <c r="N84" s="2"/>
      <c r="O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4.25" customHeight="1" x14ac:dyDescent="0.2">
      <c r="A85" s="34"/>
      <c r="B85" s="34"/>
      <c r="C85" s="34"/>
      <c r="D85" s="2"/>
      <c r="E85" s="2"/>
      <c r="F85" s="2"/>
      <c r="G85" s="2"/>
      <c r="H85" s="2"/>
      <c r="I85" s="2"/>
      <c r="J85" s="2"/>
      <c r="K85" s="2"/>
      <c r="L85" s="2"/>
      <c r="M85" s="2"/>
      <c r="N85" s="2"/>
      <c r="O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4.25" customHeight="1" x14ac:dyDescent="0.2">
      <c r="A86" s="34"/>
      <c r="B86" s="34"/>
      <c r="C86" s="34"/>
      <c r="D86" s="2"/>
      <c r="E86" s="2"/>
      <c r="F86" s="2"/>
      <c r="G86" s="2"/>
      <c r="H86" s="2"/>
      <c r="I86" s="2"/>
      <c r="J86" s="2"/>
      <c r="K86" s="2"/>
      <c r="L86" s="2"/>
      <c r="M86" s="2"/>
      <c r="N86" s="2"/>
      <c r="O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4.25" customHeight="1" x14ac:dyDescent="0.2">
      <c r="A87" s="34"/>
      <c r="B87" s="34"/>
      <c r="C87" s="34"/>
      <c r="D87" s="2"/>
      <c r="E87" s="2"/>
      <c r="F87" s="2"/>
      <c r="G87" s="2"/>
      <c r="H87" s="2"/>
      <c r="I87" s="2"/>
      <c r="J87" s="2"/>
      <c r="K87" s="2"/>
      <c r="L87" s="2"/>
      <c r="M87" s="2"/>
      <c r="N87" s="2"/>
      <c r="O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4.25" customHeight="1" x14ac:dyDescent="0.2">
      <c r="A88" s="34"/>
      <c r="B88" s="34"/>
      <c r="C88" s="34"/>
      <c r="D88" s="2"/>
      <c r="E88" s="2"/>
      <c r="F88" s="2"/>
      <c r="G88" s="2"/>
      <c r="H88" s="2"/>
      <c r="I88" s="2"/>
      <c r="J88" s="2"/>
      <c r="K88" s="2"/>
      <c r="L88" s="2"/>
      <c r="M88" s="2"/>
      <c r="N88" s="2"/>
      <c r="O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4.25" customHeight="1" x14ac:dyDescent="0.2">
      <c r="A89" s="34"/>
      <c r="B89" s="34"/>
      <c r="C89" s="34"/>
      <c r="D89" s="2"/>
      <c r="E89" s="2"/>
      <c r="F89" s="2"/>
      <c r="G89" s="2"/>
      <c r="H89" s="2"/>
      <c r="I89" s="2"/>
      <c r="J89" s="2"/>
      <c r="K89" s="2"/>
      <c r="L89" s="2"/>
      <c r="M89" s="2"/>
      <c r="N89" s="2"/>
      <c r="O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4.25" customHeight="1" x14ac:dyDescent="0.2">
      <c r="A90" s="34"/>
      <c r="B90" s="34"/>
      <c r="C90" s="34"/>
      <c r="D90" s="2"/>
      <c r="E90" s="2"/>
      <c r="F90" s="2"/>
      <c r="G90" s="2"/>
      <c r="H90" s="2"/>
      <c r="I90" s="2"/>
      <c r="J90" s="2"/>
      <c r="K90" s="2"/>
      <c r="L90" s="2"/>
      <c r="M90" s="2"/>
      <c r="N90" s="2"/>
      <c r="O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4.25" customHeight="1" x14ac:dyDescent="0.2">
      <c r="A91" s="34"/>
      <c r="B91" s="34"/>
      <c r="C91" s="34"/>
      <c r="D91" s="2"/>
      <c r="E91" s="2"/>
      <c r="F91" s="2"/>
      <c r="G91" s="2"/>
      <c r="H91" s="2"/>
      <c r="I91" s="2"/>
      <c r="J91" s="2"/>
      <c r="K91" s="2"/>
      <c r="L91" s="2"/>
      <c r="M91" s="2"/>
      <c r="N91" s="2"/>
      <c r="O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4.25" customHeight="1" x14ac:dyDescent="0.2">
      <c r="A92" s="34"/>
      <c r="B92" s="34"/>
      <c r="C92" s="34"/>
      <c r="D92" s="2"/>
      <c r="E92" s="2"/>
      <c r="F92" s="2"/>
      <c r="G92" s="2"/>
      <c r="H92" s="2"/>
      <c r="I92" s="2"/>
      <c r="J92" s="2"/>
      <c r="K92" s="2"/>
      <c r="L92" s="2"/>
      <c r="M92" s="2"/>
      <c r="N92" s="2"/>
      <c r="O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4.25" customHeight="1" x14ac:dyDescent="0.2">
      <c r="A93" s="34"/>
      <c r="B93" s="34"/>
      <c r="C93" s="34"/>
      <c r="D93" s="2"/>
      <c r="E93" s="2"/>
      <c r="F93" s="2"/>
      <c r="G93" s="2"/>
      <c r="H93" s="2"/>
      <c r="I93" s="2"/>
      <c r="J93" s="2"/>
      <c r="K93" s="2"/>
      <c r="L93" s="2"/>
      <c r="M93" s="2"/>
      <c r="N93" s="2"/>
      <c r="O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4.25" customHeight="1" x14ac:dyDescent="0.2">
      <c r="A94" s="34"/>
      <c r="B94" s="34"/>
      <c r="C94" s="34"/>
      <c r="D94" s="2"/>
      <c r="E94" s="2"/>
      <c r="F94" s="2"/>
      <c r="G94" s="2"/>
      <c r="H94" s="2"/>
      <c r="I94" s="2"/>
      <c r="J94" s="2"/>
      <c r="K94" s="2"/>
      <c r="L94" s="2"/>
      <c r="M94" s="2"/>
      <c r="N94" s="2"/>
      <c r="O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4.25" customHeight="1" x14ac:dyDescent="0.2">
      <c r="A95" s="34"/>
      <c r="B95" s="34"/>
      <c r="C95" s="34"/>
      <c r="D95" s="2"/>
      <c r="E95" s="2"/>
      <c r="F95" s="2"/>
      <c r="G95" s="2"/>
      <c r="H95" s="2"/>
      <c r="I95" s="2"/>
      <c r="J95" s="2"/>
      <c r="K95" s="2"/>
      <c r="L95" s="2"/>
      <c r="M95" s="2"/>
      <c r="N95" s="2"/>
      <c r="O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4.25" customHeight="1" x14ac:dyDescent="0.2">
      <c r="A96" s="34"/>
      <c r="B96" s="34"/>
      <c r="C96" s="34"/>
      <c r="D96" s="2"/>
      <c r="E96" s="2"/>
      <c r="F96" s="2"/>
      <c r="G96" s="2"/>
      <c r="H96" s="2"/>
      <c r="I96" s="2"/>
      <c r="J96" s="2"/>
      <c r="K96" s="2"/>
      <c r="L96" s="2"/>
      <c r="M96" s="2"/>
      <c r="N96" s="2"/>
      <c r="O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4.25" customHeight="1" x14ac:dyDescent="0.2">
      <c r="A97" s="34"/>
      <c r="B97" s="34"/>
      <c r="C97" s="34"/>
      <c r="D97" s="2"/>
      <c r="E97" s="2"/>
      <c r="F97" s="2"/>
      <c r="G97" s="2"/>
      <c r="H97" s="2"/>
      <c r="I97" s="2"/>
      <c r="J97" s="2"/>
      <c r="K97" s="2"/>
      <c r="L97" s="2"/>
      <c r="M97" s="2"/>
      <c r="N97" s="2"/>
      <c r="O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4.25" customHeight="1" x14ac:dyDescent="0.2">
      <c r="A98" s="34"/>
      <c r="B98" s="34"/>
      <c r="C98" s="34"/>
      <c r="D98" s="2"/>
      <c r="E98" s="2"/>
      <c r="F98" s="2"/>
      <c r="G98" s="2"/>
      <c r="H98" s="2"/>
      <c r="I98" s="2"/>
      <c r="J98" s="2"/>
      <c r="K98" s="2"/>
      <c r="L98" s="2"/>
      <c r="M98" s="2"/>
      <c r="N98" s="2"/>
      <c r="O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4.25" customHeight="1" x14ac:dyDescent="0.2">
      <c r="A99" s="34"/>
      <c r="B99" s="34"/>
      <c r="C99" s="34"/>
      <c r="D99" s="2"/>
      <c r="E99" s="2"/>
      <c r="F99" s="2"/>
      <c r="G99" s="2"/>
      <c r="H99" s="2"/>
      <c r="I99" s="2"/>
      <c r="J99" s="2"/>
      <c r="K99" s="2"/>
      <c r="L99" s="2"/>
      <c r="M99" s="2"/>
      <c r="N99" s="2"/>
      <c r="O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4.25" customHeight="1" x14ac:dyDescent="0.2">
      <c r="A100" s="34"/>
      <c r="B100" s="34"/>
      <c r="C100" s="34"/>
      <c r="D100" s="2"/>
      <c r="E100" s="2"/>
      <c r="F100" s="2"/>
      <c r="G100" s="2"/>
      <c r="H100" s="2"/>
      <c r="I100" s="2"/>
      <c r="J100" s="2"/>
      <c r="K100" s="2"/>
      <c r="L100" s="2"/>
      <c r="M100" s="2"/>
      <c r="N100" s="2"/>
      <c r="O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4.25" customHeight="1" x14ac:dyDescent="0.2">
      <c r="A101" s="34"/>
      <c r="B101" s="34"/>
      <c r="C101" s="34"/>
      <c r="D101" s="2"/>
      <c r="E101" s="2"/>
      <c r="F101" s="2"/>
      <c r="G101" s="2"/>
      <c r="H101" s="2"/>
      <c r="I101" s="2"/>
      <c r="J101" s="2"/>
      <c r="K101" s="2"/>
      <c r="L101" s="2"/>
      <c r="M101" s="2"/>
      <c r="N101" s="2"/>
      <c r="O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4.25" customHeight="1" x14ac:dyDescent="0.2">
      <c r="A102" s="34"/>
      <c r="B102" s="34"/>
      <c r="C102" s="34"/>
      <c r="D102" s="2"/>
      <c r="E102" s="2"/>
      <c r="F102" s="2"/>
      <c r="G102" s="2"/>
      <c r="H102" s="2"/>
      <c r="I102" s="2"/>
      <c r="J102" s="2"/>
      <c r="K102" s="2"/>
      <c r="L102" s="2"/>
      <c r="M102" s="2"/>
      <c r="N102" s="2"/>
      <c r="O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4.25" customHeight="1" x14ac:dyDescent="0.2">
      <c r="A103" s="34"/>
      <c r="B103" s="34"/>
      <c r="C103" s="34"/>
      <c r="D103" s="2"/>
      <c r="E103" s="2"/>
      <c r="F103" s="2"/>
      <c r="G103" s="2"/>
      <c r="H103" s="2"/>
      <c r="I103" s="2"/>
      <c r="J103" s="2"/>
      <c r="K103" s="2"/>
      <c r="L103" s="2"/>
      <c r="M103" s="2"/>
      <c r="N103" s="2"/>
      <c r="O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4.25" customHeight="1" x14ac:dyDescent="0.2">
      <c r="A104" s="34"/>
      <c r="B104" s="34"/>
      <c r="C104" s="34"/>
      <c r="D104" s="2"/>
      <c r="E104" s="2"/>
      <c r="F104" s="2"/>
      <c r="G104" s="2"/>
      <c r="H104" s="2"/>
      <c r="I104" s="2"/>
      <c r="J104" s="2"/>
      <c r="K104" s="2"/>
      <c r="L104" s="2"/>
      <c r="M104" s="2"/>
      <c r="N104" s="2"/>
      <c r="O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4.25" customHeight="1" x14ac:dyDescent="0.2">
      <c r="A105" s="34"/>
      <c r="B105" s="34"/>
      <c r="C105" s="34"/>
      <c r="D105" s="2"/>
      <c r="E105" s="2"/>
      <c r="F105" s="2"/>
      <c r="G105" s="2"/>
      <c r="H105" s="2"/>
      <c r="I105" s="2"/>
      <c r="J105" s="2"/>
      <c r="K105" s="2"/>
      <c r="L105" s="2"/>
      <c r="M105" s="2"/>
      <c r="N105" s="2"/>
      <c r="O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4.25" customHeight="1" x14ac:dyDescent="0.2">
      <c r="A106" s="34"/>
      <c r="B106" s="34"/>
      <c r="C106" s="34"/>
      <c r="D106" s="2"/>
      <c r="E106" s="2"/>
      <c r="F106" s="2"/>
      <c r="G106" s="2"/>
      <c r="H106" s="2"/>
      <c r="I106" s="2"/>
      <c r="J106" s="2"/>
      <c r="K106" s="2"/>
      <c r="L106" s="2"/>
      <c r="M106" s="2"/>
      <c r="N106" s="2"/>
      <c r="O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4.25" customHeight="1" x14ac:dyDescent="0.2">
      <c r="A107" s="34"/>
      <c r="B107" s="34"/>
      <c r="C107" s="34"/>
      <c r="D107" s="2"/>
      <c r="E107" s="2"/>
      <c r="F107" s="2"/>
      <c r="G107" s="2"/>
      <c r="H107" s="2"/>
      <c r="I107" s="2"/>
      <c r="J107" s="2"/>
      <c r="K107" s="2"/>
      <c r="L107" s="2"/>
      <c r="M107" s="2"/>
      <c r="N107" s="2"/>
      <c r="O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4.25" customHeight="1" x14ac:dyDescent="0.2">
      <c r="A108" s="34"/>
      <c r="B108" s="34"/>
      <c r="C108" s="34"/>
      <c r="D108" s="2"/>
      <c r="E108" s="2"/>
      <c r="F108" s="2"/>
      <c r="G108" s="2"/>
      <c r="H108" s="2"/>
      <c r="I108" s="2"/>
      <c r="J108" s="2"/>
      <c r="K108" s="2"/>
      <c r="L108" s="2"/>
      <c r="M108" s="2"/>
      <c r="N108" s="2"/>
      <c r="O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4.25" customHeight="1" x14ac:dyDescent="0.2">
      <c r="A109" s="34"/>
      <c r="B109" s="34"/>
      <c r="C109" s="34"/>
      <c r="D109" s="2"/>
      <c r="E109" s="2"/>
      <c r="F109" s="2"/>
      <c r="G109" s="2"/>
      <c r="H109" s="2"/>
      <c r="I109" s="2"/>
      <c r="J109" s="2"/>
      <c r="K109" s="2"/>
      <c r="L109" s="2"/>
      <c r="M109" s="2"/>
      <c r="N109" s="2"/>
      <c r="O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4.25" customHeight="1" x14ac:dyDescent="0.2">
      <c r="A110" s="34"/>
      <c r="B110" s="34"/>
      <c r="C110" s="34"/>
      <c r="D110" s="2"/>
      <c r="E110" s="2"/>
      <c r="F110" s="2"/>
      <c r="G110" s="2"/>
      <c r="H110" s="2"/>
      <c r="I110" s="2"/>
      <c r="J110" s="2"/>
      <c r="K110" s="2"/>
      <c r="L110" s="2"/>
      <c r="M110" s="2"/>
      <c r="N110" s="2"/>
      <c r="O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4.25" customHeight="1" x14ac:dyDescent="0.2">
      <c r="A111" s="34"/>
      <c r="B111" s="34"/>
      <c r="C111" s="34"/>
      <c r="D111" s="2"/>
      <c r="E111" s="2"/>
      <c r="F111" s="2"/>
      <c r="G111" s="2"/>
      <c r="H111" s="2"/>
      <c r="I111" s="2"/>
      <c r="J111" s="2"/>
      <c r="K111" s="2"/>
      <c r="L111" s="2"/>
      <c r="M111" s="2"/>
      <c r="N111" s="2"/>
      <c r="O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4.25" customHeight="1" x14ac:dyDescent="0.2">
      <c r="A112" s="34"/>
      <c r="B112" s="34"/>
      <c r="C112" s="34"/>
      <c r="D112" s="2"/>
      <c r="E112" s="2"/>
      <c r="F112" s="2"/>
      <c r="G112" s="2"/>
      <c r="H112" s="2"/>
      <c r="I112" s="2"/>
      <c r="J112" s="2"/>
      <c r="K112" s="2"/>
      <c r="L112" s="2"/>
      <c r="M112" s="2"/>
      <c r="N112" s="2"/>
      <c r="O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4.25" customHeight="1" x14ac:dyDescent="0.2">
      <c r="A113" s="34"/>
      <c r="B113" s="34"/>
      <c r="C113" s="34"/>
      <c r="D113" s="2"/>
      <c r="E113" s="2"/>
      <c r="F113" s="2"/>
      <c r="G113" s="2"/>
      <c r="H113" s="2"/>
      <c r="I113" s="2"/>
      <c r="J113" s="2"/>
      <c r="K113" s="2"/>
      <c r="L113" s="2"/>
      <c r="M113" s="2"/>
      <c r="N113" s="2"/>
      <c r="O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4.25" customHeight="1" x14ac:dyDescent="0.2">
      <c r="A114" s="34"/>
      <c r="B114" s="34"/>
      <c r="C114" s="34"/>
      <c r="D114" s="2"/>
      <c r="E114" s="2"/>
      <c r="F114" s="2"/>
      <c r="G114" s="2"/>
      <c r="H114" s="2"/>
      <c r="I114" s="2"/>
      <c r="J114" s="2"/>
      <c r="K114" s="2"/>
      <c r="L114" s="2"/>
      <c r="M114" s="2"/>
      <c r="N114" s="2"/>
      <c r="O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4.25" customHeight="1" x14ac:dyDescent="0.2">
      <c r="A115" s="34"/>
      <c r="B115" s="34"/>
      <c r="C115" s="34"/>
      <c r="D115" s="2"/>
      <c r="E115" s="2"/>
      <c r="F115" s="2"/>
      <c r="G115" s="2"/>
      <c r="H115" s="2"/>
      <c r="I115" s="2"/>
      <c r="J115" s="2"/>
      <c r="K115" s="2"/>
      <c r="L115" s="2"/>
      <c r="M115" s="2"/>
      <c r="N115" s="2"/>
      <c r="O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4.25" customHeight="1" x14ac:dyDescent="0.2">
      <c r="A116" s="34"/>
      <c r="B116" s="34"/>
      <c r="C116" s="34"/>
      <c r="D116" s="2"/>
      <c r="E116" s="2"/>
      <c r="F116" s="2"/>
      <c r="G116" s="2"/>
      <c r="H116" s="2"/>
      <c r="I116" s="2"/>
      <c r="J116" s="2"/>
      <c r="K116" s="2"/>
      <c r="L116" s="2"/>
      <c r="M116" s="2"/>
      <c r="N116" s="2"/>
      <c r="O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4.25" customHeight="1" x14ac:dyDescent="0.2">
      <c r="A117" s="34"/>
      <c r="B117" s="34"/>
      <c r="C117" s="34"/>
      <c r="D117" s="2"/>
      <c r="E117" s="2"/>
      <c r="F117" s="2"/>
      <c r="G117" s="2"/>
      <c r="H117" s="2"/>
      <c r="I117" s="2"/>
      <c r="J117" s="2"/>
      <c r="K117" s="2"/>
      <c r="L117" s="2"/>
      <c r="M117" s="2"/>
      <c r="N117" s="2"/>
      <c r="O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4.25" customHeight="1" x14ac:dyDescent="0.2">
      <c r="A118" s="34"/>
      <c r="B118" s="34"/>
      <c r="C118" s="34"/>
      <c r="D118" s="2"/>
      <c r="E118" s="2"/>
      <c r="F118" s="2"/>
      <c r="G118" s="2"/>
      <c r="H118" s="2"/>
      <c r="I118" s="2"/>
      <c r="J118" s="2"/>
      <c r="K118" s="2"/>
      <c r="L118" s="2"/>
      <c r="M118" s="2"/>
      <c r="N118" s="2"/>
      <c r="O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4.25" customHeight="1" x14ac:dyDescent="0.2">
      <c r="A119" s="34"/>
      <c r="B119" s="34"/>
      <c r="C119" s="34"/>
      <c r="D119" s="2"/>
      <c r="E119" s="2"/>
      <c r="F119" s="2"/>
      <c r="G119" s="2"/>
      <c r="H119" s="2"/>
      <c r="I119" s="2"/>
      <c r="J119" s="2"/>
      <c r="K119" s="2"/>
      <c r="L119" s="2"/>
      <c r="M119" s="2"/>
      <c r="N119" s="2"/>
      <c r="O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4.25" customHeight="1" x14ac:dyDescent="0.2">
      <c r="A120" s="34"/>
      <c r="B120" s="34"/>
      <c r="C120" s="34"/>
      <c r="D120" s="2"/>
      <c r="E120" s="2"/>
      <c r="F120" s="2"/>
      <c r="G120" s="2"/>
      <c r="H120" s="2"/>
      <c r="I120" s="2"/>
      <c r="J120" s="2"/>
      <c r="K120" s="2"/>
      <c r="L120" s="2"/>
      <c r="M120" s="2"/>
      <c r="N120" s="2"/>
      <c r="O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4.25" customHeight="1" x14ac:dyDescent="0.2">
      <c r="A121" s="34"/>
      <c r="B121" s="34"/>
      <c r="C121" s="34"/>
      <c r="D121" s="2"/>
      <c r="E121" s="2"/>
      <c r="F121" s="2"/>
      <c r="G121" s="2"/>
      <c r="H121" s="2"/>
      <c r="I121" s="2"/>
      <c r="J121" s="2"/>
      <c r="K121" s="2"/>
      <c r="L121" s="2"/>
      <c r="M121" s="2"/>
      <c r="N121" s="2"/>
      <c r="O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4.25" customHeight="1" x14ac:dyDescent="0.2">
      <c r="A122" s="34"/>
      <c r="B122" s="34"/>
      <c r="C122" s="34"/>
      <c r="D122" s="2"/>
      <c r="E122" s="2"/>
      <c r="F122" s="2"/>
      <c r="G122" s="2"/>
      <c r="H122" s="2"/>
      <c r="I122" s="2"/>
      <c r="J122" s="2"/>
      <c r="K122" s="2"/>
      <c r="L122" s="2"/>
      <c r="M122" s="2"/>
      <c r="N122" s="2"/>
      <c r="O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4.25" customHeight="1" x14ac:dyDescent="0.2">
      <c r="A123" s="34"/>
      <c r="B123" s="34"/>
      <c r="C123" s="34"/>
      <c r="D123" s="2"/>
      <c r="E123" s="2"/>
      <c r="F123" s="2"/>
      <c r="G123" s="2"/>
      <c r="H123" s="2"/>
      <c r="I123" s="2"/>
      <c r="J123" s="2"/>
      <c r="K123" s="2"/>
      <c r="L123" s="2"/>
      <c r="M123" s="2"/>
      <c r="N123" s="2"/>
      <c r="O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4.25" customHeight="1" x14ac:dyDescent="0.2">
      <c r="A124" s="34"/>
      <c r="B124" s="34"/>
      <c r="C124" s="34"/>
      <c r="D124" s="2"/>
      <c r="E124" s="2"/>
      <c r="F124" s="2"/>
      <c r="G124" s="2"/>
      <c r="H124" s="2"/>
      <c r="I124" s="2"/>
      <c r="J124" s="2"/>
      <c r="K124" s="2"/>
      <c r="L124" s="2"/>
      <c r="M124" s="2"/>
      <c r="N124" s="2"/>
      <c r="O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4.25" customHeight="1" x14ac:dyDescent="0.2">
      <c r="A125" s="34"/>
      <c r="B125" s="34"/>
      <c r="C125" s="34"/>
      <c r="D125" s="2"/>
      <c r="E125" s="2"/>
      <c r="F125" s="2"/>
      <c r="G125" s="2"/>
      <c r="H125" s="2"/>
      <c r="I125" s="2"/>
      <c r="J125" s="2"/>
      <c r="K125" s="2"/>
      <c r="L125" s="2"/>
      <c r="M125" s="2"/>
      <c r="N125" s="2"/>
      <c r="O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4.25" customHeight="1" x14ac:dyDescent="0.2">
      <c r="A126" s="34"/>
      <c r="B126" s="34"/>
      <c r="C126" s="34"/>
      <c r="D126" s="2"/>
      <c r="E126" s="2"/>
      <c r="F126" s="2"/>
      <c r="G126" s="2"/>
      <c r="H126" s="2"/>
      <c r="I126" s="2"/>
      <c r="J126" s="2"/>
      <c r="K126" s="2"/>
      <c r="L126" s="2"/>
      <c r="M126" s="2"/>
      <c r="N126" s="2"/>
      <c r="O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4.25" customHeight="1" x14ac:dyDescent="0.2">
      <c r="A127" s="34"/>
      <c r="B127" s="34"/>
      <c r="C127" s="34"/>
      <c r="D127" s="2"/>
      <c r="E127" s="2"/>
      <c r="F127" s="2"/>
      <c r="G127" s="2"/>
      <c r="H127" s="2"/>
      <c r="I127" s="2"/>
      <c r="J127" s="2"/>
      <c r="K127" s="2"/>
      <c r="L127" s="2"/>
      <c r="M127" s="2"/>
      <c r="N127" s="2"/>
      <c r="O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4.25" customHeight="1" x14ac:dyDescent="0.2">
      <c r="A128" s="34"/>
      <c r="B128" s="34"/>
      <c r="C128" s="34"/>
      <c r="D128" s="2"/>
      <c r="E128" s="2"/>
      <c r="F128" s="2"/>
      <c r="G128" s="2"/>
      <c r="H128" s="2"/>
      <c r="I128" s="2"/>
      <c r="J128" s="2"/>
      <c r="K128" s="2"/>
      <c r="L128" s="2"/>
      <c r="M128" s="2"/>
      <c r="N128" s="2"/>
      <c r="O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4.25" customHeight="1" x14ac:dyDescent="0.2">
      <c r="A129" s="34"/>
      <c r="B129" s="34"/>
      <c r="C129" s="34"/>
      <c r="D129" s="2"/>
      <c r="E129" s="2"/>
      <c r="F129" s="2"/>
      <c r="G129" s="2"/>
      <c r="H129" s="2"/>
      <c r="I129" s="2"/>
      <c r="J129" s="2"/>
      <c r="K129" s="2"/>
      <c r="L129" s="2"/>
      <c r="M129" s="2"/>
      <c r="N129" s="2"/>
      <c r="O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4.25" customHeight="1" x14ac:dyDescent="0.2">
      <c r="A130" s="34"/>
      <c r="B130" s="34"/>
      <c r="C130" s="34"/>
      <c r="D130" s="2"/>
      <c r="E130" s="2"/>
      <c r="F130" s="2"/>
      <c r="G130" s="2"/>
      <c r="H130" s="2"/>
      <c r="I130" s="2"/>
      <c r="J130" s="2"/>
      <c r="K130" s="2"/>
      <c r="L130" s="2"/>
      <c r="M130" s="2"/>
      <c r="N130" s="2"/>
      <c r="O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4.25" customHeight="1" x14ac:dyDescent="0.2">
      <c r="A131" s="34"/>
      <c r="B131" s="34"/>
      <c r="C131" s="34"/>
      <c r="D131" s="2"/>
      <c r="E131" s="2"/>
      <c r="F131" s="2"/>
      <c r="G131" s="2"/>
      <c r="H131" s="2"/>
      <c r="I131" s="2"/>
      <c r="J131" s="2"/>
      <c r="K131" s="2"/>
      <c r="L131" s="2"/>
      <c r="M131" s="2"/>
      <c r="N131" s="2"/>
      <c r="O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4.25" customHeight="1" x14ac:dyDescent="0.2">
      <c r="A132" s="34"/>
      <c r="B132" s="34"/>
      <c r="C132" s="34"/>
      <c r="D132" s="2"/>
      <c r="E132" s="2"/>
      <c r="F132" s="2"/>
      <c r="G132" s="2"/>
      <c r="H132" s="2"/>
      <c r="I132" s="2"/>
      <c r="J132" s="2"/>
      <c r="K132" s="2"/>
      <c r="L132" s="2"/>
      <c r="M132" s="2"/>
      <c r="N132" s="2"/>
      <c r="O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4.25" customHeight="1" x14ac:dyDescent="0.2">
      <c r="A133" s="34"/>
      <c r="B133" s="34"/>
      <c r="C133" s="34"/>
      <c r="D133" s="2"/>
      <c r="E133" s="2"/>
      <c r="F133" s="2"/>
      <c r="G133" s="2"/>
      <c r="H133" s="2"/>
      <c r="I133" s="2"/>
      <c r="J133" s="2"/>
      <c r="K133" s="2"/>
      <c r="L133" s="2"/>
      <c r="M133" s="2"/>
      <c r="N133" s="2"/>
      <c r="O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4.25" customHeight="1" x14ac:dyDescent="0.2">
      <c r="A134" s="34"/>
      <c r="B134" s="34"/>
      <c r="C134" s="34"/>
      <c r="D134" s="2"/>
      <c r="E134" s="2"/>
      <c r="F134" s="2"/>
      <c r="G134" s="2"/>
      <c r="H134" s="2"/>
      <c r="I134" s="2"/>
      <c r="J134" s="2"/>
      <c r="K134" s="2"/>
      <c r="L134" s="2"/>
      <c r="M134" s="2"/>
      <c r="N134" s="2"/>
      <c r="O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4.25" customHeight="1" x14ac:dyDescent="0.2">
      <c r="A135" s="34"/>
      <c r="B135" s="34"/>
      <c r="C135" s="34"/>
      <c r="D135" s="2"/>
      <c r="E135" s="2"/>
      <c r="F135" s="2"/>
      <c r="G135" s="2"/>
      <c r="H135" s="2"/>
      <c r="I135" s="2"/>
      <c r="J135" s="2"/>
      <c r="K135" s="2"/>
      <c r="L135" s="2"/>
      <c r="M135" s="2"/>
      <c r="N135" s="2"/>
      <c r="O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4.25" customHeight="1" x14ac:dyDescent="0.2">
      <c r="A136" s="34"/>
      <c r="B136" s="34"/>
      <c r="C136" s="34"/>
      <c r="D136" s="2"/>
      <c r="E136" s="2"/>
      <c r="F136" s="2"/>
      <c r="G136" s="2"/>
      <c r="H136" s="2"/>
      <c r="I136" s="2"/>
      <c r="J136" s="2"/>
      <c r="K136" s="2"/>
      <c r="L136" s="2"/>
      <c r="M136" s="2"/>
      <c r="N136" s="2"/>
      <c r="O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4.25" customHeight="1" x14ac:dyDescent="0.2">
      <c r="A137" s="34"/>
      <c r="B137" s="34"/>
      <c r="C137" s="34"/>
      <c r="D137" s="2"/>
      <c r="E137" s="2"/>
      <c r="F137" s="2"/>
      <c r="G137" s="2"/>
      <c r="H137" s="2"/>
      <c r="I137" s="2"/>
      <c r="J137" s="2"/>
      <c r="K137" s="2"/>
      <c r="L137" s="2"/>
      <c r="M137" s="2"/>
      <c r="N137" s="2"/>
      <c r="O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4.25" customHeight="1" x14ac:dyDescent="0.2">
      <c r="A138" s="34"/>
      <c r="B138" s="34"/>
      <c r="C138" s="34"/>
      <c r="D138" s="2"/>
      <c r="E138" s="2"/>
      <c r="F138" s="2"/>
      <c r="G138" s="2"/>
      <c r="H138" s="2"/>
      <c r="I138" s="2"/>
      <c r="J138" s="2"/>
      <c r="K138" s="2"/>
      <c r="L138" s="2"/>
      <c r="M138" s="2"/>
      <c r="N138" s="2"/>
      <c r="O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4.25" customHeight="1" x14ac:dyDescent="0.2">
      <c r="A139" s="34"/>
      <c r="B139" s="34"/>
      <c r="C139" s="34"/>
      <c r="D139" s="2"/>
      <c r="E139" s="2"/>
      <c r="F139" s="2"/>
      <c r="G139" s="2"/>
      <c r="H139" s="2"/>
      <c r="I139" s="2"/>
      <c r="J139" s="2"/>
      <c r="K139" s="2"/>
      <c r="L139" s="2"/>
      <c r="M139" s="2"/>
      <c r="N139" s="2"/>
      <c r="O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4.25" customHeight="1" x14ac:dyDescent="0.2">
      <c r="A140" s="34"/>
      <c r="B140" s="34"/>
      <c r="C140" s="34"/>
      <c r="D140" s="2"/>
      <c r="E140" s="2"/>
      <c r="F140" s="2"/>
      <c r="G140" s="2"/>
      <c r="H140" s="2"/>
      <c r="I140" s="2"/>
      <c r="J140" s="2"/>
      <c r="K140" s="2"/>
      <c r="L140" s="2"/>
      <c r="M140" s="2"/>
      <c r="N140" s="2"/>
      <c r="O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4.25" customHeight="1" x14ac:dyDescent="0.2">
      <c r="A141" s="34"/>
      <c r="B141" s="34"/>
      <c r="C141" s="34"/>
      <c r="D141" s="2"/>
      <c r="E141" s="2"/>
      <c r="F141" s="2"/>
      <c r="G141" s="2"/>
      <c r="H141" s="2"/>
      <c r="I141" s="2"/>
      <c r="J141" s="2"/>
      <c r="K141" s="2"/>
      <c r="L141" s="2"/>
      <c r="M141" s="2"/>
      <c r="N141" s="2"/>
      <c r="O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4.25" customHeight="1" x14ac:dyDescent="0.2">
      <c r="A142" s="34"/>
      <c r="B142" s="34"/>
      <c r="C142" s="34"/>
      <c r="D142" s="2"/>
      <c r="E142" s="2"/>
      <c r="F142" s="2"/>
      <c r="G142" s="2"/>
      <c r="H142" s="2"/>
      <c r="I142" s="2"/>
      <c r="J142" s="2"/>
      <c r="K142" s="2"/>
      <c r="L142" s="2"/>
      <c r="M142" s="2"/>
      <c r="N142" s="2"/>
      <c r="O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4.25" customHeight="1" x14ac:dyDescent="0.2">
      <c r="A143" s="34"/>
      <c r="B143" s="34"/>
      <c r="C143" s="34"/>
      <c r="D143" s="2"/>
      <c r="E143" s="2"/>
      <c r="F143" s="2"/>
      <c r="G143" s="2"/>
      <c r="H143" s="2"/>
      <c r="I143" s="2"/>
      <c r="J143" s="2"/>
      <c r="K143" s="2"/>
      <c r="L143" s="2"/>
      <c r="M143" s="2"/>
      <c r="N143" s="2"/>
      <c r="O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4.25" customHeight="1" x14ac:dyDescent="0.2">
      <c r="A144" s="34"/>
      <c r="B144" s="34"/>
      <c r="C144" s="34"/>
      <c r="D144" s="2"/>
      <c r="E144" s="2"/>
      <c r="F144" s="2"/>
      <c r="G144" s="2"/>
      <c r="H144" s="2"/>
      <c r="I144" s="2"/>
      <c r="J144" s="2"/>
      <c r="K144" s="2"/>
      <c r="L144" s="2"/>
      <c r="M144" s="2"/>
      <c r="N144" s="2"/>
      <c r="O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4.25" customHeight="1" x14ac:dyDescent="0.2">
      <c r="A145" s="34"/>
      <c r="B145" s="34"/>
      <c r="C145" s="34"/>
      <c r="D145" s="2"/>
      <c r="E145" s="2"/>
      <c r="F145" s="2"/>
      <c r="G145" s="2"/>
      <c r="H145" s="2"/>
      <c r="I145" s="2"/>
      <c r="J145" s="2"/>
      <c r="K145" s="2"/>
      <c r="L145" s="2"/>
      <c r="M145" s="2"/>
      <c r="N145" s="2"/>
      <c r="O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4.25" customHeight="1" x14ac:dyDescent="0.2">
      <c r="A146" s="34"/>
      <c r="B146" s="34"/>
      <c r="C146" s="34"/>
      <c r="D146" s="2"/>
      <c r="E146" s="2"/>
      <c r="F146" s="2"/>
      <c r="G146" s="2"/>
      <c r="H146" s="2"/>
      <c r="I146" s="2"/>
      <c r="J146" s="2"/>
      <c r="K146" s="2"/>
      <c r="L146" s="2"/>
      <c r="M146" s="2"/>
      <c r="N146" s="2"/>
      <c r="O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4.25" customHeight="1" x14ac:dyDescent="0.2">
      <c r="A147" s="34"/>
      <c r="B147" s="34"/>
      <c r="C147" s="34"/>
      <c r="D147" s="2"/>
      <c r="E147" s="2"/>
      <c r="F147" s="2"/>
      <c r="G147" s="2"/>
      <c r="H147" s="2"/>
      <c r="I147" s="2"/>
      <c r="J147" s="2"/>
      <c r="K147" s="2"/>
      <c r="L147" s="2"/>
      <c r="M147" s="2"/>
      <c r="N147" s="2"/>
      <c r="O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4.25" customHeight="1" x14ac:dyDescent="0.2">
      <c r="A148" s="34"/>
      <c r="B148" s="34"/>
      <c r="C148" s="34"/>
      <c r="D148" s="2"/>
      <c r="E148" s="2"/>
      <c r="F148" s="2"/>
      <c r="G148" s="2"/>
      <c r="H148" s="2"/>
      <c r="I148" s="2"/>
      <c r="J148" s="2"/>
      <c r="K148" s="2"/>
      <c r="L148" s="2"/>
      <c r="M148" s="2"/>
      <c r="N148" s="2"/>
      <c r="O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4.25" customHeight="1" x14ac:dyDescent="0.2">
      <c r="A149" s="34"/>
      <c r="B149" s="34"/>
      <c r="C149" s="34"/>
      <c r="D149" s="2"/>
      <c r="E149" s="2"/>
      <c r="F149" s="2"/>
      <c r="G149" s="2"/>
      <c r="H149" s="2"/>
      <c r="I149" s="2"/>
      <c r="J149" s="2"/>
      <c r="K149" s="2"/>
      <c r="L149" s="2"/>
      <c r="M149" s="2"/>
      <c r="N149" s="2"/>
      <c r="O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4.25" customHeight="1" x14ac:dyDescent="0.2">
      <c r="A150" s="34"/>
      <c r="B150" s="34"/>
      <c r="C150" s="34"/>
      <c r="D150" s="2"/>
      <c r="E150" s="2"/>
      <c r="F150" s="2"/>
      <c r="G150" s="2"/>
      <c r="H150" s="2"/>
      <c r="I150" s="2"/>
      <c r="J150" s="2"/>
      <c r="K150" s="2"/>
      <c r="L150" s="2"/>
      <c r="M150" s="2"/>
      <c r="N150" s="2"/>
      <c r="O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4.25" customHeight="1" x14ac:dyDescent="0.2">
      <c r="A151" s="34"/>
      <c r="B151" s="34"/>
      <c r="C151" s="34"/>
      <c r="D151" s="2"/>
      <c r="E151" s="2"/>
      <c r="F151" s="2"/>
      <c r="G151" s="2"/>
      <c r="H151" s="2"/>
      <c r="I151" s="2"/>
      <c r="J151" s="2"/>
      <c r="K151" s="2"/>
      <c r="L151" s="2"/>
      <c r="M151" s="2"/>
      <c r="N151" s="2"/>
      <c r="O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4.25" customHeight="1" x14ac:dyDescent="0.2">
      <c r="A152" s="34"/>
      <c r="B152" s="34"/>
      <c r="C152" s="34"/>
      <c r="D152" s="2"/>
      <c r="E152" s="2"/>
      <c r="F152" s="2"/>
      <c r="G152" s="2"/>
      <c r="H152" s="2"/>
      <c r="I152" s="2"/>
      <c r="J152" s="2"/>
      <c r="K152" s="2"/>
      <c r="L152" s="2"/>
      <c r="M152" s="2"/>
      <c r="N152" s="2"/>
      <c r="O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4.25" customHeight="1" x14ac:dyDescent="0.2">
      <c r="A153" s="34"/>
      <c r="B153" s="34"/>
      <c r="C153" s="34"/>
      <c r="D153" s="2"/>
      <c r="E153" s="2"/>
      <c r="F153" s="2"/>
      <c r="G153" s="2"/>
      <c r="H153" s="2"/>
      <c r="I153" s="2"/>
      <c r="J153" s="2"/>
      <c r="K153" s="2"/>
      <c r="L153" s="2"/>
      <c r="M153" s="2"/>
      <c r="N153" s="2"/>
      <c r="O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4.25" customHeight="1" x14ac:dyDescent="0.2">
      <c r="A154" s="34"/>
      <c r="B154" s="34"/>
      <c r="C154" s="34"/>
      <c r="D154" s="2"/>
      <c r="E154" s="2"/>
      <c r="F154" s="2"/>
      <c r="G154" s="2"/>
      <c r="H154" s="2"/>
      <c r="I154" s="2"/>
      <c r="J154" s="2"/>
      <c r="K154" s="2"/>
      <c r="L154" s="2"/>
      <c r="M154" s="2"/>
      <c r="N154" s="2"/>
      <c r="O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4.25" customHeight="1" x14ac:dyDescent="0.2">
      <c r="A155" s="34"/>
      <c r="B155" s="34"/>
      <c r="C155" s="34"/>
      <c r="D155" s="2"/>
      <c r="E155" s="2"/>
      <c r="F155" s="2"/>
      <c r="G155" s="2"/>
      <c r="H155" s="2"/>
      <c r="I155" s="2"/>
      <c r="J155" s="2"/>
      <c r="K155" s="2"/>
      <c r="L155" s="2"/>
      <c r="M155" s="2"/>
      <c r="N155" s="2"/>
      <c r="O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4.25" customHeight="1" x14ac:dyDescent="0.2">
      <c r="A156" s="34"/>
      <c r="B156" s="34"/>
      <c r="C156" s="34"/>
      <c r="D156" s="2"/>
      <c r="E156" s="2"/>
      <c r="F156" s="2"/>
      <c r="G156" s="2"/>
      <c r="H156" s="2"/>
      <c r="I156" s="2"/>
      <c r="J156" s="2"/>
      <c r="K156" s="2"/>
      <c r="L156" s="2"/>
      <c r="M156" s="2"/>
      <c r="N156" s="2"/>
      <c r="O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4.25" customHeight="1" x14ac:dyDescent="0.2">
      <c r="A157" s="34"/>
      <c r="B157" s="34"/>
      <c r="C157" s="34"/>
      <c r="D157" s="2"/>
      <c r="E157" s="2"/>
      <c r="F157" s="2"/>
      <c r="G157" s="2"/>
      <c r="H157" s="2"/>
      <c r="I157" s="2"/>
      <c r="J157" s="2"/>
      <c r="K157" s="2"/>
      <c r="L157" s="2"/>
      <c r="M157" s="2"/>
      <c r="N157" s="2"/>
      <c r="O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4.25" customHeight="1" x14ac:dyDescent="0.2">
      <c r="A158" s="34"/>
      <c r="B158" s="34"/>
      <c r="C158" s="34"/>
      <c r="D158" s="2"/>
      <c r="E158" s="2"/>
      <c r="F158" s="2"/>
      <c r="G158" s="2"/>
      <c r="H158" s="2"/>
      <c r="I158" s="2"/>
      <c r="J158" s="2"/>
      <c r="K158" s="2"/>
      <c r="L158" s="2"/>
      <c r="M158" s="2"/>
      <c r="N158" s="2"/>
      <c r="O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4.25" customHeight="1" x14ac:dyDescent="0.2">
      <c r="A159" s="34"/>
      <c r="B159" s="34"/>
      <c r="C159" s="34"/>
      <c r="D159" s="2"/>
      <c r="E159" s="2"/>
      <c r="F159" s="2"/>
      <c r="G159" s="2"/>
      <c r="H159" s="2"/>
      <c r="I159" s="2"/>
      <c r="J159" s="2"/>
      <c r="K159" s="2"/>
      <c r="L159" s="2"/>
      <c r="M159" s="2"/>
      <c r="N159" s="2"/>
      <c r="O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4.25" customHeight="1" x14ac:dyDescent="0.2">
      <c r="A160" s="34"/>
      <c r="B160" s="34"/>
      <c r="C160" s="34"/>
      <c r="D160" s="2"/>
      <c r="E160" s="2"/>
      <c r="F160" s="2"/>
      <c r="G160" s="2"/>
      <c r="H160" s="2"/>
      <c r="I160" s="2"/>
      <c r="J160" s="2"/>
      <c r="K160" s="2"/>
      <c r="L160" s="2"/>
      <c r="M160" s="2"/>
      <c r="N160" s="2"/>
      <c r="O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4.25" customHeight="1" x14ac:dyDescent="0.2">
      <c r="A161" s="34"/>
      <c r="B161" s="34"/>
      <c r="C161" s="34"/>
      <c r="D161" s="2"/>
      <c r="E161" s="2"/>
      <c r="F161" s="2"/>
      <c r="G161" s="2"/>
      <c r="H161" s="2"/>
      <c r="I161" s="2"/>
      <c r="J161" s="2"/>
      <c r="K161" s="2"/>
      <c r="L161" s="2"/>
      <c r="M161" s="2"/>
      <c r="N161" s="2"/>
      <c r="O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4.25" customHeight="1" x14ac:dyDescent="0.2">
      <c r="A162" s="34"/>
      <c r="B162" s="34"/>
      <c r="C162" s="34"/>
      <c r="D162" s="2"/>
      <c r="E162" s="2"/>
      <c r="F162" s="2"/>
      <c r="G162" s="2"/>
      <c r="H162" s="2"/>
      <c r="I162" s="2"/>
      <c r="J162" s="2"/>
      <c r="K162" s="2"/>
      <c r="L162" s="2"/>
      <c r="M162" s="2"/>
      <c r="N162" s="2"/>
      <c r="O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4.25" customHeight="1" x14ac:dyDescent="0.2">
      <c r="A163" s="34"/>
      <c r="B163" s="34"/>
      <c r="C163" s="34"/>
      <c r="D163" s="2"/>
      <c r="E163" s="2"/>
      <c r="F163" s="2"/>
      <c r="G163" s="2"/>
      <c r="H163" s="2"/>
      <c r="I163" s="2"/>
      <c r="J163" s="2"/>
      <c r="K163" s="2"/>
      <c r="L163" s="2"/>
      <c r="M163" s="2"/>
      <c r="N163" s="2"/>
      <c r="O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4.25" customHeight="1" x14ac:dyDescent="0.2">
      <c r="A164" s="34"/>
      <c r="B164" s="34"/>
      <c r="C164" s="34"/>
      <c r="D164" s="2"/>
      <c r="E164" s="2"/>
      <c r="F164" s="2"/>
      <c r="G164" s="2"/>
      <c r="H164" s="2"/>
      <c r="I164" s="2"/>
      <c r="J164" s="2"/>
      <c r="K164" s="2"/>
      <c r="L164" s="2"/>
      <c r="M164" s="2"/>
      <c r="N164" s="2"/>
      <c r="O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4.25" customHeight="1" x14ac:dyDescent="0.2">
      <c r="A165" s="34"/>
      <c r="B165" s="34"/>
      <c r="C165" s="34"/>
      <c r="D165" s="2"/>
      <c r="E165" s="2"/>
      <c r="F165" s="2"/>
      <c r="G165" s="2"/>
      <c r="H165" s="2"/>
      <c r="I165" s="2"/>
      <c r="J165" s="2"/>
      <c r="K165" s="2"/>
      <c r="L165" s="2"/>
      <c r="M165" s="2"/>
      <c r="N165" s="2"/>
      <c r="O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4.25" customHeight="1" x14ac:dyDescent="0.2">
      <c r="A166" s="34"/>
      <c r="B166" s="34"/>
      <c r="C166" s="34"/>
      <c r="D166" s="2"/>
      <c r="E166" s="2"/>
      <c r="F166" s="2"/>
      <c r="G166" s="2"/>
      <c r="H166" s="2"/>
      <c r="I166" s="2"/>
      <c r="J166" s="2"/>
      <c r="K166" s="2"/>
      <c r="L166" s="2"/>
      <c r="M166" s="2"/>
      <c r="N166" s="2"/>
      <c r="O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4.25" customHeight="1" x14ac:dyDescent="0.2">
      <c r="A167" s="34"/>
      <c r="B167" s="34"/>
      <c r="C167" s="34"/>
      <c r="D167" s="2"/>
      <c r="E167" s="2"/>
      <c r="F167" s="2"/>
      <c r="G167" s="2"/>
      <c r="H167" s="2"/>
      <c r="I167" s="2"/>
      <c r="J167" s="2"/>
      <c r="K167" s="2"/>
      <c r="L167" s="2"/>
      <c r="M167" s="2"/>
      <c r="N167" s="2"/>
      <c r="O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4.25" customHeight="1" x14ac:dyDescent="0.2">
      <c r="A168" s="34"/>
      <c r="B168" s="34"/>
      <c r="C168" s="34"/>
      <c r="D168" s="2"/>
      <c r="E168" s="2"/>
      <c r="F168" s="2"/>
      <c r="G168" s="2"/>
      <c r="H168" s="2"/>
      <c r="I168" s="2"/>
      <c r="J168" s="2"/>
      <c r="K168" s="2"/>
      <c r="L168" s="2"/>
      <c r="M168" s="2"/>
      <c r="N168" s="2"/>
      <c r="O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4.25" customHeight="1" x14ac:dyDescent="0.2">
      <c r="A169" s="34"/>
      <c r="B169" s="34"/>
      <c r="C169" s="34"/>
      <c r="D169" s="2"/>
      <c r="E169" s="2"/>
      <c r="F169" s="2"/>
      <c r="G169" s="2"/>
      <c r="H169" s="2"/>
      <c r="I169" s="2"/>
      <c r="J169" s="2"/>
      <c r="K169" s="2"/>
      <c r="L169" s="2"/>
      <c r="M169" s="2"/>
      <c r="N169" s="2"/>
      <c r="O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4.25" customHeight="1" x14ac:dyDescent="0.2">
      <c r="A170" s="34"/>
      <c r="B170" s="34"/>
      <c r="C170" s="34"/>
      <c r="D170" s="2"/>
      <c r="E170" s="2"/>
      <c r="F170" s="2"/>
      <c r="G170" s="2"/>
      <c r="H170" s="2"/>
      <c r="I170" s="2"/>
      <c r="J170" s="2"/>
      <c r="K170" s="2"/>
      <c r="L170" s="2"/>
      <c r="M170" s="2"/>
      <c r="N170" s="2"/>
      <c r="O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4.25" customHeight="1" x14ac:dyDescent="0.2">
      <c r="A171" s="34"/>
      <c r="B171" s="34"/>
      <c r="C171" s="34"/>
      <c r="D171" s="2"/>
      <c r="E171" s="2"/>
      <c r="F171" s="2"/>
      <c r="G171" s="2"/>
      <c r="H171" s="2"/>
      <c r="I171" s="2"/>
      <c r="J171" s="2"/>
      <c r="K171" s="2"/>
      <c r="L171" s="2"/>
      <c r="M171" s="2"/>
      <c r="N171" s="2"/>
      <c r="O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4.25" customHeight="1" x14ac:dyDescent="0.2">
      <c r="A172" s="34"/>
      <c r="B172" s="34"/>
      <c r="C172" s="34"/>
      <c r="D172" s="2"/>
      <c r="E172" s="2"/>
      <c r="F172" s="2"/>
      <c r="G172" s="2"/>
      <c r="H172" s="2"/>
      <c r="I172" s="2"/>
      <c r="J172" s="2"/>
      <c r="K172" s="2"/>
      <c r="L172" s="2"/>
      <c r="M172" s="2"/>
      <c r="N172" s="2"/>
      <c r="O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4.25" customHeight="1" x14ac:dyDescent="0.2">
      <c r="A173" s="34"/>
      <c r="B173" s="34"/>
      <c r="C173" s="34"/>
      <c r="D173" s="2"/>
      <c r="E173" s="2"/>
      <c r="F173" s="2"/>
      <c r="G173" s="2"/>
      <c r="H173" s="2"/>
      <c r="I173" s="2"/>
      <c r="J173" s="2"/>
      <c r="K173" s="2"/>
      <c r="L173" s="2"/>
      <c r="M173" s="2"/>
      <c r="N173" s="2"/>
      <c r="O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4.25" customHeight="1" x14ac:dyDescent="0.2">
      <c r="A174" s="34"/>
      <c r="B174" s="34"/>
      <c r="C174" s="34"/>
      <c r="D174" s="2"/>
      <c r="E174" s="2"/>
      <c r="F174" s="2"/>
      <c r="G174" s="2"/>
      <c r="H174" s="2"/>
      <c r="I174" s="2"/>
      <c r="J174" s="2"/>
      <c r="K174" s="2"/>
      <c r="L174" s="2"/>
      <c r="M174" s="2"/>
      <c r="N174" s="2"/>
      <c r="O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4.25" customHeight="1" x14ac:dyDescent="0.2">
      <c r="A175" s="34"/>
      <c r="B175" s="34"/>
      <c r="C175" s="34"/>
      <c r="D175" s="2"/>
      <c r="E175" s="2"/>
      <c r="F175" s="2"/>
      <c r="G175" s="2"/>
      <c r="H175" s="2"/>
      <c r="I175" s="2"/>
      <c r="J175" s="2"/>
      <c r="K175" s="2"/>
      <c r="L175" s="2"/>
      <c r="M175" s="2"/>
      <c r="N175" s="2"/>
      <c r="O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4.25" customHeight="1" x14ac:dyDescent="0.2">
      <c r="A176" s="34"/>
      <c r="B176" s="34"/>
      <c r="C176" s="34"/>
      <c r="D176" s="2"/>
      <c r="E176" s="2"/>
      <c r="F176" s="2"/>
      <c r="G176" s="2"/>
      <c r="H176" s="2"/>
      <c r="I176" s="2"/>
      <c r="J176" s="2"/>
      <c r="K176" s="2"/>
      <c r="L176" s="2"/>
      <c r="M176" s="2"/>
      <c r="N176" s="2"/>
      <c r="O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4.25" customHeight="1" x14ac:dyDescent="0.2">
      <c r="A177" s="34"/>
      <c r="B177" s="34"/>
      <c r="C177" s="34"/>
      <c r="D177" s="2"/>
      <c r="E177" s="2"/>
      <c r="F177" s="2"/>
      <c r="G177" s="2"/>
      <c r="H177" s="2"/>
      <c r="I177" s="2"/>
      <c r="J177" s="2"/>
      <c r="K177" s="2"/>
      <c r="L177" s="2"/>
      <c r="M177" s="2"/>
      <c r="N177" s="2"/>
      <c r="O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4.25" customHeight="1" x14ac:dyDescent="0.2">
      <c r="A178" s="34"/>
      <c r="B178" s="34"/>
      <c r="C178" s="34"/>
      <c r="D178" s="2"/>
      <c r="E178" s="2"/>
      <c r="F178" s="2"/>
      <c r="G178" s="2"/>
      <c r="H178" s="2"/>
      <c r="I178" s="2"/>
      <c r="J178" s="2"/>
      <c r="K178" s="2"/>
      <c r="L178" s="2"/>
      <c r="M178" s="2"/>
      <c r="N178" s="2"/>
      <c r="O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4.25" customHeight="1" x14ac:dyDescent="0.2">
      <c r="A179" s="34"/>
      <c r="B179" s="34"/>
      <c r="C179" s="34"/>
      <c r="D179" s="2"/>
      <c r="E179" s="2"/>
      <c r="F179" s="2"/>
      <c r="G179" s="2"/>
      <c r="H179" s="2"/>
      <c r="I179" s="2"/>
      <c r="J179" s="2"/>
      <c r="K179" s="2"/>
      <c r="L179" s="2"/>
      <c r="M179" s="2"/>
      <c r="N179" s="2"/>
      <c r="O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4.25" customHeight="1" x14ac:dyDescent="0.2">
      <c r="A180" s="34"/>
      <c r="B180" s="34"/>
      <c r="C180" s="34"/>
      <c r="D180" s="2"/>
      <c r="E180" s="2"/>
      <c r="F180" s="2"/>
      <c r="G180" s="2"/>
      <c r="H180" s="2"/>
      <c r="I180" s="2"/>
      <c r="J180" s="2"/>
      <c r="K180" s="2"/>
      <c r="L180" s="2"/>
      <c r="M180" s="2"/>
      <c r="N180" s="2"/>
      <c r="O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4.25" customHeight="1" x14ac:dyDescent="0.2">
      <c r="A181" s="34"/>
      <c r="B181" s="34"/>
      <c r="C181" s="34"/>
      <c r="D181" s="2"/>
      <c r="E181" s="2"/>
      <c r="F181" s="2"/>
      <c r="G181" s="2"/>
      <c r="H181" s="2"/>
      <c r="I181" s="2"/>
      <c r="J181" s="2"/>
      <c r="K181" s="2"/>
      <c r="L181" s="2"/>
      <c r="M181" s="2"/>
      <c r="N181" s="2"/>
      <c r="O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4.25" customHeight="1" x14ac:dyDescent="0.2">
      <c r="A182" s="34"/>
      <c r="B182" s="34"/>
      <c r="C182" s="34"/>
      <c r="D182" s="2"/>
      <c r="E182" s="2"/>
      <c r="F182" s="2"/>
      <c r="G182" s="2"/>
      <c r="H182" s="2"/>
      <c r="I182" s="2"/>
      <c r="J182" s="2"/>
      <c r="K182" s="2"/>
      <c r="L182" s="2"/>
      <c r="M182" s="2"/>
      <c r="N182" s="2"/>
      <c r="O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4.25" customHeight="1" x14ac:dyDescent="0.2">
      <c r="A183" s="34"/>
      <c r="B183" s="34"/>
      <c r="C183" s="34"/>
      <c r="D183" s="2"/>
      <c r="E183" s="2"/>
      <c r="F183" s="2"/>
      <c r="G183" s="2"/>
      <c r="H183" s="2"/>
      <c r="I183" s="2"/>
      <c r="J183" s="2"/>
      <c r="K183" s="2"/>
      <c r="L183" s="2"/>
      <c r="M183" s="2"/>
      <c r="N183" s="2"/>
      <c r="O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4.25" customHeight="1" x14ac:dyDescent="0.2">
      <c r="A184" s="34"/>
      <c r="B184" s="34"/>
      <c r="C184" s="34"/>
      <c r="D184" s="2"/>
      <c r="E184" s="2"/>
      <c r="F184" s="2"/>
      <c r="G184" s="2"/>
      <c r="H184" s="2"/>
      <c r="I184" s="2"/>
      <c r="J184" s="2"/>
      <c r="K184" s="2"/>
      <c r="L184" s="2"/>
      <c r="M184" s="2"/>
      <c r="N184" s="2"/>
      <c r="O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4.25" customHeight="1" x14ac:dyDescent="0.2">
      <c r="A185" s="34"/>
      <c r="B185" s="34"/>
      <c r="C185" s="34"/>
      <c r="D185" s="2"/>
      <c r="E185" s="2"/>
      <c r="F185" s="2"/>
      <c r="G185" s="2"/>
      <c r="H185" s="2"/>
      <c r="I185" s="2"/>
      <c r="J185" s="2"/>
      <c r="K185" s="2"/>
      <c r="L185" s="2"/>
      <c r="M185" s="2"/>
      <c r="N185" s="2"/>
      <c r="O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4.25" customHeight="1" x14ac:dyDescent="0.2">
      <c r="A186" s="34"/>
      <c r="B186" s="34"/>
      <c r="C186" s="34"/>
      <c r="D186" s="2"/>
      <c r="E186" s="2"/>
      <c r="F186" s="2"/>
      <c r="G186" s="2"/>
      <c r="H186" s="2"/>
      <c r="I186" s="2"/>
      <c r="J186" s="2"/>
      <c r="K186" s="2"/>
      <c r="L186" s="2"/>
      <c r="M186" s="2"/>
      <c r="N186" s="2"/>
      <c r="O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4.25" customHeight="1" x14ac:dyDescent="0.2">
      <c r="A187" s="34"/>
      <c r="B187" s="34"/>
      <c r="C187" s="34"/>
      <c r="D187" s="2"/>
      <c r="E187" s="2"/>
      <c r="F187" s="2"/>
      <c r="G187" s="2"/>
      <c r="H187" s="2"/>
      <c r="I187" s="2"/>
      <c r="J187" s="2"/>
      <c r="K187" s="2"/>
      <c r="L187" s="2"/>
      <c r="M187" s="2"/>
      <c r="N187" s="2"/>
      <c r="O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4.25" customHeight="1" x14ac:dyDescent="0.2">
      <c r="A188" s="34"/>
      <c r="B188" s="34"/>
      <c r="C188" s="34"/>
      <c r="D188" s="2"/>
      <c r="E188" s="2"/>
      <c r="F188" s="2"/>
      <c r="G188" s="2"/>
      <c r="H188" s="2"/>
      <c r="I188" s="2"/>
      <c r="J188" s="2"/>
      <c r="K188" s="2"/>
      <c r="L188" s="2"/>
      <c r="M188" s="2"/>
      <c r="N188" s="2"/>
      <c r="O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4.25" customHeight="1" x14ac:dyDescent="0.2">
      <c r="A189" s="34"/>
      <c r="B189" s="34"/>
      <c r="C189" s="34"/>
      <c r="D189" s="2"/>
      <c r="E189" s="2"/>
      <c r="F189" s="2"/>
      <c r="G189" s="2"/>
      <c r="H189" s="2"/>
      <c r="I189" s="2"/>
      <c r="J189" s="2"/>
      <c r="K189" s="2"/>
      <c r="L189" s="2"/>
      <c r="M189" s="2"/>
      <c r="N189" s="2"/>
      <c r="O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4.25" customHeight="1" x14ac:dyDescent="0.2">
      <c r="A190" s="34"/>
      <c r="B190" s="34"/>
      <c r="C190" s="34"/>
      <c r="D190" s="2"/>
      <c r="E190" s="2"/>
      <c r="F190" s="2"/>
      <c r="G190" s="2"/>
      <c r="H190" s="2"/>
      <c r="I190" s="2"/>
      <c r="J190" s="2"/>
      <c r="K190" s="2"/>
      <c r="L190" s="2"/>
      <c r="M190" s="2"/>
      <c r="N190" s="2"/>
      <c r="O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4.25" customHeight="1" x14ac:dyDescent="0.2">
      <c r="A191" s="34"/>
      <c r="B191" s="34"/>
      <c r="C191" s="34"/>
      <c r="D191" s="2"/>
      <c r="E191" s="2"/>
      <c r="F191" s="2"/>
      <c r="G191" s="2"/>
      <c r="H191" s="2"/>
      <c r="I191" s="2"/>
      <c r="J191" s="2"/>
      <c r="K191" s="2"/>
      <c r="L191" s="2"/>
      <c r="M191" s="2"/>
      <c r="N191" s="2"/>
      <c r="O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4.25" customHeight="1" x14ac:dyDescent="0.2">
      <c r="A192" s="34"/>
      <c r="B192" s="34"/>
      <c r="C192" s="34"/>
      <c r="D192" s="2"/>
      <c r="E192" s="2"/>
      <c r="F192" s="2"/>
      <c r="G192" s="2"/>
      <c r="H192" s="2"/>
      <c r="I192" s="2"/>
      <c r="J192" s="2"/>
      <c r="K192" s="2"/>
      <c r="L192" s="2"/>
      <c r="M192" s="2"/>
      <c r="N192" s="2"/>
      <c r="O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4.25" customHeight="1" x14ac:dyDescent="0.2">
      <c r="A193" s="34"/>
      <c r="B193" s="34"/>
      <c r="C193" s="34"/>
      <c r="D193" s="2"/>
      <c r="E193" s="2"/>
      <c r="F193" s="2"/>
      <c r="G193" s="2"/>
      <c r="H193" s="2"/>
      <c r="I193" s="2"/>
      <c r="J193" s="2"/>
      <c r="K193" s="2"/>
      <c r="L193" s="2"/>
      <c r="M193" s="2"/>
      <c r="N193" s="2"/>
      <c r="O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4.25" customHeight="1" x14ac:dyDescent="0.2">
      <c r="A194" s="34"/>
      <c r="B194" s="34"/>
      <c r="C194" s="34"/>
      <c r="D194" s="2"/>
      <c r="E194" s="2"/>
      <c r="F194" s="2"/>
      <c r="G194" s="2"/>
      <c r="H194" s="2"/>
      <c r="I194" s="2"/>
      <c r="J194" s="2"/>
      <c r="K194" s="2"/>
      <c r="L194" s="2"/>
      <c r="M194" s="2"/>
      <c r="N194" s="2"/>
      <c r="O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4.25" customHeight="1" x14ac:dyDescent="0.2">
      <c r="A195" s="34"/>
      <c r="B195" s="34"/>
      <c r="C195" s="34"/>
      <c r="D195" s="2"/>
      <c r="E195" s="2"/>
      <c r="F195" s="2"/>
      <c r="G195" s="2"/>
      <c r="H195" s="2"/>
      <c r="I195" s="2"/>
      <c r="J195" s="2"/>
      <c r="K195" s="2"/>
      <c r="L195" s="2"/>
      <c r="M195" s="2"/>
      <c r="N195" s="2"/>
      <c r="O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4.25" customHeight="1" x14ac:dyDescent="0.2">
      <c r="A196" s="34"/>
      <c r="B196" s="34"/>
      <c r="C196" s="34"/>
      <c r="D196" s="2"/>
      <c r="E196" s="2"/>
      <c r="F196" s="2"/>
      <c r="G196" s="2"/>
      <c r="H196" s="2"/>
      <c r="I196" s="2"/>
      <c r="J196" s="2"/>
      <c r="K196" s="2"/>
      <c r="L196" s="2"/>
      <c r="M196" s="2"/>
      <c r="N196" s="2"/>
      <c r="O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4.25" customHeight="1" x14ac:dyDescent="0.2">
      <c r="A197" s="34"/>
      <c r="B197" s="34"/>
      <c r="C197" s="34"/>
      <c r="D197" s="2"/>
      <c r="E197" s="2"/>
      <c r="F197" s="2"/>
      <c r="G197" s="2"/>
      <c r="H197" s="2"/>
      <c r="I197" s="2"/>
      <c r="J197" s="2"/>
      <c r="K197" s="2"/>
      <c r="L197" s="2"/>
      <c r="M197" s="2"/>
      <c r="N197" s="2"/>
      <c r="O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4.25" customHeight="1" x14ac:dyDescent="0.2">
      <c r="A198" s="34"/>
      <c r="B198" s="34"/>
      <c r="C198" s="34"/>
      <c r="D198" s="2"/>
      <c r="E198" s="2"/>
      <c r="F198" s="2"/>
      <c r="G198" s="2"/>
      <c r="H198" s="2"/>
      <c r="I198" s="2"/>
      <c r="J198" s="2"/>
      <c r="K198" s="2"/>
      <c r="L198" s="2"/>
      <c r="M198" s="2"/>
      <c r="N198" s="2"/>
      <c r="O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4.25" customHeight="1" x14ac:dyDescent="0.2">
      <c r="A199" s="34"/>
      <c r="B199" s="34"/>
      <c r="C199" s="34"/>
      <c r="D199" s="2"/>
      <c r="E199" s="2"/>
      <c r="F199" s="2"/>
      <c r="G199" s="2"/>
      <c r="H199" s="2"/>
      <c r="I199" s="2"/>
      <c r="J199" s="2"/>
      <c r="K199" s="2"/>
      <c r="L199" s="2"/>
      <c r="M199" s="2"/>
      <c r="N199" s="2"/>
      <c r="O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4.25" customHeight="1" x14ac:dyDescent="0.2">
      <c r="A200" s="34"/>
      <c r="B200" s="34"/>
      <c r="C200" s="34"/>
      <c r="D200" s="2"/>
      <c r="E200" s="2"/>
      <c r="F200" s="2"/>
      <c r="G200" s="2"/>
      <c r="H200" s="2"/>
      <c r="I200" s="2"/>
      <c r="J200" s="2"/>
      <c r="K200" s="2"/>
      <c r="L200" s="2"/>
      <c r="M200" s="2"/>
      <c r="N200" s="2"/>
      <c r="O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4.25" customHeight="1" x14ac:dyDescent="0.2">
      <c r="A201" s="34"/>
      <c r="B201" s="34"/>
      <c r="C201" s="34"/>
      <c r="D201" s="2"/>
      <c r="E201" s="2"/>
      <c r="F201" s="2"/>
      <c r="G201" s="2"/>
      <c r="H201" s="2"/>
      <c r="I201" s="2"/>
      <c r="J201" s="2"/>
      <c r="K201" s="2"/>
      <c r="L201" s="2"/>
      <c r="M201" s="2"/>
      <c r="N201" s="2"/>
      <c r="O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4.25" customHeight="1" x14ac:dyDescent="0.2">
      <c r="A202" s="34"/>
      <c r="B202" s="34"/>
      <c r="C202" s="34"/>
      <c r="D202" s="2"/>
      <c r="E202" s="2"/>
      <c r="F202" s="2"/>
      <c r="G202" s="2"/>
      <c r="H202" s="2"/>
      <c r="I202" s="2"/>
      <c r="J202" s="2"/>
      <c r="K202" s="2"/>
      <c r="L202" s="2"/>
      <c r="M202" s="2"/>
      <c r="N202" s="2"/>
      <c r="O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4.25" customHeight="1" x14ac:dyDescent="0.2">
      <c r="A203" s="34"/>
      <c r="B203" s="34"/>
      <c r="C203" s="34"/>
      <c r="D203" s="2"/>
      <c r="E203" s="2"/>
      <c r="F203" s="2"/>
      <c r="G203" s="2"/>
      <c r="H203" s="2"/>
      <c r="I203" s="2"/>
      <c r="J203" s="2"/>
      <c r="K203" s="2"/>
      <c r="L203" s="2"/>
      <c r="M203" s="2"/>
      <c r="N203" s="2"/>
      <c r="O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4.25" customHeight="1" x14ac:dyDescent="0.2">
      <c r="A204" s="34"/>
      <c r="B204" s="34"/>
      <c r="C204" s="34"/>
      <c r="D204" s="2"/>
      <c r="E204" s="2"/>
      <c r="F204" s="2"/>
      <c r="G204" s="2"/>
      <c r="H204" s="2"/>
      <c r="I204" s="2"/>
      <c r="J204" s="2"/>
      <c r="K204" s="2"/>
      <c r="L204" s="2"/>
      <c r="M204" s="2"/>
      <c r="N204" s="2"/>
      <c r="O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4.25" customHeight="1" x14ac:dyDescent="0.2">
      <c r="A205" s="34"/>
      <c r="B205" s="34"/>
      <c r="C205" s="34"/>
      <c r="D205" s="2"/>
      <c r="E205" s="2"/>
      <c r="F205" s="2"/>
      <c r="G205" s="2"/>
      <c r="H205" s="2"/>
      <c r="I205" s="2"/>
      <c r="J205" s="2"/>
      <c r="K205" s="2"/>
      <c r="L205" s="2"/>
      <c r="M205" s="2"/>
      <c r="N205" s="2"/>
      <c r="O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4.25" customHeight="1" x14ac:dyDescent="0.2">
      <c r="A206" s="34"/>
      <c r="B206" s="34"/>
      <c r="C206" s="34"/>
      <c r="D206" s="2"/>
      <c r="E206" s="2"/>
      <c r="F206" s="2"/>
      <c r="G206" s="2"/>
      <c r="H206" s="2"/>
      <c r="I206" s="2"/>
      <c r="J206" s="2"/>
      <c r="K206" s="2"/>
      <c r="L206" s="2"/>
      <c r="M206" s="2"/>
      <c r="N206" s="2"/>
      <c r="O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4.25" customHeight="1" x14ac:dyDescent="0.2">
      <c r="A207" s="34"/>
      <c r="B207" s="34"/>
      <c r="C207" s="34"/>
      <c r="D207" s="2"/>
      <c r="E207" s="2"/>
      <c r="F207" s="2"/>
      <c r="G207" s="2"/>
      <c r="H207" s="2"/>
      <c r="I207" s="2"/>
      <c r="J207" s="2"/>
      <c r="K207" s="2"/>
      <c r="L207" s="2"/>
      <c r="M207" s="2"/>
      <c r="N207" s="2"/>
      <c r="O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4.25" customHeight="1" x14ac:dyDescent="0.2">
      <c r="A208" s="34"/>
      <c r="B208" s="34"/>
      <c r="C208" s="34"/>
      <c r="D208" s="2"/>
      <c r="E208" s="2"/>
      <c r="F208" s="2"/>
      <c r="G208" s="2"/>
      <c r="H208" s="2"/>
      <c r="I208" s="2"/>
      <c r="J208" s="2"/>
      <c r="K208" s="2"/>
      <c r="L208" s="2"/>
      <c r="M208" s="2"/>
      <c r="N208" s="2"/>
      <c r="O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4.25" customHeight="1" x14ac:dyDescent="0.2">
      <c r="A209" s="34"/>
      <c r="B209" s="34"/>
      <c r="C209" s="34"/>
      <c r="D209" s="2"/>
      <c r="E209" s="2"/>
      <c r="F209" s="2"/>
      <c r="G209" s="2"/>
      <c r="H209" s="2"/>
      <c r="I209" s="2"/>
      <c r="J209" s="2"/>
      <c r="K209" s="2"/>
      <c r="L209" s="2"/>
      <c r="M209" s="2"/>
      <c r="N209" s="2"/>
      <c r="O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4.25" customHeight="1" x14ac:dyDescent="0.2">
      <c r="A210" s="34"/>
      <c r="B210" s="34"/>
      <c r="C210" s="34"/>
      <c r="D210" s="2"/>
      <c r="E210" s="2"/>
      <c r="F210" s="2"/>
      <c r="G210" s="2"/>
      <c r="H210" s="2"/>
      <c r="I210" s="2"/>
      <c r="J210" s="2"/>
      <c r="K210" s="2"/>
      <c r="L210" s="2"/>
      <c r="M210" s="2"/>
      <c r="N210" s="2"/>
      <c r="O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4.25" customHeight="1" x14ac:dyDescent="0.2">
      <c r="A211" s="34"/>
      <c r="B211" s="34"/>
      <c r="C211" s="34"/>
      <c r="D211" s="2"/>
      <c r="E211" s="2"/>
      <c r="F211" s="2"/>
      <c r="G211" s="2"/>
      <c r="H211" s="2"/>
      <c r="I211" s="2"/>
      <c r="J211" s="2"/>
      <c r="K211" s="2"/>
      <c r="L211" s="2"/>
      <c r="M211" s="2"/>
      <c r="N211" s="2"/>
      <c r="O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4.25" customHeight="1" x14ac:dyDescent="0.2">
      <c r="A212" s="34"/>
      <c r="B212" s="34"/>
      <c r="C212" s="34"/>
      <c r="D212" s="2"/>
      <c r="E212" s="2"/>
      <c r="F212" s="2"/>
      <c r="G212" s="2"/>
      <c r="H212" s="2"/>
      <c r="I212" s="2"/>
      <c r="J212" s="2"/>
      <c r="K212" s="2"/>
      <c r="L212" s="2"/>
      <c r="M212" s="2"/>
      <c r="N212" s="2"/>
      <c r="O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4.25" customHeight="1" x14ac:dyDescent="0.2">
      <c r="A213" s="34"/>
      <c r="B213" s="34"/>
      <c r="C213" s="34"/>
      <c r="D213" s="2"/>
      <c r="E213" s="2"/>
      <c r="F213" s="2"/>
      <c r="G213" s="2"/>
      <c r="H213" s="2"/>
      <c r="I213" s="2"/>
      <c r="J213" s="2"/>
      <c r="K213" s="2"/>
      <c r="L213" s="2"/>
      <c r="M213" s="2"/>
      <c r="N213" s="2"/>
      <c r="O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4.25" customHeight="1" x14ac:dyDescent="0.2">
      <c r="A214" s="34"/>
      <c r="B214" s="34"/>
      <c r="C214" s="34"/>
      <c r="D214" s="2"/>
      <c r="E214" s="2"/>
      <c r="F214" s="2"/>
      <c r="G214" s="2"/>
      <c r="H214" s="2"/>
      <c r="I214" s="2"/>
      <c r="J214" s="2"/>
      <c r="K214" s="2"/>
      <c r="L214" s="2"/>
      <c r="M214" s="2"/>
      <c r="N214" s="2"/>
      <c r="O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4.25" customHeight="1" x14ac:dyDescent="0.2">
      <c r="A215" s="34"/>
      <c r="B215" s="34"/>
      <c r="C215" s="34"/>
      <c r="D215" s="2"/>
      <c r="E215" s="2"/>
      <c r="F215" s="2"/>
      <c r="G215" s="2"/>
      <c r="H215" s="2"/>
      <c r="I215" s="2"/>
      <c r="J215" s="2"/>
      <c r="K215" s="2"/>
      <c r="L215" s="2"/>
      <c r="M215" s="2"/>
      <c r="N215" s="2"/>
      <c r="O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4.25" customHeight="1" x14ac:dyDescent="0.2">
      <c r="A216" s="34"/>
      <c r="B216" s="34"/>
      <c r="C216" s="34"/>
      <c r="D216" s="2"/>
      <c r="E216" s="2"/>
      <c r="F216" s="2"/>
      <c r="G216" s="2"/>
      <c r="H216" s="2"/>
      <c r="I216" s="2"/>
      <c r="J216" s="2"/>
      <c r="K216" s="2"/>
      <c r="L216" s="2"/>
      <c r="M216" s="2"/>
      <c r="N216" s="2"/>
      <c r="O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4.25" customHeight="1" x14ac:dyDescent="0.2">
      <c r="A217" s="34"/>
      <c r="B217" s="34"/>
      <c r="C217" s="34"/>
      <c r="D217" s="2"/>
      <c r="E217" s="2"/>
      <c r="F217" s="2"/>
      <c r="G217" s="2"/>
      <c r="H217" s="2"/>
      <c r="I217" s="2"/>
      <c r="J217" s="2"/>
      <c r="K217" s="2"/>
      <c r="L217" s="2"/>
      <c r="M217" s="2"/>
      <c r="N217" s="2"/>
      <c r="O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4.25" customHeight="1" x14ac:dyDescent="0.2">
      <c r="A218" s="34"/>
      <c r="B218" s="34"/>
      <c r="C218" s="34"/>
      <c r="D218" s="2"/>
      <c r="E218" s="2"/>
      <c r="F218" s="2"/>
      <c r="G218" s="2"/>
      <c r="H218" s="2"/>
      <c r="I218" s="2"/>
      <c r="J218" s="2"/>
      <c r="K218" s="2"/>
      <c r="L218" s="2"/>
      <c r="M218" s="2"/>
      <c r="N218" s="2"/>
      <c r="O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4.25" customHeight="1" x14ac:dyDescent="0.2">
      <c r="A219" s="34"/>
      <c r="B219" s="34"/>
      <c r="C219" s="34"/>
      <c r="D219" s="2"/>
      <c r="E219" s="2"/>
      <c r="F219" s="2"/>
      <c r="G219" s="2"/>
      <c r="H219" s="2"/>
      <c r="I219" s="2"/>
      <c r="J219" s="2"/>
      <c r="K219" s="2"/>
      <c r="L219" s="2"/>
      <c r="M219" s="2"/>
      <c r="N219" s="2"/>
      <c r="O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4.25" customHeight="1" x14ac:dyDescent="0.2">
      <c r="A220" s="34"/>
      <c r="B220" s="34"/>
      <c r="C220" s="34"/>
      <c r="D220" s="2"/>
      <c r="E220" s="2"/>
      <c r="F220" s="2"/>
      <c r="G220" s="2"/>
      <c r="H220" s="2"/>
      <c r="I220" s="2"/>
      <c r="J220" s="2"/>
      <c r="K220" s="2"/>
      <c r="L220" s="2"/>
      <c r="M220" s="2"/>
      <c r="N220" s="2"/>
      <c r="O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4.25" customHeight="1" x14ac:dyDescent="0.2">
      <c r="A221" s="34"/>
      <c r="B221" s="34"/>
      <c r="C221" s="34"/>
      <c r="D221" s="2"/>
      <c r="E221" s="2"/>
      <c r="F221" s="2"/>
      <c r="G221" s="2"/>
      <c r="H221" s="2"/>
      <c r="I221" s="2"/>
      <c r="J221" s="2"/>
      <c r="K221" s="2"/>
      <c r="L221" s="2"/>
      <c r="M221" s="2"/>
      <c r="N221" s="2"/>
      <c r="O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4.25" customHeight="1" x14ac:dyDescent="0.2">
      <c r="A222" s="34"/>
      <c r="B222" s="34"/>
      <c r="C222" s="34"/>
      <c r="D222" s="2"/>
      <c r="E222" s="2"/>
      <c r="F222" s="2"/>
      <c r="G222" s="2"/>
      <c r="H222" s="2"/>
      <c r="I222" s="2"/>
      <c r="J222" s="2"/>
      <c r="K222" s="2"/>
      <c r="L222" s="2"/>
      <c r="M222" s="2"/>
      <c r="N222" s="2"/>
      <c r="O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4.25" customHeight="1" x14ac:dyDescent="0.2">
      <c r="A223" s="34"/>
      <c r="B223" s="34"/>
      <c r="C223" s="34"/>
      <c r="D223" s="2"/>
      <c r="E223" s="2"/>
      <c r="F223" s="2"/>
      <c r="G223" s="2"/>
      <c r="H223" s="2"/>
      <c r="I223" s="2"/>
      <c r="J223" s="2"/>
      <c r="K223" s="2"/>
      <c r="L223" s="2"/>
      <c r="M223" s="2"/>
      <c r="N223" s="2"/>
      <c r="O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4.25" customHeight="1" x14ac:dyDescent="0.2">
      <c r="A224" s="34"/>
      <c r="B224" s="34"/>
      <c r="C224" s="34"/>
      <c r="D224" s="2"/>
      <c r="E224" s="2"/>
      <c r="F224" s="2"/>
      <c r="G224" s="2"/>
      <c r="H224" s="2"/>
      <c r="I224" s="2"/>
      <c r="J224" s="2"/>
      <c r="K224" s="2"/>
      <c r="L224" s="2"/>
      <c r="M224" s="2"/>
      <c r="N224" s="2"/>
      <c r="O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4.25" customHeight="1" x14ac:dyDescent="0.2">
      <c r="A225" s="34"/>
      <c r="B225" s="34"/>
      <c r="C225" s="34"/>
      <c r="D225" s="2"/>
      <c r="E225" s="2"/>
      <c r="F225" s="2"/>
      <c r="G225" s="2"/>
      <c r="H225" s="2"/>
      <c r="I225" s="2"/>
      <c r="J225" s="2"/>
      <c r="K225" s="2"/>
      <c r="L225" s="2"/>
      <c r="M225" s="2"/>
      <c r="N225" s="2"/>
      <c r="O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4.25" customHeight="1" x14ac:dyDescent="0.2">
      <c r="A226" s="34"/>
      <c r="B226" s="34"/>
      <c r="C226" s="34"/>
      <c r="D226" s="2"/>
      <c r="E226" s="2"/>
      <c r="F226" s="2"/>
      <c r="G226" s="2"/>
      <c r="H226" s="2"/>
      <c r="I226" s="2"/>
      <c r="J226" s="2"/>
      <c r="K226" s="2"/>
      <c r="L226" s="2"/>
      <c r="M226" s="2"/>
      <c r="N226" s="2"/>
      <c r="O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4.25" customHeight="1" x14ac:dyDescent="0.2">
      <c r="A227" s="34"/>
      <c r="B227" s="34"/>
      <c r="C227" s="34"/>
      <c r="D227" s="2"/>
      <c r="E227" s="2"/>
      <c r="F227" s="2"/>
      <c r="G227" s="2"/>
      <c r="H227" s="2"/>
      <c r="I227" s="2"/>
      <c r="J227" s="2"/>
      <c r="K227" s="2"/>
      <c r="L227" s="2"/>
      <c r="M227" s="2"/>
      <c r="N227" s="2"/>
      <c r="O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4.25" customHeight="1" x14ac:dyDescent="0.2">
      <c r="A228" s="34"/>
      <c r="B228" s="34"/>
      <c r="C228" s="34"/>
      <c r="D228" s="2"/>
      <c r="E228" s="2"/>
      <c r="F228" s="2"/>
      <c r="G228" s="2"/>
      <c r="H228" s="2"/>
      <c r="I228" s="2"/>
      <c r="J228" s="2"/>
      <c r="K228" s="2"/>
      <c r="L228" s="2"/>
      <c r="M228" s="2"/>
      <c r="N228" s="2"/>
      <c r="O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4.25" customHeight="1" x14ac:dyDescent="0.2">
      <c r="A229" s="34"/>
      <c r="B229" s="34"/>
      <c r="C229" s="34"/>
      <c r="D229" s="2"/>
      <c r="E229" s="2"/>
      <c r="F229" s="2"/>
      <c r="G229" s="2"/>
      <c r="H229" s="2"/>
      <c r="I229" s="2"/>
      <c r="J229" s="2"/>
      <c r="K229" s="2"/>
      <c r="L229" s="2"/>
      <c r="M229" s="2"/>
      <c r="N229" s="2"/>
      <c r="O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4.25" customHeight="1" x14ac:dyDescent="0.2">
      <c r="A230" s="34"/>
      <c r="B230" s="34"/>
      <c r="C230" s="34"/>
      <c r="D230" s="2"/>
      <c r="E230" s="2"/>
      <c r="F230" s="2"/>
      <c r="G230" s="2"/>
      <c r="H230" s="2"/>
      <c r="I230" s="2"/>
      <c r="J230" s="2"/>
      <c r="K230" s="2"/>
      <c r="L230" s="2"/>
      <c r="M230" s="2"/>
      <c r="N230" s="2"/>
      <c r="O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4.25" customHeight="1" x14ac:dyDescent="0.2">
      <c r="A231" s="34"/>
      <c r="B231" s="34"/>
      <c r="C231" s="34"/>
      <c r="D231" s="2"/>
      <c r="E231" s="2"/>
      <c r="F231" s="2"/>
      <c r="G231" s="2"/>
      <c r="H231" s="2"/>
      <c r="I231" s="2"/>
      <c r="J231" s="2"/>
      <c r="K231" s="2"/>
      <c r="L231" s="2"/>
      <c r="M231" s="2"/>
      <c r="N231" s="2"/>
      <c r="O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4.25" customHeight="1" x14ac:dyDescent="0.2">
      <c r="A232" s="34"/>
      <c r="B232" s="34"/>
      <c r="C232" s="34"/>
      <c r="D232" s="2"/>
      <c r="E232" s="2"/>
      <c r="F232" s="2"/>
      <c r="G232" s="2"/>
      <c r="H232" s="2"/>
      <c r="I232" s="2"/>
      <c r="J232" s="2"/>
      <c r="K232" s="2"/>
      <c r="L232" s="2"/>
      <c r="M232" s="2"/>
      <c r="N232" s="2"/>
      <c r="O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4.25" customHeight="1" x14ac:dyDescent="0.2">
      <c r="A233" s="34"/>
      <c r="B233" s="34"/>
      <c r="C233" s="34"/>
      <c r="D233" s="2"/>
      <c r="E233" s="2"/>
      <c r="F233" s="2"/>
      <c r="G233" s="2"/>
      <c r="H233" s="2"/>
      <c r="I233" s="2"/>
      <c r="J233" s="2"/>
      <c r="K233" s="2"/>
      <c r="L233" s="2"/>
      <c r="M233" s="2"/>
      <c r="N233" s="2"/>
      <c r="O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4.25" customHeight="1" x14ac:dyDescent="0.2">
      <c r="A234" s="34"/>
      <c r="B234" s="34"/>
      <c r="C234" s="34"/>
      <c r="D234" s="2"/>
      <c r="E234" s="2"/>
      <c r="F234" s="2"/>
      <c r="G234" s="2"/>
      <c r="H234" s="2"/>
      <c r="I234" s="2"/>
      <c r="J234" s="2"/>
      <c r="K234" s="2"/>
      <c r="L234" s="2"/>
      <c r="M234" s="2"/>
      <c r="N234" s="2"/>
      <c r="O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4.25" customHeight="1" x14ac:dyDescent="0.2">
      <c r="A235" s="34"/>
      <c r="B235" s="34"/>
      <c r="C235" s="34"/>
      <c r="D235" s="2"/>
      <c r="E235" s="2"/>
      <c r="F235" s="2"/>
      <c r="G235" s="2"/>
      <c r="H235" s="2"/>
      <c r="I235" s="2"/>
      <c r="J235" s="2"/>
      <c r="K235" s="2"/>
      <c r="L235" s="2"/>
      <c r="M235" s="2"/>
      <c r="N235" s="2"/>
      <c r="O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4.25" customHeight="1" x14ac:dyDescent="0.2">
      <c r="A236" s="34"/>
      <c r="B236" s="34"/>
      <c r="C236" s="34"/>
      <c r="D236" s="2"/>
      <c r="E236" s="2"/>
      <c r="F236" s="2"/>
      <c r="G236" s="2"/>
      <c r="H236" s="2"/>
      <c r="I236" s="2"/>
      <c r="J236" s="2"/>
      <c r="K236" s="2"/>
      <c r="L236" s="2"/>
      <c r="M236" s="2"/>
      <c r="N236" s="2"/>
      <c r="O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4.25" customHeight="1" x14ac:dyDescent="0.2">
      <c r="A237" s="34"/>
      <c r="B237" s="34"/>
      <c r="C237" s="34"/>
      <c r="D237" s="2"/>
      <c r="E237" s="2"/>
      <c r="F237" s="2"/>
      <c r="G237" s="2"/>
      <c r="H237" s="2"/>
      <c r="I237" s="2"/>
      <c r="J237" s="2"/>
      <c r="K237" s="2"/>
      <c r="L237" s="2"/>
      <c r="M237" s="2"/>
      <c r="N237" s="2"/>
      <c r="O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4.25" customHeight="1" x14ac:dyDescent="0.2">
      <c r="A238" s="34"/>
      <c r="B238" s="34"/>
      <c r="C238" s="34"/>
      <c r="D238" s="2"/>
      <c r="E238" s="2"/>
      <c r="F238" s="2"/>
      <c r="G238" s="2"/>
      <c r="H238" s="2"/>
      <c r="I238" s="2"/>
      <c r="J238" s="2"/>
      <c r="K238" s="2"/>
      <c r="L238" s="2"/>
      <c r="M238" s="2"/>
      <c r="N238" s="2"/>
      <c r="O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4.25" customHeight="1" x14ac:dyDescent="0.2">
      <c r="A239" s="34"/>
      <c r="B239" s="34"/>
      <c r="C239" s="34"/>
      <c r="D239" s="2"/>
      <c r="E239" s="2"/>
      <c r="F239" s="2"/>
      <c r="G239" s="2"/>
      <c r="H239" s="2"/>
      <c r="I239" s="2"/>
      <c r="J239" s="2"/>
      <c r="K239" s="2"/>
      <c r="L239" s="2"/>
      <c r="M239" s="2"/>
      <c r="N239" s="2"/>
      <c r="O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4.25" customHeight="1" x14ac:dyDescent="0.2">
      <c r="A240" s="34"/>
      <c r="B240" s="34"/>
      <c r="C240" s="34"/>
      <c r="D240" s="2"/>
      <c r="E240" s="2"/>
      <c r="F240" s="2"/>
      <c r="G240" s="2"/>
      <c r="H240" s="2"/>
      <c r="I240" s="2"/>
      <c r="J240" s="2"/>
      <c r="K240" s="2"/>
      <c r="L240" s="2"/>
      <c r="M240" s="2"/>
      <c r="N240" s="2"/>
      <c r="O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4.25" customHeight="1" x14ac:dyDescent="0.2">
      <c r="A241" s="34"/>
      <c r="B241" s="34"/>
      <c r="C241" s="34"/>
      <c r="D241" s="2"/>
      <c r="E241" s="2"/>
      <c r="F241" s="2"/>
      <c r="G241" s="2"/>
      <c r="H241" s="2"/>
      <c r="I241" s="2"/>
      <c r="J241" s="2"/>
      <c r="K241" s="2"/>
      <c r="L241" s="2"/>
      <c r="M241" s="2"/>
      <c r="N241" s="2"/>
      <c r="O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4.25" customHeight="1" x14ac:dyDescent="0.2">
      <c r="A242" s="34"/>
      <c r="B242" s="34"/>
      <c r="C242" s="34"/>
      <c r="D242" s="2"/>
      <c r="E242" s="2"/>
      <c r="F242" s="2"/>
      <c r="G242" s="2"/>
      <c r="H242" s="2"/>
      <c r="I242" s="2"/>
      <c r="J242" s="2"/>
      <c r="K242" s="2"/>
      <c r="L242" s="2"/>
      <c r="M242" s="2"/>
      <c r="N242" s="2"/>
      <c r="O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4.25" customHeight="1" x14ac:dyDescent="0.2">
      <c r="A243" s="34"/>
      <c r="B243" s="34"/>
      <c r="C243" s="34"/>
      <c r="D243" s="2"/>
      <c r="E243" s="2"/>
      <c r="F243" s="2"/>
      <c r="G243" s="2"/>
      <c r="H243" s="2"/>
      <c r="I243" s="2"/>
      <c r="J243" s="2"/>
      <c r="K243" s="2"/>
      <c r="L243" s="2"/>
      <c r="M243" s="2"/>
      <c r="N243" s="2"/>
      <c r="O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4.25" customHeight="1" x14ac:dyDescent="0.2">
      <c r="A244" s="34"/>
      <c r="B244" s="34"/>
      <c r="C244" s="34"/>
      <c r="D244" s="2"/>
      <c r="E244" s="2"/>
      <c r="F244" s="2"/>
      <c r="G244" s="2"/>
      <c r="H244" s="2"/>
      <c r="I244" s="2"/>
      <c r="J244" s="2"/>
      <c r="K244" s="2"/>
      <c r="L244" s="2"/>
      <c r="M244" s="2"/>
      <c r="N244" s="2"/>
      <c r="O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4.25" customHeight="1" x14ac:dyDescent="0.2">
      <c r="A245" s="34"/>
      <c r="B245" s="34"/>
      <c r="C245" s="34"/>
      <c r="D245" s="2"/>
      <c r="E245" s="2"/>
      <c r="F245" s="2"/>
      <c r="G245" s="2"/>
      <c r="H245" s="2"/>
      <c r="I245" s="2"/>
      <c r="J245" s="2"/>
      <c r="K245" s="2"/>
      <c r="L245" s="2"/>
      <c r="M245" s="2"/>
      <c r="N245" s="2"/>
      <c r="O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4.25" customHeight="1" x14ac:dyDescent="0.2">
      <c r="A246" s="34"/>
      <c r="B246" s="34"/>
      <c r="C246" s="34"/>
      <c r="D246" s="2"/>
      <c r="E246" s="2"/>
      <c r="F246" s="2"/>
      <c r="G246" s="2"/>
      <c r="H246" s="2"/>
      <c r="I246" s="2"/>
      <c r="J246" s="2"/>
      <c r="K246" s="2"/>
      <c r="L246" s="2"/>
      <c r="M246" s="2"/>
      <c r="N246" s="2"/>
      <c r="O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4.25" customHeight="1" x14ac:dyDescent="0.2">
      <c r="A247" s="34"/>
      <c r="B247" s="34"/>
      <c r="C247" s="34"/>
      <c r="D247" s="2"/>
      <c r="E247" s="2"/>
      <c r="F247" s="2"/>
      <c r="G247" s="2"/>
      <c r="H247" s="2"/>
      <c r="I247" s="2"/>
      <c r="J247" s="2"/>
      <c r="K247" s="2"/>
      <c r="L247" s="2"/>
      <c r="M247" s="2"/>
      <c r="N247" s="2"/>
      <c r="O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4.25" customHeight="1" x14ac:dyDescent="0.2">
      <c r="A248" s="34"/>
      <c r="B248" s="34"/>
      <c r="C248" s="34"/>
      <c r="D248" s="2"/>
      <c r="E248" s="2"/>
      <c r="F248" s="2"/>
      <c r="G248" s="2"/>
      <c r="H248" s="2"/>
      <c r="I248" s="2"/>
      <c r="J248" s="2"/>
      <c r="K248" s="2"/>
      <c r="L248" s="2"/>
      <c r="M248" s="2"/>
      <c r="N248" s="2"/>
      <c r="O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4.25" customHeight="1" x14ac:dyDescent="0.2">
      <c r="A249" s="34"/>
      <c r="B249" s="34"/>
      <c r="C249" s="34"/>
      <c r="D249" s="2"/>
      <c r="E249" s="2"/>
      <c r="F249" s="2"/>
      <c r="G249" s="2"/>
      <c r="H249" s="2"/>
      <c r="I249" s="2"/>
      <c r="J249" s="2"/>
      <c r="K249" s="2"/>
      <c r="L249" s="2"/>
      <c r="M249" s="2"/>
      <c r="N249" s="2"/>
      <c r="O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4.25" customHeight="1" x14ac:dyDescent="0.2">
      <c r="A250" s="34"/>
      <c r="B250" s="34"/>
      <c r="C250" s="34"/>
      <c r="D250" s="2"/>
      <c r="E250" s="2"/>
      <c r="F250" s="2"/>
      <c r="G250" s="2"/>
      <c r="H250" s="2"/>
      <c r="I250" s="2"/>
      <c r="J250" s="2"/>
      <c r="K250" s="2"/>
      <c r="L250" s="2"/>
      <c r="M250" s="2"/>
      <c r="N250" s="2"/>
      <c r="O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4.25" customHeight="1" x14ac:dyDescent="0.2">
      <c r="A251" s="34"/>
      <c r="B251" s="34"/>
      <c r="C251" s="34"/>
      <c r="D251" s="2"/>
      <c r="E251" s="2"/>
      <c r="F251" s="2"/>
      <c r="G251" s="2"/>
      <c r="H251" s="2"/>
      <c r="I251" s="2"/>
      <c r="J251" s="2"/>
      <c r="K251" s="2"/>
      <c r="L251" s="2"/>
      <c r="M251" s="2"/>
      <c r="N251" s="2"/>
      <c r="O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4.25" customHeight="1" x14ac:dyDescent="0.2">
      <c r="A252" s="34"/>
      <c r="B252" s="34"/>
      <c r="C252" s="34"/>
      <c r="D252" s="2"/>
      <c r="E252" s="2"/>
      <c r="F252" s="2"/>
      <c r="G252" s="2"/>
      <c r="H252" s="2"/>
      <c r="I252" s="2"/>
      <c r="J252" s="2"/>
      <c r="K252" s="2"/>
      <c r="L252" s="2"/>
      <c r="M252" s="2"/>
      <c r="N252" s="2"/>
      <c r="O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4.25" customHeight="1" x14ac:dyDescent="0.2">
      <c r="A253" s="34"/>
      <c r="B253" s="34"/>
      <c r="C253" s="34"/>
      <c r="D253" s="2"/>
      <c r="E253" s="2"/>
      <c r="F253" s="2"/>
      <c r="G253" s="2"/>
      <c r="H253" s="2"/>
      <c r="I253" s="2"/>
      <c r="J253" s="2"/>
      <c r="K253" s="2"/>
      <c r="L253" s="2"/>
      <c r="M253" s="2"/>
      <c r="N253" s="2"/>
      <c r="O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4.25" customHeight="1" x14ac:dyDescent="0.2">
      <c r="A254" s="34"/>
      <c r="B254" s="34"/>
      <c r="C254" s="34"/>
      <c r="D254" s="2"/>
      <c r="E254" s="2"/>
      <c r="F254" s="2"/>
      <c r="G254" s="2"/>
      <c r="H254" s="2"/>
      <c r="I254" s="2"/>
      <c r="J254" s="2"/>
      <c r="K254" s="2"/>
      <c r="L254" s="2"/>
      <c r="M254" s="2"/>
      <c r="N254" s="2"/>
      <c r="O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4.25" customHeight="1" x14ac:dyDescent="0.2">
      <c r="A255" s="34"/>
      <c r="B255" s="34"/>
      <c r="C255" s="34"/>
      <c r="D255" s="2"/>
      <c r="E255" s="2"/>
      <c r="F255" s="2"/>
      <c r="G255" s="2"/>
      <c r="H255" s="2"/>
      <c r="I255" s="2"/>
      <c r="J255" s="2"/>
      <c r="K255" s="2"/>
      <c r="L255" s="2"/>
      <c r="M255" s="2"/>
      <c r="N255" s="2"/>
      <c r="O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4.25" customHeight="1" x14ac:dyDescent="0.2">
      <c r="A256" s="34"/>
      <c r="B256" s="34"/>
      <c r="C256" s="34"/>
      <c r="D256" s="2"/>
      <c r="E256" s="2"/>
      <c r="F256" s="2"/>
      <c r="G256" s="2"/>
      <c r="H256" s="2"/>
      <c r="I256" s="2"/>
      <c r="J256" s="2"/>
      <c r="K256" s="2"/>
      <c r="L256" s="2"/>
      <c r="M256" s="2"/>
      <c r="N256" s="2"/>
      <c r="O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4.25" customHeight="1" x14ac:dyDescent="0.2">
      <c r="A257" s="34"/>
      <c r="B257" s="34"/>
      <c r="C257" s="34"/>
      <c r="D257" s="2"/>
      <c r="E257" s="2"/>
      <c r="F257" s="2"/>
      <c r="G257" s="2"/>
      <c r="H257" s="2"/>
      <c r="I257" s="2"/>
      <c r="J257" s="2"/>
      <c r="K257" s="2"/>
      <c r="L257" s="2"/>
      <c r="M257" s="2"/>
      <c r="N257" s="2"/>
      <c r="O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4.25" customHeight="1" x14ac:dyDescent="0.2">
      <c r="A258" s="34"/>
      <c r="B258" s="34"/>
      <c r="C258" s="34"/>
      <c r="D258" s="2"/>
      <c r="E258" s="2"/>
      <c r="F258" s="2"/>
      <c r="G258" s="2"/>
      <c r="H258" s="2"/>
      <c r="I258" s="2"/>
      <c r="J258" s="2"/>
      <c r="K258" s="2"/>
      <c r="L258" s="2"/>
      <c r="M258" s="2"/>
      <c r="N258" s="2"/>
      <c r="O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4.25" customHeight="1" x14ac:dyDescent="0.2">
      <c r="A259" s="34"/>
      <c r="B259" s="34"/>
      <c r="C259" s="34"/>
      <c r="D259" s="2"/>
      <c r="E259" s="2"/>
      <c r="F259" s="2"/>
      <c r="G259" s="2"/>
      <c r="H259" s="2"/>
      <c r="I259" s="2"/>
      <c r="J259" s="2"/>
      <c r="K259" s="2"/>
      <c r="L259" s="2"/>
      <c r="M259" s="2"/>
      <c r="N259" s="2"/>
      <c r="O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4.25" customHeight="1" x14ac:dyDescent="0.2">
      <c r="A260" s="34"/>
      <c r="B260" s="34"/>
      <c r="C260" s="34"/>
      <c r="D260" s="2"/>
      <c r="E260" s="2"/>
      <c r="F260" s="2"/>
      <c r="G260" s="2"/>
      <c r="H260" s="2"/>
      <c r="I260" s="2"/>
      <c r="J260" s="2"/>
      <c r="K260" s="2"/>
      <c r="L260" s="2"/>
      <c r="M260" s="2"/>
      <c r="N260" s="2"/>
      <c r="O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4.25" customHeight="1" x14ac:dyDescent="0.2">
      <c r="A261" s="34"/>
      <c r="B261" s="34"/>
      <c r="C261" s="34"/>
      <c r="D261" s="2"/>
      <c r="E261" s="2"/>
      <c r="F261" s="2"/>
      <c r="G261" s="2"/>
      <c r="H261" s="2"/>
      <c r="I261" s="2"/>
      <c r="J261" s="2"/>
      <c r="K261" s="2"/>
      <c r="L261" s="2"/>
      <c r="M261" s="2"/>
      <c r="N261" s="2"/>
      <c r="O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4.25" customHeight="1" x14ac:dyDescent="0.2">
      <c r="A262" s="34"/>
      <c r="B262" s="34"/>
      <c r="C262" s="34"/>
      <c r="D262" s="2"/>
      <c r="E262" s="2"/>
      <c r="F262" s="2"/>
      <c r="G262" s="2"/>
      <c r="H262" s="2"/>
      <c r="I262" s="2"/>
      <c r="J262" s="2"/>
      <c r="K262" s="2"/>
      <c r="L262" s="2"/>
      <c r="M262" s="2"/>
      <c r="N262" s="2"/>
      <c r="O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4.25" customHeight="1" x14ac:dyDescent="0.2">
      <c r="A263" s="34"/>
      <c r="B263" s="34"/>
      <c r="C263" s="34"/>
      <c r="D263" s="2"/>
      <c r="E263" s="2"/>
      <c r="F263" s="2"/>
      <c r="G263" s="2"/>
      <c r="H263" s="2"/>
      <c r="I263" s="2"/>
      <c r="J263" s="2"/>
      <c r="K263" s="2"/>
      <c r="L263" s="2"/>
      <c r="M263" s="2"/>
      <c r="N263" s="2"/>
      <c r="O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4.25" customHeight="1" x14ac:dyDescent="0.2">
      <c r="A264" s="34"/>
      <c r="B264" s="34"/>
      <c r="C264" s="34"/>
      <c r="D264" s="2"/>
      <c r="E264" s="2"/>
      <c r="F264" s="2"/>
      <c r="G264" s="2"/>
      <c r="H264" s="2"/>
      <c r="I264" s="2"/>
      <c r="J264" s="2"/>
      <c r="K264" s="2"/>
      <c r="L264" s="2"/>
      <c r="M264" s="2"/>
      <c r="N264" s="2"/>
      <c r="O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4.25" customHeight="1" x14ac:dyDescent="0.2">
      <c r="A265" s="34"/>
      <c r="B265" s="34"/>
      <c r="C265" s="34"/>
      <c r="D265" s="2"/>
      <c r="E265" s="2"/>
      <c r="F265" s="2"/>
      <c r="G265" s="2"/>
      <c r="H265" s="2"/>
      <c r="I265" s="2"/>
      <c r="J265" s="2"/>
      <c r="K265" s="2"/>
      <c r="L265" s="2"/>
      <c r="M265" s="2"/>
      <c r="N265" s="2"/>
      <c r="O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4.25" customHeight="1" x14ac:dyDescent="0.2">
      <c r="A266" s="34"/>
      <c r="B266" s="34"/>
      <c r="C266" s="34"/>
      <c r="D266" s="2"/>
      <c r="E266" s="2"/>
      <c r="F266" s="2"/>
      <c r="G266" s="2"/>
      <c r="H266" s="2"/>
      <c r="I266" s="2"/>
      <c r="J266" s="2"/>
      <c r="K266" s="2"/>
      <c r="L266" s="2"/>
      <c r="M266" s="2"/>
      <c r="N266" s="2"/>
      <c r="O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4.25" customHeight="1" x14ac:dyDescent="0.2">
      <c r="A267" s="34"/>
      <c r="B267" s="34"/>
      <c r="C267" s="34"/>
      <c r="D267" s="2"/>
      <c r="E267" s="2"/>
      <c r="F267" s="2"/>
      <c r="G267" s="2"/>
      <c r="H267" s="2"/>
      <c r="I267" s="2"/>
      <c r="J267" s="2"/>
      <c r="K267" s="2"/>
      <c r="L267" s="2"/>
      <c r="M267" s="2"/>
      <c r="N267" s="2"/>
      <c r="O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4.25" customHeight="1" x14ac:dyDescent="0.2">
      <c r="A268" s="34"/>
      <c r="B268" s="34"/>
      <c r="C268" s="34"/>
      <c r="D268" s="2"/>
      <c r="E268" s="2"/>
      <c r="F268" s="2"/>
      <c r="G268" s="2"/>
      <c r="H268" s="2"/>
      <c r="I268" s="2"/>
      <c r="J268" s="2"/>
      <c r="K268" s="2"/>
      <c r="L268" s="2"/>
      <c r="M268" s="2"/>
      <c r="N268" s="2"/>
      <c r="O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4.25" customHeight="1" x14ac:dyDescent="0.2">
      <c r="A269" s="34"/>
      <c r="B269" s="34"/>
      <c r="C269" s="34"/>
      <c r="D269" s="2"/>
      <c r="E269" s="2"/>
      <c r="F269" s="2"/>
      <c r="G269" s="2"/>
      <c r="H269" s="2"/>
      <c r="I269" s="2"/>
      <c r="J269" s="2"/>
      <c r="K269" s="2"/>
      <c r="L269" s="2"/>
      <c r="M269" s="2"/>
      <c r="N269" s="2"/>
      <c r="O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4.25" customHeight="1" x14ac:dyDescent="0.2">
      <c r="A270" s="34"/>
      <c r="B270" s="34"/>
      <c r="C270" s="34"/>
      <c r="D270" s="2"/>
      <c r="E270" s="2"/>
      <c r="F270" s="2"/>
      <c r="G270" s="2"/>
      <c r="H270" s="2"/>
      <c r="I270" s="2"/>
      <c r="J270" s="2"/>
      <c r="K270" s="2"/>
      <c r="L270" s="2"/>
      <c r="M270" s="2"/>
      <c r="N270" s="2"/>
      <c r="O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4.25" customHeight="1" x14ac:dyDescent="0.2">
      <c r="A271" s="34"/>
      <c r="B271" s="34"/>
      <c r="C271" s="34"/>
      <c r="D271" s="2"/>
      <c r="E271" s="2"/>
      <c r="F271" s="2"/>
      <c r="G271" s="2"/>
      <c r="H271" s="2"/>
      <c r="I271" s="2"/>
      <c r="J271" s="2"/>
      <c r="K271" s="2"/>
      <c r="L271" s="2"/>
      <c r="M271" s="2"/>
      <c r="N271" s="2"/>
      <c r="O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4.25" customHeight="1" x14ac:dyDescent="0.2">
      <c r="A272" s="34"/>
      <c r="B272" s="34"/>
      <c r="C272" s="34"/>
      <c r="D272" s="2"/>
      <c r="E272" s="2"/>
      <c r="F272" s="2"/>
      <c r="G272" s="2"/>
      <c r="H272" s="2"/>
      <c r="I272" s="2"/>
      <c r="J272" s="2"/>
      <c r="K272" s="2"/>
      <c r="L272" s="2"/>
      <c r="M272" s="2"/>
      <c r="N272" s="2"/>
      <c r="O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4.25" customHeight="1" x14ac:dyDescent="0.2">
      <c r="A273" s="34"/>
      <c r="B273" s="34"/>
      <c r="C273" s="34"/>
      <c r="D273" s="2"/>
      <c r="E273" s="2"/>
      <c r="F273" s="2"/>
      <c r="G273" s="2"/>
      <c r="H273" s="2"/>
      <c r="I273" s="2"/>
      <c r="J273" s="2"/>
      <c r="K273" s="2"/>
      <c r="L273" s="2"/>
      <c r="M273" s="2"/>
      <c r="N273" s="2"/>
      <c r="O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4.25" customHeight="1" x14ac:dyDescent="0.2">
      <c r="A274" s="34"/>
      <c r="B274" s="34"/>
      <c r="C274" s="34"/>
      <c r="D274" s="2"/>
      <c r="E274" s="2"/>
      <c r="F274" s="2"/>
      <c r="G274" s="2"/>
      <c r="H274" s="2"/>
      <c r="I274" s="2"/>
      <c r="J274" s="2"/>
      <c r="K274" s="2"/>
      <c r="L274" s="2"/>
      <c r="M274" s="2"/>
      <c r="N274" s="2"/>
      <c r="O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4.25" customHeight="1" x14ac:dyDescent="0.2">
      <c r="A275" s="34"/>
      <c r="B275" s="34"/>
      <c r="C275" s="34"/>
      <c r="D275" s="2"/>
      <c r="E275" s="2"/>
      <c r="F275" s="2"/>
      <c r="G275" s="2"/>
      <c r="H275" s="2"/>
      <c r="I275" s="2"/>
      <c r="J275" s="2"/>
      <c r="K275" s="2"/>
      <c r="L275" s="2"/>
      <c r="M275" s="2"/>
      <c r="N275" s="2"/>
      <c r="O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4.25" customHeight="1" x14ac:dyDescent="0.2">
      <c r="A276" s="34"/>
      <c r="B276" s="34"/>
      <c r="C276" s="34"/>
      <c r="D276" s="2"/>
      <c r="E276" s="2"/>
      <c r="F276" s="2"/>
      <c r="G276" s="2"/>
      <c r="H276" s="2"/>
      <c r="I276" s="2"/>
      <c r="J276" s="2"/>
      <c r="K276" s="2"/>
      <c r="L276" s="2"/>
      <c r="M276" s="2"/>
      <c r="N276" s="2"/>
      <c r="O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4.25" customHeight="1" x14ac:dyDescent="0.2">
      <c r="A277" s="34"/>
      <c r="B277" s="34"/>
      <c r="C277" s="34"/>
      <c r="D277" s="2"/>
      <c r="E277" s="2"/>
      <c r="F277" s="2"/>
      <c r="G277" s="2"/>
      <c r="H277" s="2"/>
      <c r="I277" s="2"/>
      <c r="J277" s="2"/>
      <c r="K277" s="2"/>
      <c r="L277" s="2"/>
      <c r="M277" s="2"/>
      <c r="N277" s="2"/>
      <c r="O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4.25" customHeight="1" x14ac:dyDescent="0.2">
      <c r="A278" s="34"/>
      <c r="B278" s="34"/>
      <c r="C278" s="34"/>
      <c r="D278" s="2"/>
      <c r="E278" s="2"/>
      <c r="F278" s="2"/>
      <c r="G278" s="2"/>
      <c r="H278" s="2"/>
      <c r="I278" s="2"/>
      <c r="J278" s="2"/>
      <c r="K278" s="2"/>
      <c r="L278" s="2"/>
      <c r="M278" s="2"/>
      <c r="N278" s="2"/>
      <c r="O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4.25" customHeight="1" x14ac:dyDescent="0.2">
      <c r="A279" s="34"/>
      <c r="B279" s="34"/>
      <c r="C279" s="34"/>
      <c r="D279" s="2"/>
      <c r="E279" s="2"/>
      <c r="F279" s="2"/>
      <c r="G279" s="2"/>
      <c r="H279" s="2"/>
      <c r="I279" s="2"/>
      <c r="J279" s="2"/>
      <c r="K279" s="2"/>
      <c r="L279" s="2"/>
      <c r="M279" s="2"/>
      <c r="N279" s="2"/>
      <c r="O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4.25" customHeight="1" x14ac:dyDescent="0.2">
      <c r="A280" s="34"/>
      <c r="B280" s="34"/>
      <c r="C280" s="34"/>
      <c r="D280" s="2"/>
      <c r="E280" s="2"/>
      <c r="F280" s="2"/>
      <c r="G280" s="2"/>
      <c r="H280" s="2"/>
      <c r="I280" s="2"/>
      <c r="J280" s="2"/>
      <c r="K280" s="2"/>
      <c r="L280" s="2"/>
      <c r="M280" s="2"/>
      <c r="N280" s="2"/>
      <c r="O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4.25" customHeight="1" x14ac:dyDescent="0.2">
      <c r="A281" s="34"/>
      <c r="B281" s="34"/>
      <c r="C281" s="34"/>
      <c r="D281" s="2"/>
      <c r="E281" s="2"/>
      <c r="F281" s="2"/>
      <c r="G281" s="2"/>
      <c r="H281" s="2"/>
      <c r="I281" s="2"/>
      <c r="J281" s="2"/>
      <c r="K281" s="2"/>
      <c r="L281" s="2"/>
      <c r="M281" s="2"/>
      <c r="N281" s="2"/>
      <c r="O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4.25" customHeight="1" x14ac:dyDescent="0.2">
      <c r="A282" s="34"/>
      <c r="B282" s="34"/>
      <c r="C282" s="34"/>
      <c r="D282" s="2"/>
      <c r="E282" s="2"/>
      <c r="F282" s="2"/>
      <c r="G282" s="2"/>
      <c r="H282" s="2"/>
      <c r="I282" s="2"/>
      <c r="J282" s="2"/>
      <c r="K282" s="2"/>
      <c r="L282" s="2"/>
      <c r="M282" s="2"/>
      <c r="N282" s="2"/>
      <c r="O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4.25" customHeight="1" x14ac:dyDescent="0.2">
      <c r="A283" s="34"/>
      <c r="B283" s="34"/>
      <c r="C283" s="34"/>
      <c r="D283" s="2"/>
      <c r="E283" s="2"/>
      <c r="F283" s="2"/>
      <c r="G283" s="2"/>
      <c r="H283" s="2"/>
      <c r="I283" s="2"/>
      <c r="J283" s="2"/>
      <c r="K283" s="2"/>
      <c r="L283" s="2"/>
      <c r="M283" s="2"/>
      <c r="N283" s="2"/>
      <c r="O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4.25" customHeight="1" x14ac:dyDescent="0.2">
      <c r="A284" s="34"/>
      <c r="B284" s="34"/>
      <c r="C284" s="34"/>
      <c r="D284" s="2"/>
      <c r="E284" s="2"/>
      <c r="F284" s="2"/>
      <c r="G284" s="2"/>
      <c r="H284" s="2"/>
      <c r="I284" s="2"/>
      <c r="J284" s="2"/>
      <c r="K284" s="2"/>
      <c r="L284" s="2"/>
      <c r="M284" s="2"/>
      <c r="N284" s="2"/>
      <c r="O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4.25" customHeight="1" x14ac:dyDescent="0.2">
      <c r="A285" s="34"/>
      <c r="B285" s="34"/>
      <c r="C285" s="34"/>
      <c r="D285" s="2"/>
      <c r="E285" s="2"/>
      <c r="F285" s="2"/>
      <c r="G285" s="2"/>
      <c r="H285" s="2"/>
      <c r="I285" s="2"/>
      <c r="J285" s="2"/>
      <c r="K285" s="2"/>
      <c r="L285" s="2"/>
      <c r="M285" s="2"/>
      <c r="N285" s="2"/>
      <c r="O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4.25" customHeight="1" x14ac:dyDescent="0.2">
      <c r="A286" s="34"/>
      <c r="B286" s="34"/>
      <c r="C286" s="34"/>
      <c r="D286" s="2"/>
      <c r="E286" s="2"/>
      <c r="F286" s="2"/>
      <c r="G286" s="2"/>
      <c r="H286" s="2"/>
      <c r="I286" s="2"/>
      <c r="J286" s="2"/>
      <c r="K286" s="2"/>
      <c r="L286" s="2"/>
      <c r="M286" s="2"/>
      <c r="N286" s="2"/>
      <c r="O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4.25" customHeight="1" x14ac:dyDescent="0.2">
      <c r="A287" s="34"/>
      <c r="B287" s="34"/>
      <c r="C287" s="34"/>
      <c r="D287" s="2"/>
      <c r="E287" s="2"/>
      <c r="F287" s="2"/>
      <c r="G287" s="2"/>
      <c r="H287" s="2"/>
      <c r="I287" s="2"/>
      <c r="J287" s="2"/>
      <c r="K287" s="2"/>
      <c r="L287" s="2"/>
      <c r="M287" s="2"/>
      <c r="N287" s="2"/>
      <c r="O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4.25" customHeight="1" x14ac:dyDescent="0.2">
      <c r="A288" s="34"/>
      <c r="B288" s="34"/>
      <c r="C288" s="34"/>
      <c r="D288" s="2"/>
      <c r="E288" s="2"/>
      <c r="F288" s="2"/>
      <c r="G288" s="2"/>
      <c r="H288" s="2"/>
      <c r="I288" s="2"/>
      <c r="J288" s="2"/>
      <c r="K288" s="2"/>
      <c r="L288" s="2"/>
      <c r="M288" s="2"/>
      <c r="N288" s="2"/>
      <c r="O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4.25" customHeight="1" x14ac:dyDescent="0.2">
      <c r="A289" s="34"/>
      <c r="B289" s="34"/>
      <c r="C289" s="34"/>
      <c r="D289" s="2"/>
      <c r="E289" s="2"/>
      <c r="F289" s="2"/>
      <c r="G289" s="2"/>
      <c r="H289" s="2"/>
      <c r="I289" s="2"/>
      <c r="J289" s="2"/>
      <c r="K289" s="2"/>
      <c r="L289" s="2"/>
      <c r="M289" s="2"/>
      <c r="N289" s="2"/>
      <c r="O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4.25" customHeight="1" x14ac:dyDescent="0.2">
      <c r="A290" s="34"/>
      <c r="B290" s="34"/>
      <c r="C290" s="34"/>
      <c r="D290" s="2"/>
      <c r="E290" s="2"/>
      <c r="F290" s="2"/>
      <c r="G290" s="2"/>
      <c r="H290" s="2"/>
      <c r="I290" s="2"/>
      <c r="J290" s="2"/>
      <c r="K290" s="2"/>
      <c r="L290" s="2"/>
      <c r="M290" s="2"/>
      <c r="N290" s="2"/>
      <c r="O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4.25" customHeight="1" x14ac:dyDescent="0.2">
      <c r="A291" s="34"/>
      <c r="B291" s="34"/>
      <c r="C291" s="34"/>
      <c r="D291" s="2"/>
      <c r="E291" s="2"/>
      <c r="F291" s="2"/>
      <c r="G291" s="2"/>
      <c r="H291" s="2"/>
      <c r="I291" s="2"/>
      <c r="J291" s="2"/>
      <c r="K291" s="2"/>
      <c r="L291" s="2"/>
      <c r="M291" s="2"/>
      <c r="N291" s="2"/>
      <c r="O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4.25" customHeight="1" x14ac:dyDescent="0.2">
      <c r="A292" s="34"/>
      <c r="B292" s="34"/>
      <c r="C292" s="34"/>
      <c r="D292" s="2"/>
      <c r="E292" s="2"/>
      <c r="F292" s="2"/>
      <c r="G292" s="2"/>
      <c r="H292" s="2"/>
      <c r="I292" s="2"/>
      <c r="J292" s="2"/>
      <c r="K292" s="2"/>
      <c r="L292" s="2"/>
      <c r="M292" s="2"/>
      <c r="N292" s="2"/>
      <c r="O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4.25" customHeight="1" x14ac:dyDescent="0.2">
      <c r="A293" s="34"/>
      <c r="B293" s="34"/>
      <c r="C293" s="34"/>
      <c r="D293" s="2"/>
      <c r="E293" s="2"/>
      <c r="F293" s="2"/>
      <c r="G293" s="2"/>
      <c r="H293" s="2"/>
      <c r="I293" s="2"/>
      <c r="J293" s="2"/>
      <c r="K293" s="2"/>
      <c r="L293" s="2"/>
      <c r="M293" s="2"/>
      <c r="N293" s="2"/>
      <c r="O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4.25" customHeight="1" x14ac:dyDescent="0.2">
      <c r="A294" s="34"/>
      <c r="B294" s="34"/>
      <c r="C294" s="34"/>
      <c r="D294" s="2"/>
      <c r="E294" s="2"/>
      <c r="F294" s="2"/>
      <c r="G294" s="2"/>
      <c r="H294" s="2"/>
      <c r="I294" s="2"/>
      <c r="J294" s="2"/>
      <c r="K294" s="2"/>
      <c r="L294" s="2"/>
      <c r="M294" s="2"/>
      <c r="N294" s="2"/>
      <c r="O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4.25" customHeight="1" x14ac:dyDescent="0.2">
      <c r="A295" s="34"/>
      <c r="B295" s="34"/>
      <c r="C295" s="34"/>
      <c r="D295" s="2"/>
      <c r="E295" s="2"/>
      <c r="F295" s="2"/>
      <c r="G295" s="2"/>
      <c r="H295" s="2"/>
      <c r="I295" s="2"/>
      <c r="J295" s="2"/>
      <c r="K295" s="2"/>
      <c r="L295" s="2"/>
      <c r="M295" s="2"/>
      <c r="N295" s="2"/>
      <c r="O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4.25" customHeight="1" x14ac:dyDescent="0.2">
      <c r="A296" s="34"/>
      <c r="B296" s="34"/>
      <c r="C296" s="34"/>
      <c r="D296" s="2"/>
      <c r="E296" s="2"/>
      <c r="F296" s="2"/>
      <c r="G296" s="2"/>
      <c r="H296" s="2"/>
      <c r="I296" s="2"/>
      <c r="J296" s="2"/>
      <c r="K296" s="2"/>
      <c r="L296" s="2"/>
      <c r="M296" s="2"/>
      <c r="N296" s="2"/>
      <c r="O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4.25" customHeight="1" x14ac:dyDescent="0.2">
      <c r="A297" s="34"/>
      <c r="B297" s="34"/>
      <c r="C297" s="34"/>
      <c r="D297" s="2"/>
      <c r="E297" s="2"/>
      <c r="F297" s="2"/>
      <c r="G297" s="2"/>
      <c r="H297" s="2"/>
      <c r="I297" s="2"/>
      <c r="J297" s="2"/>
      <c r="K297" s="2"/>
      <c r="L297" s="2"/>
      <c r="M297" s="2"/>
      <c r="N297" s="2"/>
      <c r="O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4.25" customHeight="1" x14ac:dyDescent="0.2">
      <c r="A298" s="34"/>
      <c r="B298" s="34"/>
      <c r="C298" s="34"/>
      <c r="D298" s="2"/>
      <c r="E298" s="2"/>
      <c r="F298" s="2"/>
      <c r="G298" s="2"/>
      <c r="H298" s="2"/>
      <c r="I298" s="2"/>
      <c r="J298" s="2"/>
      <c r="K298" s="2"/>
      <c r="L298" s="2"/>
      <c r="M298" s="2"/>
      <c r="N298" s="2"/>
      <c r="O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4.25" customHeight="1" x14ac:dyDescent="0.2">
      <c r="A299" s="34"/>
      <c r="B299" s="34"/>
      <c r="C299" s="34"/>
      <c r="D299" s="2"/>
      <c r="E299" s="2"/>
      <c r="F299" s="2"/>
      <c r="G299" s="2"/>
      <c r="H299" s="2"/>
      <c r="I299" s="2"/>
      <c r="J299" s="2"/>
      <c r="K299" s="2"/>
      <c r="L299" s="2"/>
      <c r="M299" s="2"/>
      <c r="N299" s="2"/>
      <c r="O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4.25" customHeight="1" x14ac:dyDescent="0.2">
      <c r="A300" s="34"/>
      <c r="B300" s="34"/>
      <c r="C300" s="34"/>
      <c r="D300" s="2"/>
      <c r="E300" s="2"/>
      <c r="F300" s="2"/>
      <c r="G300" s="2"/>
      <c r="H300" s="2"/>
      <c r="I300" s="2"/>
      <c r="J300" s="2"/>
      <c r="K300" s="2"/>
      <c r="L300" s="2"/>
      <c r="M300" s="2"/>
      <c r="N300" s="2"/>
      <c r="O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4.25" customHeight="1" x14ac:dyDescent="0.2">
      <c r="A301" s="34"/>
      <c r="B301" s="34"/>
      <c r="C301" s="34"/>
      <c r="D301" s="2"/>
      <c r="E301" s="2"/>
      <c r="F301" s="2"/>
      <c r="G301" s="2"/>
      <c r="H301" s="2"/>
      <c r="I301" s="2"/>
      <c r="J301" s="2"/>
      <c r="K301" s="2"/>
      <c r="L301" s="2"/>
      <c r="M301" s="2"/>
      <c r="N301" s="2"/>
      <c r="O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4.25" customHeight="1" x14ac:dyDescent="0.2">
      <c r="A302" s="34"/>
      <c r="B302" s="34"/>
      <c r="C302" s="34"/>
      <c r="D302" s="2"/>
      <c r="E302" s="2"/>
      <c r="F302" s="2"/>
      <c r="G302" s="2"/>
      <c r="H302" s="2"/>
      <c r="I302" s="2"/>
      <c r="J302" s="2"/>
      <c r="K302" s="2"/>
      <c r="L302" s="2"/>
      <c r="M302" s="2"/>
      <c r="N302" s="2"/>
      <c r="O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4.25" customHeight="1" x14ac:dyDescent="0.2">
      <c r="A303" s="34"/>
      <c r="B303" s="34"/>
      <c r="C303" s="34"/>
      <c r="D303" s="2"/>
      <c r="E303" s="2"/>
      <c r="F303" s="2"/>
      <c r="G303" s="2"/>
      <c r="H303" s="2"/>
      <c r="I303" s="2"/>
      <c r="J303" s="2"/>
      <c r="K303" s="2"/>
      <c r="L303" s="2"/>
      <c r="M303" s="2"/>
      <c r="N303" s="2"/>
      <c r="O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4.25" customHeight="1" x14ac:dyDescent="0.2">
      <c r="A304" s="34"/>
      <c r="B304" s="34"/>
      <c r="C304" s="34"/>
      <c r="D304" s="2"/>
      <c r="E304" s="2"/>
      <c r="F304" s="2"/>
      <c r="G304" s="2"/>
      <c r="H304" s="2"/>
      <c r="I304" s="2"/>
      <c r="J304" s="2"/>
      <c r="K304" s="2"/>
      <c r="L304" s="2"/>
      <c r="M304" s="2"/>
      <c r="N304" s="2"/>
      <c r="O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4.25" customHeight="1" x14ac:dyDescent="0.2">
      <c r="A305" s="34"/>
      <c r="B305" s="34"/>
      <c r="C305" s="34"/>
      <c r="D305" s="2"/>
      <c r="E305" s="2"/>
      <c r="F305" s="2"/>
      <c r="G305" s="2"/>
      <c r="H305" s="2"/>
      <c r="I305" s="2"/>
      <c r="J305" s="2"/>
      <c r="K305" s="2"/>
      <c r="L305" s="2"/>
      <c r="M305" s="2"/>
      <c r="N305" s="2"/>
      <c r="O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4.25" customHeight="1" x14ac:dyDescent="0.2">
      <c r="A306" s="34"/>
      <c r="B306" s="34"/>
      <c r="C306" s="34"/>
      <c r="D306" s="2"/>
      <c r="E306" s="2"/>
      <c r="F306" s="2"/>
      <c r="G306" s="2"/>
      <c r="H306" s="2"/>
      <c r="I306" s="2"/>
      <c r="J306" s="2"/>
      <c r="K306" s="2"/>
      <c r="L306" s="2"/>
      <c r="M306" s="2"/>
      <c r="N306" s="2"/>
      <c r="O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4.25" customHeight="1" x14ac:dyDescent="0.2">
      <c r="A307" s="34"/>
      <c r="B307" s="34"/>
      <c r="C307" s="34"/>
      <c r="D307" s="2"/>
      <c r="E307" s="2"/>
      <c r="F307" s="2"/>
      <c r="G307" s="2"/>
      <c r="H307" s="2"/>
      <c r="I307" s="2"/>
      <c r="J307" s="2"/>
      <c r="K307" s="2"/>
      <c r="L307" s="2"/>
      <c r="M307" s="2"/>
      <c r="N307" s="2"/>
      <c r="O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4.25" customHeight="1" x14ac:dyDescent="0.2">
      <c r="A308" s="34"/>
      <c r="B308" s="34"/>
      <c r="C308" s="34"/>
      <c r="D308" s="2"/>
      <c r="E308" s="2"/>
      <c r="F308" s="2"/>
      <c r="G308" s="2"/>
      <c r="H308" s="2"/>
      <c r="I308" s="2"/>
      <c r="J308" s="2"/>
      <c r="K308" s="2"/>
      <c r="L308" s="2"/>
      <c r="M308" s="2"/>
      <c r="N308" s="2"/>
      <c r="O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4.25" customHeight="1" x14ac:dyDescent="0.2">
      <c r="A309" s="34"/>
      <c r="B309" s="34"/>
      <c r="C309" s="34"/>
      <c r="D309" s="2"/>
      <c r="E309" s="2"/>
      <c r="F309" s="2"/>
      <c r="G309" s="2"/>
      <c r="H309" s="2"/>
      <c r="I309" s="2"/>
      <c r="J309" s="2"/>
      <c r="K309" s="2"/>
      <c r="L309" s="2"/>
      <c r="M309" s="2"/>
      <c r="N309" s="2"/>
      <c r="O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4.25" customHeight="1" x14ac:dyDescent="0.2">
      <c r="A310" s="34"/>
      <c r="B310" s="34"/>
      <c r="C310" s="34"/>
      <c r="D310" s="2"/>
      <c r="E310" s="2"/>
      <c r="F310" s="2"/>
      <c r="G310" s="2"/>
      <c r="H310" s="2"/>
      <c r="I310" s="2"/>
      <c r="J310" s="2"/>
      <c r="K310" s="2"/>
      <c r="L310" s="2"/>
      <c r="M310" s="2"/>
      <c r="N310" s="2"/>
      <c r="O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4.25" customHeight="1" x14ac:dyDescent="0.2">
      <c r="A311" s="34"/>
      <c r="B311" s="34"/>
      <c r="C311" s="34"/>
      <c r="D311" s="2"/>
      <c r="E311" s="2"/>
      <c r="F311" s="2"/>
      <c r="G311" s="2"/>
      <c r="H311" s="2"/>
      <c r="I311" s="2"/>
      <c r="J311" s="2"/>
      <c r="K311" s="2"/>
      <c r="L311" s="2"/>
      <c r="M311" s="2"/>
      <c r="N311" s="2"/>
      <c r="O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4.25" customHeight="1" x14ac:dyDescent="0.2">
      <c r="A312" s="34"/>
      <c r="B312" s="34"/>
      <c r="C312" s="34"/>
      <c r="D312" s="2"/>
      <c r="E312" s="2"/>
      <c r="F312" s="2"/>
      <c r="G312" s="2"/>
      <c r="H312" s="2"/>
      <c r="I312" s="2"/>
      <c r="J312" s="2"/>
      <c r="K312" s="2"/>
      <c r="L312" s="2"/>
      <c r="M312" s="2"/>
      <c r="N312" s="2"/>
      <c r="O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4.25" customHeight="1" x14ac:dyDescent="0.2">
      <c r="A313" s="34"/>
      <c r="B313" s="34"/>
      <c r="C313" s="34"/>
      <c r="D313" s="2"/>
      <c r="E313" s="2"/>
      <c r="F313" s="2"/>
      <c r="G313" s="2"/>
      <c r="H313" s="2"/>
      <c r="I313" s="2"/>
      <c r="J313" s="2"/>
      <c r="K313" s="2"/>
      <c r="L313" s="2"/>
      <c r="M313" s="2"/>
      <c r="N313" s="2"/>
      <c r="O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4.25" customHeight="1" x14ac:dyDescent="0.2">
      <c r="A314" s="34"/>
      <c r="B314" s="34"/>
      <c r="C314" s="34"/>
      <c r="D314" s="2"/>
      <c r="E314" s="2"/>
      <c r="F314" s="2"/>
      <c r="G314" s="2"/>
      <c r="H314" s="2"/>
      <c r="I314" s="2"/>
      <c r="J314" s="2"/>
      <c r="K314" s="2"/>
      <c r="L314" s="2"/>
      <c r="M314" s="2"/>
      <c r="N314" s="2"/>
      <c r="O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4.25" customHeight="1" x14ac:dyDescent="0.2">
      <c r="A315" s="34"/>
      <c r="B315" s="34"/>
      <c r="C315" s="34"/>
      <c r="D315" s="2"/>
      <c r="E315" s="2"/>
      <c r="F315" s="2"/>
      <c r="G315" s="2"/>
      <c r="H315" s="2"/>
      <c r="I315" s="2"/>
      <c r="J315" s="2"/>
      <c r="K315" s="2"/>
      <c r="L315" s="2"/>
      <c r="M315" s="2"/>
      <c r="N315" s="2"/>
      <c r="O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4.25" customHeight="1" x14ac:dyDescent="0.2">
      <c r="A316" s="34"/>
      <c r="B316" s="34"/>
      <c r="C316" s="34"/>
      <c r="D316" s="2"/>
      <c r="E316" s="2"/>
      <c r="F316" s="2"/>
      <c r="G316" s="2"/>
      <c r="H316" s="2"/>
      <c r="I316" s="2"/>
      <c r="J316" s="2"/>
      <c r="K316" s="2"/>
      <c r="L316" s="2"/>
      <c r="M316" s="2"/>
      <c r="N316" s="2"/>
      <c r="O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4.25" customHeight="1" x14ac:dyDescent="0.2">
      <c r="A317" s="34"/>
      <c r="B317" s="34"/>
      <c r="C317" s="34"/>
      <c r="D317" s="2"/>
      <c r="E317" s="2"/>
      <c r="F317" s="2"/>
      <c r="G317" s="2"/>
      <c r="H317" s="2"/>
      <c r="I317" s="2"/>
      <c r="J317" s="2"/>
      <c r="K317" s="2"/>
      <c r="L317" s="2"/>
      <c r="M317" s="2"/>
      <c r="N317" s="2"/>
      <c r="O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4.25" customHeight="1" x14ac:dyDescent="0.2">
      <c r="A318" s="34"/>
      <c r="B318" s="34"/>
      <c r="C318" s="34"/>
      <c r="D318" s="2"/>
      <c r="E318" s="2"/>
      <c r="F318" s="2"/>
      <c r="G318" s="2"/>
      <c r="H318" s="2"/>
      <c r="I318" s="2"/>
      <c r="J318" s="2"/>
      <c r="K318" s="2"/>
      <c r="L318" s="2"/>
      <c r="M318" s="2"/>
      <c r="N318" s="2"/>
      <c r="O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4.25" customHeight="1" x14ac:dyDescent="0.2">
      <c r="A319" s="34"/>
      <c r="B319" s="34"/>
      <c r="C319" s="34"/>
      <c r="D319" s="2"/>
      <c r="E319" s="2"/>
      <c r="F319" s="2"/>
      <c r="G319" s="2"/>
      <c r="H319" s="2"/>
      <c r="I319" s="2"/>
      <c r="J319" s="2"/>
      <c r="K319" s="2"/>
      <c r="L319" s="2"/>
      <c r="M319" s="2"/>
      <c r="N319" s="2"/>
      <c r="O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4.25" customHeight="1" x14ac:dyDescent="0.2">
      <c r="A320" s="34"/>
      <c r="B320" s="34"/>
      <c r="C320" s="34"/>
      <c r="D320" s="2"/>
      <c r="E320" s="2"/>
      <c r="F320" s="2"/>
      <c r="G320" s="2"/>
      <c r="H320" s="2"/>
      <c r="I320" s="2"/>
      <c r="J320" s="2"/>
      <c r="K320" s="2"/>
      <c r="L320" s="2"/>
      <c r="M320" s="2"/>
      <c r="N320" s="2"/>
      <c r="O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4.25" customHeight="1" x14ac:dyDescent="0.2">
      <c r="A321" s="34"/>
      <c r="B321" s="34"/>
      <c r="C321" s="34"/>
      <c r="D321" s="2"/>
      <c r="E321" s="2"/>
      <c r="F321" s="2"/>
      <c r="G321" s="2"/>
      <c r="H321" s="2"/>
      <c r="I321" s="2"/>
      <c r="J321" s="2"/>
      <c r="K321" s="2"/>
      <c r="L321" s="2"/>
      <c r="M321" s="2"/>
      <c r="N321" s="2"/>
      <c r="O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4.25" customHeight="1" x14ac:dyDescent="0.2">
      <c r="A322" s="34"/>
      <c r="B322" s="34"/>
      <c r="C322" s="34"/>
      <c r="D322" s="2"/>
      <c r="E322" s="2"/>
      <c r="F322" s="2"/>
      <c r="G322" s="2"/>
      <c r="H322" s="2"/>
      <c r="I322" s="2"/>
      <c r="J322" s="2"/>
      <c r="K322" s="2"/>
      <c r="L322" s="2"/>
      <c r="M322" s="2"/>
      <c r="N322" s="2"/>
      <c r="O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4.25" customHeight="1" x14ac:dyDescent="0.2">
      <c r="A323" s="34"/>
      <c r="B323" s="34"/>
      <c r="C323" s="34"/>
      <c r="D323" s="2"/>
      <c r="E323" s="2"/>
      <c r="F323" s="2"/>
      <c r="G323" s="2"/>
      <c r="H323" s="2"/>
      <c r="I323" s="2"/>
      <c r="J323" s="2"/>
      <c r="K323" s="2"/>
      <c r="L323" s="2"/>
      <c r="M323" s="2"/>
      <c r="N323" s="2"/>
      <c r="O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4.25" customHeight="1" x14ac:dyDescent="0.2">
      <c r="A324" s="34"/>
      <c r="B324" s="34"/>
      <c r="C324" s="34"/>
      <c r="D324" s="2"/>
      <c r="E324" s="2"/>
      <c r="F324" s="2"/>
      <c r="G324" s="2"/>
      <c r="H324" s="2"/>
      <c r="I324" s="2"/>
      <c r="J324" s="2"/>
      <c r="K324" s="2"/>
      <c r="L324" s="2"/>
      <c r="M324" s="2"/>
      <c r="N324" s="2"/>
      <c r="O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4.25" customHeight="1" x14ac:dyDescent="0.2">
      <c r="A325" s="34"/>
      <c r="B325" s="34"/>
      <c r="C325" s="34"/>
      <c r="D325" s="2"/>
      <c r="E325" s="2"/>
      <c r="F325" s="2"/>
      <c r="G325" s="2"/>
      <c r="H325" s="2"/>
      <c r="I325" s="2"/>
      <c r="J325" s="2"/>
      <c r="K325" s="2"/>
      <c r="L325" s="2"/>
      <c r="M325" s="2"/>
      <c r="N325" s="2"/>
      <c r="O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4.25" customHeight="1" x14ac:dyDescent="0.2">
      <c r="A326" s="34"/>
      <c r="B326" s="34"/>
      <c r="C326" s="34"/>
      <c r="D326" s="2"/>
      <c r="E326" s="2"/>
      <c r="F326" s="2"/>
      <c r="G326" s="2"/>
      <c r="H326" s="2"/>
      <c r="I326" s="2"/>
      <c r="J326" s="2"/>
      <c r="K326" s="2"/>
      <c r="L326" s="2"/>
      <c r="M326" s="2"/>
      <c r="N326" s="2"/>
      <c r="O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4.25" customHeight="1" x14ac:dyDescent="0.2">
      <c r="A327" s="34"/>
      <c r="B327" s="34"/>
      <c r="C327" s="34"/>
      <c r="D327" s="2"/>
      <c r="E327" s="2"/>
      <c r="F327" s="2"/>
      <c r="G327" s="2"/>
      <c r="H327" s="2"/>
      <c r="I327" s="2"/>
      <c r="J327" s="2"/>
      <c r="K327" s="2"/>
      <c r="L327" s="2"/>
      <c r="M327" s="2"/>
      <c r="N327" s="2"/>
      <c r="O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4.25" customHeight="1" x14ac:dyDescent="0.2">
      <c r="A328" s="34"/>
      <c r="B328" s="34"/>
      <c r="C328" s="34"/>
      <c r="D328" s="2"/>
      <c r="E328" s="2"/>
      <c r="F328" s="2"/>
      <c r="G328" s="2"/>
      <c r="H328" s="2"/>
      <c r="I328" s="2"/>
      <c r="J328" s="2"/>
      <c r="K328" s="2"/>
      <c r="L328" s="2"/>
      <c r="M328" s="2"/>
      <c r="N328" s="2"/>
      <c r="O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4.25" customHeight="1" x14ac:dyDescent="0.2">
      <c r="A329" s="34"/>
      <c r="B329" s="34"/>
      <c r="C329" s="34"/>
      <c r="D329" s="2"/>
      <c r="E329" s="2"/>
      <c r="F329" s="2"/>
      <c r="G329" s="2"/>
      <c r="H329" s="2"/>
      <c r="I329" s="2"/>
      <c r="J329" s="2"/>
      <c r="K329" s="2"/>
      <c r="L329" s="2"/>
      <c r="M329" s="2"/>
      <c r="N329" s="2"/>
      <c r="O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4.25" customHeight="1" x14ac:dyDescent="0.2">
      <c r="A330" s="34"/>
      <c r="B330" s="34"/>
      <c r="C330" s="34"/>
      <c r="D330" s="2"/>
      <c r="E330" s="2"/>
      <c r="F330" s="2"/>
      <c r="G330" s="2"/>
      <c r="H330" s="2"/>
      <c r="I330" s="2"/>
      <c r="J330" s="2"/>
      <c r="K330" s="2"/>
      <c r="L330" s="2"/>
      <c r="M330" s="2"/>
      <c r="N330" s="2"/>
      <c r="O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4.25" customHeight="1" x14ac:dyDescent="0.2">
      <c r="A331" s="34"/>
      <c r="B331" s="34"/>
      <c r="C331" s="34"/>
      <c r="D331" s="2"/>
      <c r="E331" s="2"/>
      <c r="F331" s="2"/>
      <c r="G331" s="2"/>
      <c r="H331" s="2"/>
      <c r="I331" s="2"/>
      <c r="J331" s="2"/>
      <c r="K331" s="2"/>
      <c r="L331" s="2"/>
      <c r="M331" s="2"/>
      <c r="N331" s="2"/>
      <c r="O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4.25" customHeight="1" x14ac:dyDescent="0.2">
      <c r="A332" s="34"/>
      <c r="B332" s="34"/>
      <c r="C332" s="34"/>
      <c r="D332" s="2"/>
      <c r="E332" s="2"/>
      <c r="F332" s="2"/>
      <c r="G332" s="2"/>
      <c r="H332" s="2"/>
      <c r="I332" s="2"/>
      <c r="J332" s="2"/>
      <c r="K332" s="2"/>
      <c r="L332" s="2"/>
      <c r="M332" s="2"/>
      <c r="N332" s="2"/>
      <c r="O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4.25" customHeight="1" x14ac:dyDescent="0.2">
      <c r="A333" s="34"/>
      <c r="B333" s="34"/>
      <c r="C333" s="34"/>
      <c r="D333" s="2"/>
      <c r="E333" s="2"/>
      <c r="F333" s="2"/>
      <c r="G333" s="2"/>
      <c r="H333" s="2"/>
      <c r="I333" s="2"/>
      <c r="J333" s="2"/>
      <c r="K333" s="2"/>
      <c r="L333" s="2"/>
      <c r="M333" s="2"/>
      <c r="N333" s="2"/>
      <c r="O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4.25" customHeight="1" x14ac:dyDescent="0.2">
      <c r="A334" s="34"/>
      <c r="B334" s="34"/>
      <c r="C334" s="34"/>
      <c r="D334" s="2"/>
      <c r="E334" s="2"/>
      <c r="F334" s="2"/>
      <c r="G334" s="2"/>
      <c r="H334" s="2"/>
      <c r="I334" s="2"/>
      <c r="J334" s="2"/>
      <c r="K334" s="2"/>
      <c r="L334" s="2"/>
      <c r="M334" s="2"/>
      <c r="N334" s="2"/>
      <c r="O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4.25" customHeight="1" x14ac:dyDescent="0.2">
      <c r="A335" s="34"/>
      <c r="B335" s="34"/>
      <c r="C335" s="34"/>
      <c r="D335" s="2"/>
      <c r="E335" s="2"/>
      <c r="F335" s="2"/>
      <c r="G335" s="2"/>
      <c r="H335" s="2"/>
      <c r="I335" s="2"/>
      <c r="J335" s="2"/>
      <c r="K335" s="2"/>
      <c r="L335" s="2"/>
      <c r="M335" s="2"/>
      <c r="N335" s="2"/>
      <c r="O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4.25" customHeight="1" x14ac:dyDescent="0.2">
      <c r="A336" s="34"/>
      <c r="B336" s="34"/>
      <c r="C336" s="34"/>
      <c r="D336" s="2"/>
      <c r="E336" s="2"/>
      <c r="F336" s="2"/>
      <c r="G336" s="2"/>
      <c r="H336" s="2"/>
      <c r="I336" s="2"/>
      <c r="J336" s="2"/>
      <c r="K336" s="2"/>
      <c r="L336" s="2"/>
      <c r="M336" s="2"/>
      <c r="N336" s="2"/>
      <c r="O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4.25" customHeight="1" x14ac:dyDescent="0.2">
      <c r="A337" s="34"/>
      <c r="B337" s="34"/>
      <c r="C337" s="34"/>
      <c r="D337" s="2"/>
      <c r="E337" s="2"/>
      <c r="F337" s="2"/>
      <c r="G337" s="2"/>
      <c r="H337" s="2"/>
      <c r="I337" s="2"/>
      <c r="J337" s="2"/>
      <c r="K337" s="2"/>
      <c r="L337" s="2"/>
      <c r="M337" s="2"/>
      <c r="N337" s="2"/>
      <c r="O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4.25" customHeight="1" x14ac:dyDescent="0.2">
      <c r="A338" s="34"/>
      <c r="B338" s="34"/>
      <c r="C338" s="34"/>
      <c r="D338" s="2"/>
      <c r="E338" s="2"/>
      <c r="F338" s="2"/>
      <c r="G338" s="2"/>
      <c r="H338" s="2"/>
      <c r="I338" s="2"/>
      <c r="J338" s="2"/>
      <c r="K338" s="2"/>
      <c r="L338" s="2"/>
      <c r="M338" s="2"/>
      <c r="N338" s="2"/>
      <c r="O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4.25" customHeight="1" x14ac:dyDescent="0.2">
      <c r="A339" s="34"/>
      <c r="B339" s="34"/>
      <c r="C339" s="34"/>
      <c r="D339" s="2"/>
      <c r="E339" s="2"/>
      <c r="F339" s="2"/>
      <c r="G339" s="2"/>
      <c r="H339" s="2"/>
      <c r="I339" s="2"/>
      <c r="J339" s="2"/>
      <c r="K339" s="2"/>
      <c r="L339" s="2"/>
      <c r="M339" s="2"/>
      <c r="N339" s="2"/>
      <c r="O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4.25" customHeight="1" x14ac:dyDescent="0.2">
      <c r="A340" s="34"/>
      <c r="B340" s="34"/>
      <c r="C340" s="34"/>
      <c r="D340" s="2"/>
      <c r="E340" s="2"/>
      <c r="F340" s="2"/>
      <c r="G340" s="2"/>
      <c r="H340" s="2"/>
      <c r="I340" s="2"/>
      <c r="J340" s="2"/>
      <c r="K340" s="2"/>
      <c r="L340" s="2"/>
      <c r="M340" s="2"/>
      <c r="N340" s="2"/>
      <c r="O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4.25" customHeight="1" x14ac:dyDescent="0.2">
      <c r="A341" s="34"/>
      <c r="B341" s="34"/>
      <c r="C341" s="34"/>
      <c r="D341" s="2"/>
      <c r="E341" s="2"/>
      <c r="F341" s="2"/>
      <c r="G341" s="2"/>
      <c r="H341" s="2"/>
      <c r="I341" s="2"/>
      <c r="J341" s="2"/>
      <c r="K341" s="2"/>
      <c r="L341" s="2"/>
      <c r="M341" s="2"/>
      <c r="N341" s="2"/>
      <c r="O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4.25" customHeight="1" x14ac:dyDescent="0.2">
      <c r="A342" s="34"/>
      <c r="B342" s="34"/>
      <c r="C342" s="34"/>
      <c r="D342" s="2"/>
      <c r="E342" s="2"/>
      <c r="F342" s="2"/>
      <c r="G342" s="2"/>
      <c r="H342" s="2"/>
      <c r="I342" s="2"/>
      <c r="J342" s="2"/>
      <c r="K342" s="2"/>
      <c r="L342" s="2"/>
      <c r="M342" s="2"/>
      <c r="N342" s="2"/>
      <c r="O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4.25" customHeight="1" x14ac:dyDescent="0.2">
      <c r="A343" s="34"/>
      <c r="B343" s="34"/>
      <c r="C343" s="34"/>
      <c r="D343" s="2"/>
      <c r="E343" s="2"/>
      <c r="F343" s="2"/>
      <c r="G343" s="2"/>
      <c r="H343" s="2"/>
      <c r="I343" s="2"/>
      <c r="J343" s="2"/>
      <c r="K343" s="2"/>
      <c r="L343" s="2"/>
      <c r="M343" s="2"/>
      <c r="N343" s="2"/>
      <c r="O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4.25" customHeight="1" x14ac:dyDescent="0.2">
      <c r="A344" s="34"/>
      <c r="B344" s="34"/>
      <c r="C344" s="34"/>
      <c r="D344" s="2"/>
      <c r="E344" s="2"/>
      <c r="F344" s="2"/>
      <c r="G344" s="2"/>
      <c r="H344" s="2"/>
      <c r="I344" s="2"/>
      <c r="J344" s="2"/>
      <c r="K344" s="2"/>
      <c r="L344" s="2"/>
      <c r="M344" s="2"/>
      <c r="N344" s="2"/>
      <c r="O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4.25" customHeight="1" x14ac:dyDescent="0.2">
      <c r="A345" s="34"/>
      <c r="B345" s="34"/>
      <c r="C345" s="34"/>
      <c r="D345" s="2"/>
      <c r="E345" s="2"/>
      <c r="F345" s="2"/>
      <c r="G345" s="2"/>
      <c r="H345" s="2"/>
      <c r="I345" s="2"/>
      <c r="J345" s="2"/>
      <c r="K345" s="2"/>
      <c r="L345" s="2"/>
      <c r="M345" s="2"/>
      <c r="N345" s="2"/>
      <c r="O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4.25" customHeight="1" x14ac:dyDescent="0.2">
      <c r="A346" s="34"/>
      <c r="B346" s="34"/>
      <c r="C346" s="34"/>
      <c r="D346" s="2"/>
      <c r="E346" s="2"/>
      <c r="F346" s="2"/>
      <c r="G346" s="2"/>
      <c r="H346" s="2"/>
      <c r="I346" s="2"/>
      <c r="J346" s="2"/>
      <c r="K346" s="2"/>
      <c r="L346" s="2"/>
      <c r="M346" s="2"/>
      <c r="N346" s="2"/>
      <c r="O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4.25" customHeight="1" x14ac:dyDescent="0.2">
      <c r="A347" s="34"/>
      <c r="B347" s="34"/>
      <c r="C347" s="34"/>
      <c r="D347" s="2"/>
      <c r="E347" s="2"/>
      <c r="F347" s="2"/>
      <c r="G347" s="2"/>
      <c r="H347" s="2"/>
      <c r="I347" s="2"/>
      <c r="J347" s="2"/>
      <c r="K347" s="2"/>
      <c r="L347" s="2"/>
      <c r="M347" s="2"/>
      <c r="N347" s="2"/>
      <c r="O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4.25" customHeight="1" x14ac:dyDescent="0.2">
      <c r="A348" s="34"/>
      <c r="B348" s="34"/>
      <c r="C348" s="34"/>
      <c r="D348" s="2"/>
      <c r="E348" s="2"/>
      <c r="F348" s="2"/>
      <c r="G348" s="2"/>
      <c r="H348" s="2"/>
      <c r="I348" s="2"/>
      <c r="J348" s="2"/>
      <c r="K348" s="2"/>
      <c r="L348" s="2"/>
      <c r="M348" s="2"/>
      <c r="N348" s="2"/>
      <c r="O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4.25" customHeight="1" x14ac:dyDescent="0.2">
      <c r="A349" s="34"/>
      <c r="B349" s="34"/>
      <c r="C349" s="34"/>
      <c r="D349" s="2"/>
      <c r="E349" s="2"/>
      <c r="F349" s="2"/>
      <c r="G349" s="2"/>
      <c r="H349" s="2"/>
      <c r="I349" s="2"/>
      <c r="J349" s="2"/>
      <c r="K349" s="2"/>
      <c r="L349" s="2"/>
      <c r="M349" s="2"/>
      <c r="N349" s="2"/>
      <c r="O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4.25" customHeight="1" x14ac:dyDescent="0.2">
      <c r="A350" s="34"/>
      <c r="B350" s="34"/>
      <c r="C350" s="34"/>
      <c r="D350" s="2"/>
      <c r="E350" s="2"/>
      <c r="F350" s="2"/>
      <c r="G350" s="2"/>
      <c r="H350" s="2"/>
      <c r="I350" s="2"/>
      <c r="J350" s="2"/>
      <c r="K350" s="2"/>
      <c r="L350" s="2"/>
      <c r="M350" s="2"/>
      <c r="N350" s="2"/>
      <c r="O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4.25" customHeight="1" x14ac:dyDescent="0.2">
      <c r="A351" s="34"/>
      <c r="B351" s="34"/>
      <c r="C351" s="34"/>
      <c r="D351" s="2"/>
      <c r="E351" s="2"/>
      <c r="F351" s="2"/>
      <c r="G351" s="2"/>
      <c r="H351" s="2"/>
      <c r="I351" s="2"/>
      <c r="J351" s="2"/>
      <c r="K351" s="2"/>
      <c r="L351" s="2"/>
      <c r="M351" s="2"/>
      <c r="N351" s="2"/>
      <c r="O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4.25" customHeight="1" x14ac:dyDescent="0.2">
      <c r="A352" s="34"/>
      <c r="B352" s="34"/>
      <c r="C352" s="34"/>
      <c r="D352" s="2"/>
      <c r="E352" s="2"/>
      <c r="F352" s="2"/>
      <c r="G352" s="2"/>
      <c r="H352" s="2"/>
      <c r="I352" s="2"/>
      <c r="J352" s="2"/>
      <c r="K352" s="2"/>
      <c r="L352" s="2"/>
      <c r="M352" s="2"/>
      <c r="N352" s="2"/>
      <c r="O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4.25" customHeight="1" x14ac:dyDescent="0.2">
      <c r="A353" s="34"/>
      <c r="B353" s="34"/>
      <c r="C353" s="34"/>
      <c r="D353" s="2"/>
      <c r="E353" s="2"/>
      <c r="F353" s="2"/>
      <c r="G353" s="2"/>
      <c r="H353" s="2"/>
      <c r="I353" s="2"/>
      <c r="J353" s="2"/>
      <c r="K353" s="2"/>
      <c r="L353" s="2"/>
      <c r="M353" s="2"/>
      <c r="N353" s="2"/>
      <c r="O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4.25" customHeight="1" x14ac:dyDescent="0.2">
      <c r="A354" s="34"/>
      <c r="B354" s="34"/>
      <c r="C354" s="34"/>
      <c r="D354" s="2"/>
      <c r="E354" s="2"/>
      <c r="F354" s="2"/>
      <c r="G354" s="2"/>
      <c r="H354" s="2"/>
      <c r="I354" s="2"/>
      <c r="J354" s="2"/>
      <c r="K354" s="2"/>
      <c r="L354" s="2"/>
      <c r="M354" s="2"/>
      <c r="N354" s="2"/>
      <c r="O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4.25" customHeight="1" x14ac:dyDescent="0.2">
      <c r="A355" s="34"/>
      <c r="B355" s="34"/>
      <c r="C355" s="34"/>
      <c r="D355" s="2"/>
      <c r="E355" s="2"/>
      <c r="F355" s="2"/>
      <c r="G355" s="2"/>
      <c r="H355" s="2"/>
      <c r="I355" s="2"/>
      <c r="J355" s="2"/>
      <c r="K355" s="2"/>
      <c r="L355" s="2"/>
      <c r="M355" s="2"/>
      <c r="N355" s="2"/>
      <c r="O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4.25" customHeight="1" x14ac:dyDescent="0.2">
      <c r="A356" s="34"/>
      <c r="B356" s="34"/>
      <c r="C356" s="34"/>
      <c r="D356" s="2"/>
      <c r="E356" s="2"/>
      <c r="F356" s="2"/>
      <c r="G356" s="2"/>
      <c r="H356" s="2"/>
      <c r="I356" s="2"/>
      <c r="J356" s="2"/>
      <c r="K356" s="2"/>
      <c r="L356" s="2"/>
      <c r="M356" s="2"/>
      <c r="N356" s="2"/>
      <c r="O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4.25" customHeight="1" x14ac:dyDescent="0.2">
      <c r="A357" s="34"/>
      <c r="B357" s="34"/>
      <c r="C357" s="34"/>
      <c r="D357" s="2"/>
      <c r="E357" s="2"/>
      <c r="F357" s="2"/>
      <c r="G357" s="2"/>
      <c r="H357" s="2"/>
      <c r="I357" s="2"/>
      <c r="J357" s="2"/>
      <c r="K357" s="2"/>
      <c r="L357" s="2"/>
      <c r="M357" s="2"/>
      <c r="N357" s="2"/>
      <c r="O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4.25" customHeight="1" x14ac:dyDescent="0.2">
      <c r="A358" s="34"/>
      <c r="B358" s="34"/>
      <c r="C358" s="34"/>
      <c r="D358" s="2"/>
      <c r="E358" s="2"/>
      <c r="F358" s="2"/>
      <c r="G358" s="2"/>
      <c r="H358" s="2"/>
      <c r="I358" s="2"/>
      <c r="J358" s="2"/>
      <c r="K358" s="2"/>
      <c r="L358" s="2"/>
      <c r="M358" s="2"/>
      <c r="N358" s="2"/>
      <c r="O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4.25" customHeight="1" x14ac:dyDescent="0.2">
      <c r="A359" s="34"/>
      <c r="B359" s="34"/>
      <c r="C359" s="34"/>
      <c r="D359" s="2"/>
      <c r="E359" s="2"/>
      <c r="F359" s="2"/>
      <c r="G359" s="2"/>
      <c r="H359" s="2"/>
      <c r="I359" s="2"/>
      <c r="J359" s="2"/>
      <c r="K359" s="2"/>
      <c r="L359" s="2"/>
      <c r="M359" s="2"/>
      <c r="N359" s="2"/>
      <c r="O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4.25" customHeight="1" x14ac:dyDescent="0.2">
      <c r="A360" s="34"/>
      <c r="B360" s="34"/>
      <c r="C360" s="34"/>
      <c r="D360" s="2"/>
      <c r="E360" s="2"/>
      <c r="F360" s="2"/>
      <c r="G360" s="2"/>
      <c r="H360" s="2"/>
      <c r="I360" s="2"/>
      <c r="J360" s="2"/>
      <c r="K360" s="2"/>
      <c r="L360" s="2"/>
      <c r="M360" s="2"/>
      <c r="N360" s="2"/>
      <c r="O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4.25" customHeight="1" x14ac:dyDescent="0.2">
      <c r="A361" s="34"/>
      <c r="B361" s="34"/>
      <c r="C361" s="34"/>
      <c r="D361" s="2"/>
      <c r="E361" s="2"/>
      <c r="F361" s="2"/>
      <c r="G361" s="2"/>
      <c r="H361" s="2"/>
      <c r="I361" s="2"/>
      <c r="J361" s="2"/>
      <c r="K361" s="2"/>
      <c r="L361" s="2"/>
      <c r="M361" s="2"/>
      <c r="N361" s="2"/>
      <c r="O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4.25" customHeight="1" x14ac:dyDescent="0.2">
      <c r="A362" s="34"/>
      <c r="B362" s="34"/>
      <c r="C362" s="34"/>
      <c r="D362" s="2"/>
      <c r="E362" s="2"/>
      <c r="F362" s="2"/>
      <c r="G362" s="2"/>
      <c r="H362" s="2"/>
      <c r="I362" s="2"/>
      <c r="J362" s="2"/>
      <c r="K362" s="2"/>
      <c r="L362" s="2"/>
      <c r="M362" s="2"/>
      <c r="N362" s="2"/>
      <c r="O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4.25" customHeight="1" x14ac:dyDescent="0.2">
      <c r="A363" s="34"/>
      <c r="B363" s="34"/>
      <c r="C363" s="34"/>
      <c r="D363" s="2"/>
      <c r="E363" s="2"/>
      <c r="F363" s="2"/>
      <c r="G363" s="2"/>
      <c r="H363" s="2"/>
      <c r="I363" s="2"/>
      <c r="J363" s="2"/>
      <c r="K363" s="2"/>
      <c r="L363" s="2"/>
      <c r="M363" s="2"/>
      <c r="N363" s="2"/>
      <c r="O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4.25" customHeight="1" x14ac:dyDescent="0.2">
      <c r="A364" s="34"/>
      <c r="B364" s="34"/>
      <c r="C364" s="34"/>
      <c r="D364" s="2"/>
      <c r="E364" s="2"/>
      <c r="F364" s="2"/>
      <c r="G364" s="2"/>
      <c r="H364" s="2"/>
      <c r="I364" s="2"/>
      <c r="J364" s="2"/>
      <c r="K364" s="2"/>
      <c r="L364" s="2"/>
      <c r="M364" s="2"/>
      <c r="N364" s="2"/>
      <c r="O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4.25" customHeight="1" x14ac:dyDescent="0.2">
      <c r="A365" s="34"/>
      <c r="B365" s="34"/>
      <c r="C365" s="34"/>
      <c r="D365" s="2"/>
      <c r="E365" s="2"/>
      <c r="F365" s="2"/>
      <c r="G365" s="2"/>
      <c r="H365" s="2"/>
      <c r="I365" s="2"/>
      <c r="J365" s="2"/>
      <c r="K365" s="2"/>
      <c r="L365" s="2"/>
      <c r="M365" s="2"/>
      <c r="N365" s="2"/>
      <c r="O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4.25" customHeight="1" x14ac:dyDescent="0.2">
      <c r="A366" s="34"/>
      <c r="B366" s="34"/>
      <c r="C366" s="34"/>
      <c r="D366" s="2"/>
      <c r="E366" s="2"/>
      <c r="F366" s="2"/>
      <c r="G366" s="2"/>
      <c r="H366" s="2"/>
      <c r="I366" s="2"/>
      <c r="J366" s="2"/>
      <c r="K366" s="2"/>
      <c r="L366" s="2"/>
      <c r="M366" s="2"/>
      <c r="N366" s="2"/>
      <c r="O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4.25" customHeight="1" x14ac:dyDescent="0.2">
      <c r="A367" s="34"/>
      <c r="B367" s="34"/>
      <c r="C367" s="34"/>
      <c r="D367" s="2"/>
      <c r="E367" s="2"/>
      <c r="F367" s="2"/>
      <c r="G367" s="2"/>
      <c r="H367" s="2"/>
      <c r="I367" s="2"/>
      <c r="J367" s="2"/>
      <c r="K367" s="2"/>
      <c r="L367" s="2"/>
      <c r="M367" s="2"/>
      <c r="N367" s="2"/>
      <c r="O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4.25" customHeight="1" x14ac:dyDescent="0.2">
      <c r="A368" s="34"/>
      <c r="B368" s="34"/>
      <c r="C368" s="34"/>
      <c r="D368" s="2"/>
      <c r="E368" s="2"/>
      <c r="F368" s="2"/>
      <c r="G368" s="2"/>
      <c r="H368" s="2"/>
      <c r="I368" s="2"/>
      <c r="J368" s="2"/>
      <c r="K368" s="2"/>
      <c r="L368" s="2"/>
      <c r="M368" s="2"/>
      <c r="N368" s="2"/>
      <c r="O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4.25" customHeight="1" x14ac:dyDescent="0.2">
      <c r="A369" s="34"/>
      <c r="B369" s="34"/>
      <c r="C369" s="34"/>
      <c r="D369" s="2"/>
      <c r="E369" s="2"/>
      <c r="F369" s="2"/>
      <c r="G369" s="2"/>
      <c r="H369" s="2"/>
      <c r="I369" s="2"/>
      <c r="J369" s="2"/>
      <c r="K369" s="2"/>
      <c r="L369" s="2"/>
      <c r="M369" s="2"/>
      <c r="N369" s="2"/>
      <c r="O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4.25" customHeight="1" x14ac:dyDescent="0.2">
      <c r="A370" s="34"/>
      <c r="B370" s="34"/>
      <c r="C370" s="34"/>
      <c r="D370" s="2"/>
      <c r="E370" s="2"/>
      <c r="F370" s="2"/>
      <c r="G370" s="2"/>
      <c r="H370" s="2"/>
      <c r="I370" s="2"/>
      <c r="J370" s="2"/>
      <c r="K370" s="2"/>
      <c r="L370" s="2"/>
      <c r="M370" s="2"/>
      <c r="N370" s="2"/>
      <c r="O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4.25" customHeight="1" x14ac:dyDescent="0.2">
      <c r="A371" s="34"/>
      <c r="B371" s="34"/>
      <c r="C371" s="34"/>
      <c r="D371" s="2"/>
      <c r="E371" s="2"/>
      <c r="F371" s="2"/>
      <c r="G371" s="2"/>
      <c r="H371" s="2"/>
      <c r="I371" s="2"/>
      <c r="J371" s="2"/>
      <c r="K371" s="2"/>
      <c r="L371" s="2"/>
      <c r="M371" s="2"/>
      <c r="N371" s="2"/>
      <c r="O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4.25" customHeight="1" x14ac:dyDescent="0.2">
      <c r="A372" s="34"/>
      <c r="B372" s="34"/>
      <c r="C372" s="34"/>
      <c r="D372" s="2"/>
      <c r="E372" s="2"/>
      <c r="F372" s="2"/>
      <c r="G372" s="2"/>
      <c r="H372" s="2"/>
      <c r="I372" s="2"/>
      <c r="J372" s="2"/>
      <c r="K372" s="2"/>
      <c r="L372" s="2"/>
      <c r="M372" s="2"/>
      <c r="N372" s="2"/>
      <c r="O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4.25" customHeight="1" x14ac:dyDescent="0.2">
      <c r="A373" s="34"/>
      <c r="B373" s="34"/>
      <c r="C373" s="34"/>
      <c r="D373" s="2"/>
      <c r="E373" s="2"/>
      <c r="F373" s="2"/>
      <c r="G373" s="2"/>
      <c r="H373" s="2"/>
      <c r="I373" s="2"/>
      <c r="J373" s="2"/>
      <c r="K373" s="2"/>
      <c r="L373" s="2"/>
      <c r="M373" s="2"/>
      <c r="N373" s="2"/>
      <c r="O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4.25" customHeight="1" x14ac:dyDescent="0.2">
      <c r="A374" s="34"/>
      <c r="B374" s="34"/>
      <c r="C374" s="34"/>
      <c r="D374" s="2"/>
      <c r="E374" s="2"/>
      <c r="F374" s="2"/>
      <c r="G374" s="2"/>
      <c r="H374" s="2"/>
      <c r="I374" s="2"/>
      <c r="J374" s="2"/>
      <c r="K374" s="2"/>
      <c r="L374" s="2"/>
      <c r="M374" s="2"/>
      <c r="N374" s="2"/>
      <c r="O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4.25" customHeight="1" x14ac:dyDescent="0.2">
      <c r="A375" s="34"/>
      <c r="B375" s="34"/>
      <c r="C375" s="34"/>
      <c r="D375" s="2"/>
      <c r="E375" s="2"/>
      <c r="F375" s="2"/>
      <c r="G375" s="2"/>
      <c r="H375" s="2"/>
      <c r="I375" s="2"/>
      <c r="J375" s="2"/>
      <c r="K375" s="2"/>
      <c r="L375" s="2"/>
      <c r="M375" s="2"/>
      <c r="N375" s="2"/>
      <c r="O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4.25" customHeight="1" x14ac:dyDescent="0.2">
      <c r="A376" s="34"/>
      <c r="B376" s="34"/>
      <c r="C376" s="34"/>
      <c r="D376" s="2"/>
      <c r="E376" s="2"/>
      <c r="F376" s="2"/>
      <c r="G376" s="2"/>
      <c r="H376" s="2"/>
      <c r="I376" s="2"/>
      <c r="J376" s="2"/>
      <c r="K376" s="2"/>
      <c r="L376" s="2"/>
      <c r="M376" s="2"/>
      <c r="N376" s="2"/>
      <c r="O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4.25" customHeight="1" x14ac:dyDescent="0.2">
      <c r="A377" s="34"/>
      <c r="B377" s="34"/>
      <c r="C377" s="34"/>
      <c r="D377" s="2"/>
      <c r="E377" s="2"/>
      <c r="F377" s="2"/>
      <c r="G377" s="2"/>
      <c r="H377" s="2"/>
      <c r="I377" s="2"/>
      <c r="J377" s="2"/>
      <c r="K377" s="2"/>
      <c r="L377" s="2"/>
      <c r="M377" s="2"/>
      <c r="N377" s="2"/>
      <c r="O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4.25" customHeight="1" x14ac:dyDescent="0.2">
      <c r="A378" s="34"/>
      <c r="B378" s="34"/>
      <c r="C378" s="34"/>
      <c r="D378" s="2"/>
      <c r="E378" s="2"/>
      <c r="F378" s="2"/>
      <c r="G378" s="2"/>
      <c r="H378" s="2"/>
      <c r="I378" s="2"/>
      <c r="J378" s="2"/>
      <c r="K378" s="2"/>
      <c r="L378" s="2"/>
      <c r="M378" s="2"/>
      <c r="N378" s="2"/>
      <c r="O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4.25" customHeight="1" x14ac:dyDescent="0.2">
      <c r="A379" s="34"/>
      <c r="B379" s="34"/>
      <c r="C379" s="34"/>
      <c r="D379" s="2"/>
      <c r="E379" s="2"/>
      <c r="F379" s="2"/>
      <c r="G379" s="2"/>
      <c r="H379" s="2"/>
      <c r="I379" s="2"/>
      <c r="J379" s="2"/>
      <c r="K379" s="2"/>
      <c r="L379" s="2"/>
      <c r="M379" s="2"/>
      <c r="N379" s="2"/>
      <c r="O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4.25" customHeight="1" x14ac:dyDescent="0.2">
      <c r="A380" s="34"/>
      <c r="B380" s="34"/>
      <c r="C380" s="34"/>
      <c r="D380" s="2"/>
      <c r="E380" s="2"/>
      <c r="F380" s="2"/>
      <c r="G380" s="2"/>
      <c r="H380" s="2"/>
      <c r="I380" s="2"/>
      <c r="J380" s="2"/>
      <c r="K380" s="2"/>
      <c r="L380" s="2"/>
      <c r="M380" s="2"/>
      <c r="N380" s="2"/>
      <c r="O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4.25" customHeight="1" x14ac:dyDescent="0.2">
      <c r="A381" s="34"/>
      <c r="B381" s="34"/>
      <c r="C381" s="34"/>
      <c r="D381" s="2"/>
      <c r="E381" s="2"/>
      <c r="F381" s="2"/>
      <c r="G381" s="2"/>
      <c r="H381" s="2"/>
      <c r="I381" s="2"/>
      <c r="J381" s="2"/>
      <c r="K381" s="2"/>
      <c r="L381" s="2"/>
      <c r="M381" s="2"/>
      <c r="N381" s="2"/>
      <c r="O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4.25" customHeight="1" x14ac:dyDescent="0.2">
      <c r="A382" s="34"/>
      <c r="B382" s="34"/>
      <c r="C382" s="34"/>
      <c r="D382" s="2"/>
      <c r="E382" s="2"/>
      <c r="F382" s="2"/>
      <c r="G382" s="2"/>
      <c r="H382" s="2"/>
      <c r="I382" s="2"/>
      <c r="J382" s="2"/>
      <c r="K382" s="2"/>
      <c r="L382" s="2"/>
      <c r="M382" s="2"/>
      <c r="N382" s="2"/>
      <c r="O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4.25" customHeight="1" x14ac:dyDescent="0.2">
      <c r="A383" s="34"/>
      <c r="B383" s="34"/>
      <c r="C383" s="34"/>
      <c r="D383" s="2"/>
      <c r="E383" s="2"/>
      <c r="F383" s="2"/>
      <c r="G383" s="2"/>
      <c r="H383" s="2"/>
      <c r="I383" s="2"/>
      <c r="J383" s="2"/>
      <c r="K383" s="2"/>
      <c r="L383" s="2"/>
      <c r="M383" s="2"/>
      <c r="N383" s="2"/>
      <c r="O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4.25" customHeight="1" x14ac:dyDescent="0.2">
      <c r="A384" s="34"/>
      <c r="B384" s="34"/>
      <c r="C384" s="34"/>
      <c r="D384" s="2"/>
      <c r="E384" s="2"/>
      <c r="F384" s="2"/>
      <c r="G384" s="2"/>
      <c r="H384" s="2"/>
      <c r="I384" s="2"/>
      <c r="J384" s="2"/>
      <c r="K384" s="2"/>
      <c r="L384" s="2"/>
      <c r="M384" s="2"/>
      <c r="N384" s="2"/>
      <c r="O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4.25" customHeight="1" x14ac:dyDescent="0.2">
      <c r="A385" s="34"/>
      <c r="B385" s="34"/>
      <c r="C385" s="34"/>
      <c r="D385" s="2"/>
      <c r="E385" s="2"/>
      <c r="F385" s="2"/>
      <c r="G385" s="2"/>
      <c r="H385" s="2"/>
      <c r="I385" s="2"/>
      <c r="J385" s="2"/>
      <c r="K385" s="2"/>
      <c r="L385" s="2"/>
      <c r="M385" s="2"/>
      <c r="N385" s="2"/>
      <c r="O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4.25" customHeight="1" x14ac:dyDescent="0.2">
      <c r="A386" s="34"/>
      <c r="B386" s="34"/>
      <c r="C386" s="34"/>
      <c r="D386" s="2"/>
      <c r="E386" s="2"/>
      <c r="F386" s="2"/>
      <c r="G386" s="2"/>
      <c r="H386" s="2"/>
      <c r="I386" s="2"/>
      <c r="J386" s="2"/>
      <c r="K386" s="2"/>
      <c r="L386" s="2"/>
      <c r="M386" s="2"/>
      <c r="N386" s="2"/>
      <c r="O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4.25" customHeight="1" x14ac:dyDescent="0.2">
      <c r="A387" s="34"/>
      <c r="B387" s="34"/>
      <c r="C387" s="34"/>
      <c r="D387" s="2"/>
      <c r="E387" s="2"/>
      <c r="F387" s="2"/>
      <c r="G387" s="2"/>
      <c r="H387" s="2"/>
      <c r="I387" s="2"/>
      <c r="J387" s="2"/>
      <c r="K387" s="2"/>
      <c r="L387" s="2"/>
      <c r="M387" s="2"/>
      <c r="N387" s="2"/>
      <c r="O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4.25" customHeight="1" x14ac:dyDescent="0.2">
      <c r="A388" s="34"/>
      <c r="B388" s="34"/>
      <c r="C388" s="34"/>
      <c r="D388" s="2"/>
      <c r="E388" s="2"/>
      <c r="F388" s="2"/>
      <c r="G388" s="2"/>
      <c r="H388" s="2"/>
      <c r="I388" s="2"/>
      <c r="J388" s="2"/>
      <c r="K388" s="2"/>
      <c r="L388" s="2"/>
      <c r="M388" s="2"/>
      <c r="N388" s="2"/>
      <c r="O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4.25" customHeight="1" x14ac:dyDescent="0.2">
      <c r="A389" s="34"/>
      <c r="B389" s="34"/>
      <c r="C389" s="34"/>
      <c r="D389" s="2"/>
      <c r="E389" s="2"/>
      <c r="F389" s="2"/>
      <c r="G389" s="2"/>
      <c r="H389" s="2"/>
      <c r="I389" s="2"/>
      <c r="J389" s="2"/>
      <c r="K389" s="2"/>
      <c r="L389" s="2"/>
      <c r="M389" s="2"/>
      <c r="N389" s="2"/>
      <c r="O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4.25" customHeight="1" x14ac:dyDescent="0.2">
      <c r="A390" s="34"/>
      <c r="B390" s="34"/>
      <c r="C390" s="34"/>
      <c r="D390" s="2"/>
      <c r="E390" s="2"/>
      <c r="F390" s="2"/>
      <c r="G390" s="2"/>
      <c r="H390" s="2"/>
      <c r="I390" s="2"/>
      <c r="J390" s="2"/>
      <c r="K390" s="2"/>
      <c r="L390" s="2"/>
      <c r="M390" s="2"/>
      <c r="N390" s="2"/>
      <c r="O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4.25" customHeight="1" x14ac:dyDescent="0.2">
      <c r="A391" s="34"/>
      <c r="B391" s="34"/>
      <c r="C391" s="34"/>
      <c r="D391" s="2"/>
      <c r="E391" s="2"/>
      <c r="F391" s="2"/>
      <c r="G391" s="2"/>
      <c r="H391" s="2"/>
      <c r="I391" s="2"/>
      <c r="J391" s="2"/>
      <c r="K391" s="2"/>
      <c r="L391" s="2"/>
      <c r="M391" s="2"/>
      <c r="N391" s="2"/>
      <c r="O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4.25" customHeight="1" x14ac:dyDescent="0.2">
      <c r="A392" s="34"/>
      <c r="B392" s="34"/>
      <c r="C392" s="34"/>
      <c r="D392" s="2"/>
      <c r="E392" s="2"/>
      <c r="F392" s="2"/>
      <c r="G392" s="2"/>
      <c r="H392" s="2"/>
      <c r="I392" s="2"/>
      <c r="J392" s="2"/>
      <c r="K392" s="2"/>
      <c r="L392" s="2"/>
      <c r="M392" s="2"/>
      <c r="N392" s="2"/>
      <c r="O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4.25" customHeight="1" x14ac:dyDescent="0.2">
      <c r="A393" s="34"/>
      <c r="B393" s="34"/>
      <c r="C393" s="34"/>
      <c r="D393" s="2"/>
      <c r="E393" s="2"/>
      <c r="F393" s="2"/>
      <c r="G393" s="2"/>
      <c r="H393" s="2"/>
      <c r="I393" s="2"/>
      <c r="J393" s="2"/>
      <c r="K393" s="2"/>
      <c r="L393" s="2"/>
      <c r="M393" s="2"/>
      <c r="N393" s="2"/>
      <c r="O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4.25" customHeight="1" x14ac:dyDescent="0.2">
      <c r="A394" s="34"/>
      <c r="B394" s="34"/>
      <c r="C394" s="34"/>
      <c r="D394" s="2"/>
      <c r="E394" s="2"/>
      <c r="F394" s="2"/>
      <c r="G394" s="2"/>
      <c r="H394" s="2"/>
      <c r="I394" s="2"/>
      <c r="J394" s="2"/>
      <c r="K394" s="2"/>
      <c r="L394" s="2"/>
      <c r="M394" s="2"/>
      <c r="N394" s="2"/>
      <c r="O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4.25" customHeight="1" x14ac:dyDescent="0.2">
      <c r="A395" s="34"/>
      <c r="B395" s="34"/>
      <c r="C395" s="34"/>
      <c r="D395" s="2"/>
      <c r="E395" s="2"/>
      <c r="F395" s="2"/>
      <c r="G395" s="2"/>
      <c r="H395" s="2"/>
      <c r="I395" s="2"/>
      <c r="J395" s="2"/>
      <c r="K395" s="2"/>
      <c r="L395" s="2"/>
      <c r="M395" s="2"/>
      <c r="N395" s="2"/>
      <c r="O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4.25" customHeight="1" x14ac:dyDescent="0.2">
      <c r="A396" s="34"/>
      <c r="B396" s="34"/>
      <c r="C396" s="34"/>
      <c r="D396" s="2"/>
      <c r="E396" s="2"/>
      <c r="F396" s="2"/>
      <c r="G396" s="2"/>
      <c r="H396" s="2"/>
      <c r="I396" s="2"/>
      <c r="J396" s="2"/>
      <c r="K396" s="2"/>
      <c r="L396" s="2"/>
      <c r="M396" s="2"/>
      <c r="N396" s="2"/>
      <c r="O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4.25" customHeight="1" x14ac:dyDescent="0.2">
      <c r="A397" s="34"/>
      <c r="B397" s="34"/>
      <c r="C397" s="34"/>
      <c r="D397" s="2"/>
      <c r="E397" s="2"/>
      <c r="F397" s="2"/>
      <c r="G397" s="2"/>
      <c r="H397" s="2"/>
      <c r="I397" s="2"/>
      <c r="J397" s="2"/>
      <c r="K397" s="2"/>
      <c r="L397" s="2"/>
      <c r="M397" s="2"/>
      <c r="N397" s="2"/>
      <c r="O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4.25" customHeight="1" x14ac:dyDescent="0.2">
      <c r="A398" s="34"/>
      <c r="B398" s="34"/>
      <c r="C398" s="34"/>
      <c r="D398" s="2"/>
      <c r="E398" s="2"/>
      <c r="F398" s="2"/>
      <c r="G398" s="2"/>
      <c r="H398" s="2"/>
      <c r="I398" s="2"/>
      <c r="J398" s="2"/>
      <c r="K398" s="2"/>
      <c r="L398" s="2"/>
      <c r="M398" s="2"/>
      <c r="N398" s="2"/>
      <c r="O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4.25" customHeight="1" x14ac:dyDescent="0.2">
      <c r="A399" s="34"/>
      <c r="B399" s="34"/>
      <c r="C399" s="34"/>
      <c r="D399" s="2"/>
      <c r="E399" s="2"/>
      <c r="F399" s="2"/>
      <c r="G399" s="2"/>
      <c r="H399" s="2"/>
      <c r="I399" s="2"/>
      <c r="J399" s="2"/>
      <c r="K399" s="2"/>
      <c r="L399" s="2"/>
      <c r="M399" s="2"/>
      <c r="N399" s="2"/>
      <c r="O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4.25" customHeight="1" x14ac:dyDescent="0.2">
      <c r="A400" s="34"/>
      <c r="B400" s="34"/>
      <c r="C400" s="34"/>
      <c r="D400" s="2"/>
      <c r="E400" s="2"/>
      <c r="F400" s="2"/>
      <c r="G400" s="2"/>
      <c r="H400" s="2"/>
      <c r="I400" s="2"/>
      <c r="J400" s="2"/>
      <c r="K400" s="2"/>
      <c r="L400" s="2"/>
      <c r="M400" s="2"/>
      <c r="N400" s="2"/>
      <c r="O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4.25" customHeight="1" x14ac:dyDescent="0.2">
      <c r="A401" s="34"/>
      <c r="B401" s="34"/>
      <c r="C401" s="34"/>
      <c r="D401" s="2"/>
      <c r="E401" s="2"/>
      <c r="F401" s="2"/>
      <c r="G401" s="2"/>
      <c r="H401" s="2"/>
      <c r="I401" s="2"/>
      <c r="J401" s="2"/>
      <c r="K401" s="2"/>
      <c r="L401" s="2"/>
      <c r="M401" s="2"/>
      <c r="N401" s="2"/>
      <c r="O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4.25" customHeight="1" x14ac:dyDescent="0.2">
      <c r="A402" s="34"/>
      <c r="B402" s="34"/>
      <c r="C402" s="34"/>
      <c r="D402" s="2"/>
      <c r="E402" s="2"/>
      <c r="F402" s="2"/>
      <c r="G402" s="2"/>
      <c r="H402" s="2"/>
      <c r="I402" s="2"/>
      <c r="J402" s="2"/>
      <c r="K402" s="2"/>
      <c r="L402" s="2"/>
      <c r="M402" s="2"/>
      <c r="N402" s="2"/>
      <c r="O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4.25" customHeight="1" x14ac:dyDescent="0.2">
      <c r="A403" s="34"/>
      <c r="B403" s="34"/>
      <c r="C403" s="34"/>
      <c r="D403" s="2"/>
      <c r="E403" s="2"/>
      <c r="F403" s="2"/>
      <c r="G403" s="2"/>
      <c r="H403" s="2"/>
      <c r="I403" s="2"/>
      <c r="J403" s="2"/>
      <c r="K403" s="2"/>
      <c r="L403" s="2"/>
      <c r="M403" s="2"/>
      <c r="N403" s="2"/>
      <c r="O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4.25" customHeight="1" x14ac:dyDescent="0.2">
      <c r="A404" s="34"/>
      <c r="B404" s="34"/>
      <c r="C404" s="34"/>
      <c r="D404" s="2"/>
      <c r="E404" s="2"/>
      <c r="F404" s="2"/>
      <c r="G404" s="2"/>
      <c r="H404" s="2"/>
      <c r="I404" s="2"/>
      <c r="J404" s="2"/>
      <c r="K404" s="2"/>
      <c r="L404" s="2"/>
      <c r="M404" s="2"/>
      <c r="N404" s="2"/>
      <c r="O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4.25" customHeight="1" x14ac:dyDescent="0.2">
      <c r="A405" s="34"/>
      <c r="B405" s="34"/>
      <c r="C405" s="34"/>
      <c r="D405" s="2"/>
      <c r="E405" s="2"/>
      <c r="F405" s="2"/>
      <c r="G405" s="2"/>
      <c r="H405" s="2"/>
      <c r="I405" s="2"/>
      <c r="J405" s="2"/>
      <c r="K405" s="2"/>
      <c r="L405" s="2"/>
      <c r="M405" s="2"/>
      <c r="N405" s="2"/>
      <c r="O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4.25" customHeight="1" x14ac:dyDescent="0.2">
      <c r="A406" s="34"/>
      <c r="B406" s="34"/>
      <c r="C406" s="34"/>
      <c r="D406" s="2"/>
      <c r="E406" s="2"/>
      <c r="F406" s="2"/>
      <c r="G406" s="2"/>
      <c r="H406" s="2"/>
      <c r="I406" s="2"/>
      <c r="J406" s="2"/>
      <c r="K406" s="2"/>
      <c r="L406" s="2"/>
      <c r="M406" s="2"/>
      <c r="N406" s="2"/>
      <c r="O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4.25" customHeight="1" x14ac:dyDescent="0.2">
      <c r="A407" s="34"/>
      <c r="B407" s="34"/>
      <c r="C407" s="34"/>
      <c r="D407" s="2"/>
      <c r="E407" s="2"/>
      <c r="F407" s="2"/>
      <c r="G407" s="2"/>
      <c r="H407" s="2"/>
      <c r="I407" s="2"/>
      <c r="J407" s="2"/>
      <c r="K407" s="2"/>
      <c r="L407" s="2"/>
      <c r="M407" s="2"/>
      <c r="N407" s="2"/>
      <c r="O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4.25" customHeight="1" x14ac:dyDescent="0.2">
      <c r="A408" s="34"/>
      <c r="B408" s="34"/>
      <c r="C408" s="34"/>
      <c r="D408" s="2"/>
      <c r="E408" s="2"/>
      <c r="F408" s="2"/>
      <c r="G408" s="2"/>
      <c r="H408" s="2"/>
      <c r="I408" s="2"/>
      <c r="J408" s="2"/>
      <c r="K408" s="2"/>
      <c r="L408" s="2"/>
      <c r="M408" s="2"/>
      <c r="N408" s="2"/>
      <c r="O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4.25" customHeight="1" x14ac:dyDescent="0.2">
      <c r="A409" s="34"/>
      <c r="B409" s="34"/>
      <c r="C409" s="34"/>
      <c r="D409" s="2"/>
      <c r="E409" s="2"/>
      <c r="F409" s="2"/>
      <c r="G409" s="2"/>
      <c r="H409" s="2"/>
      <c r="I409" s="2"/>
      <c r="J409" s="2"/>
      <c r="K409" s="2"/>
      <c r="L409" s="2"/>
      <c r="M409" s="2"/>
      <c r="N409" s="2"/>
      <c r="O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4.25" customHeight="1" x14ac:dyDescent="0.2">
      <c r="A410" s="34"/>
      <c r="B410" s="34"/>
      <c r="C410" s="34"/>
      <c r="D410" s="2"/>
      <c r="E410" s="2"/>
      <c r="F410" s="2"/>
      <c r="G410" s="2"/>
      <c r="H410" s="2"/>
      <c r="I410" s="2"/>
      <c r="J410" s="2"/>
      <c r="K410" s="2"/>
      <c r="L410" s="2"/>
      <c r="M410" s="2"/>
      <c r="N410" s="2"/>
      <c r="O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4.25" customHeight="1" x14ac:dyDescent="0.2">
      <c r="A411" s="34"/>
      <c r="B411" s="34"/>
      <c r="C411" s="34"/>
      <c r="D411" s="2"/>
      <c r="E411" s="2"/>
      <c r="F411" s="2"/>
      <c r="G411" s="2"/>
      <c r="H411" s="2"/>
      <c r="I411" s="2"/>
      <c r="J411" s="2"/>
      <c r="K411" s="2"/>
      <c r="L411" s="2"/>
      <c r="M411" s="2"/>
      <c r="N411" s="2"/>
      <c r="O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4.25" customHeight="1" x14ac:dyDescent="0.2">
      <c r="A412" s="34"/>
      <c r="B412" s="34"/>
      <c r="C412" s="34"/>
      <c r="D412" s="2"/>
      <c r="E412" s="2"/>
      <c r="F412" s="2"/>
      <c r="G412" s="2"/>
      <c r="H412" s="2"/>
      <c r="I412" s="2"/>
      <c r="J412" s="2"/>
      <c r="K412" s="2"/>
      <c r="L412" s="2"/>
      <c r="M412" s="2"/>
      <c r="N412" s="2"/>
      <c r="O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4.25" customHeight="1" x14ac:dyDescent="0.2">
      <c r="A413" s="34"/>
      <c r="B413" s="34"/>
      <c r="C413" s="34"/>
      <c r="D413" s="2"/>
      <c r="E413" s="2"/>
      <c r="F413" s="2"/>
      <c r="G413" s="2"/>
      <c r="H413" s="2"/>
      <c r="I413" s="2"/>
      <c r="J413" s="2"/>
      <c r="K413" s="2"/>
      <c r="L413" s="2"/>
      <c r="M413" s="2"/>
      <c r="N413" s="2"/>
      <c r="O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4.25" customHeight="1" x14ac:dyDescent="0.2">
      <c r="A414" s="34"/>
      <c r="B414" s="34"/>
      <c r="C414" s="34"/>
      <c r="D414" s="2"/>
      <c r="E414" s="2"/>
      <c r="F414" s="2"/>
      <c r="G414" s="2"/>
      <c r="H414" s="2"/>
      <c r="I414" s="2"/>
      <c r="J414" s="2"/>
      <c r="K414" s="2"/>
      <c r="L414" s="2"/>
      <c r="M414" s="2"/>
      <c r="N414" s="2"/>
      <c r="O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4.25" customHeight="1" x14ac:dyDescent="0.2">
      <c r="A415" s="34"/>
      <c r="B415" s="34"/>
      <c r="C415" s="34"/>
      <c r="D415" s="2"/>
      <c r="E415" s="2"/>
      <c r="F415" s="2"/>
      <c r="G415" s="2"/>
      <c r="H415" s="2"/>
      <c r="I415" s="2"/>
      <c r="J415" s="2"/>
      <c r="K415" s="2"/>
      <c r="L415" s="2"/>
      <c r="M415" s="2"/>
      <c r="N415" s="2"/>
      <c r="O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4.25" customHeight="1" x14ac:dyDescent="0.2">
      <c r="A416" s="34"/>
      <c r="B416" s="34"/>
      <c r="C416" s="34"/>
      <c r="D416" s="2"/>
      <c r="E416" s="2"/>
      <c r="F416" s="2"/>
      <c r="G416" s="2"/>
      <c r="H416" s="2"/>
      <c r="I416" s="2"/>
      <c r="J416" s="2"/>
      <c r="K416" s="2"/>
      <c r="L416" s="2"/>
      <c r="M416" s="2"/>
      <c r="N416" s="2"/>
      <c r="O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4.25" customHeight="1" x14ac:dyDescent="0.2">
      <c r="A417" s="34"/>
      <c r="B417" s="34"/>
      <c r="C417" s="34"/>
      <c r="D417" s="2"/>
      <c r="E417" s="2"/>
      <c r="F417" s="2"/>
      <c r="G417" s="2"/>
      <c r="H417" s="2"/>
      <c r="I417" s="2"/>
      <c r="J417" s="2"/>
      <c r="K417" s="2"/>
      <c r="L417" s="2"/>
      <c r="M417" s="2"/>
      <c r="N417" s="2"/>
      <c r="O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4.25" customHeight="1" x14ac:dyDescent="0.2">
      <c r="A418" s="34"/>
      <c r="B418" s="34"/>
      <c r="C418" s="34"/>
      <c r="D418" s="2"/>
      <c r="E418" s="2"/>
      <c r="F418" s="2"/>
      <c r="G418" s="2"/>
      <c r="H418" s="2"/>
      <c r="I418" s="2"/>
      <c r="J418" s="2"/>
      <c r="K418" s="2"/>
      <c r="L418" s="2"/>
      <c r="M418" s="2"/>
      <c r="N418" s="2"/>
      <c r="O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4.25" customHeight="1" x14ac:dyDescent="0.2">
      <c r="A419" s="34"/>
      <c r="B419" s="34"/>
      <c r="C419" s="34"/>
      <c r="D419" s="2"/>
      <c r="E419" s="2"/>
      <c r="F419" s="2"/>
      <c r="G419" s="2"/>
      <c r="H419" s="2"/>
      <c r="I419" s="2"/>
      <c r="J419" s="2"/>
      <c r="K419" s="2"/>
      <c r="L419" s="2"/>
      <c r="M419" s="2"/>
      <c r="N419" s="2"/>
      <c r="O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4.25" customHeight="1" x14ac:dyDescent="0.2">
      <c r="A420" s="34"/>
      <c r="B420" s="34"/>
      <c r="C420" s="34"/>
      <c r="D420" s="2"/>
      <c r="E420" s="2"/>
      <c r="F420" s="2"/>
      <c r="G420" s="2"/>
      <c r="H420" s="2"/>
      <c r="I420" s="2"/>
      <c r="J420" s="2"/>
      <c r="K420" s="2"/>
      <c r="L420" s="2"/>
      <c r="M420" s="2"/>
      <c r="N420" s="2"/>
      <c r="O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4.25" customHeight="1" x14ac:dyDescent="0.2">
      <c r="A421" s="34"/>
      <c r="B421" s="34"/>
      <c r="C421" s="34"/>
      <c r="D421" s="2"/>
      <c r="E421" s="2"/>
      <c r="F421" s="2"/>
      <c r="G421" s="2"/>
      <c r="H421" s="2"/>
      <c r="I421" s="2"/>
      <c r="J421" s="2"/>
      <c r="K421" s="2"/>
      <c r="L421" s="2"/>
      <c r="M421" s="2"/>
      <c r="N421" s="2"/>
      <c r="O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4.25" customHeight="1" x14ac:dyDescent="0.2">
      <c r="A422" s="34"/>
      <c r="B422" s="34"/>
      <c r="C422" s="34"/>
      <c r="D422" s="2"/>
      <c r="E422" s="2"/>
      <c r="F422" s="2"/>
      <c r="G422" s="2"/>
      <c r="H422" s="2"/>
      <c r="I422" s="2"/>
      <c r="J422" s="2"/>
      <c r="K422" s="2"/>
      <c r="L422" s="2"/>
      <c r="M422" s="2"/>
      <c r="N422" s="2"/>
      <c r="O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4.25" customHeight="1" x14ac:dyDescent="0.2">
      <c r="A423" s="34"/>
      <c r="B423" s="34"/>
      <c r="C423" s="34"/>
      <c r="D423" s="2"/>
      <c r="E423" s="2"/>
      <c r="F423" s="2"/>
      <c r="G423" s="2"/>
      <c r="H423" s="2"/>
      <c r="I423" s="2"/>
      <c r="J423" s="2"/>
      <c r="K423" s="2"/>
      <c r="L423" s="2"/>
      <c r="M423" s="2"/>
      <c r="N423" s="2"/>
      <c r="O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4.25" customHeight="1" x14ac:dyDescent="0.2">
      <c r="A424" s="34"/>
      <c r="B424" s="34"/>
      <c r="C424" s="34"/>
      <c r="D424" s="2"/>
      <c r="E424" s="2"/>
      <c r="F424" s="2"/>
      <c r="G424" s="2"/>
      <c r="H424" s="2"/>
      <c r="I424" s="2"/>
      <c r="J424" s="2"/>
      <c r="K424" s="2"/>
      <c r="L424" s="2"/>
      <c r="M424" s="2"/>
      <c r="N424" s="2"/>
      <c r="O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4.25" customHeight="1" x14ac:dyDescent="0.2">
      <c r="A425" s="34"/>
      <c r="B425" s="34"/>
      <c r="C425" s="34"/>
      <c r="D425" s="2"/>
      <c r="E425" s="2"/>
      <c r="F425" s="2"/>
      <c r="G425" s="2"/>
      <c r="H425" s="2"/>
      <c r="I425" s="2"/>
      <c r="J425" s="2"/>
      <c r="K425" s="2"/>
      <c r="L425" s="2"/>
      <c r="M425" s="2"/>
      <c r="N425" s="2"/>
      <c r="O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4.25" customHeight="1" x14ac:dyDescent="0.2">
      <c r="A426" s="34"/>
      <c r="B426" s="34"/>
      <c r="C426" s="34"/>
      <c r="D426" s="2"/>
      <c r="E426" s="2"/>
      <c r="F426" s="2"/>
      <c r="G426" s="2"/>
      <c r="H426" s="2"/>
      <c r="I426" s="2"/>
      <c r="J426" s="2"/>
      <c r="K426" s="2"/>
      <c r="L426" s="2"/>
      <c r="M426" s="2"/>
      <c r="N426" s="2"/>
      <c r="O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4.25" customHeight="1" x14ac:dyDescent="0.2">
      <c r="A427" s="34"/>
      <c r="B427" s="34"/>
      <c r="C427" s="34"/>
      <c r="D427" s="2"/>
      <c r="E427" s="2"/>
      <c r="F427" s="2"/>
      <c r="G427" s="2"/>
      <c r="H427" s="2"/>
      <c r="I427" s="2"/>
      <c r="J427" s="2"/>
      <c r="K427" s="2"/>
      <c r="L427" s="2"/>
      <c r="M427" s="2"/>
      <c r="N427" s="2"/>
      <c r="O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4.25" customHeight="1" x14ac:dyDescent="0.2">
      <c r="A428" s="34"/>
      <c r="B428" s="34"/>
      <c r="C428" s="34"/>
      <c r="D428" s="2"/>
      <c r="E428" s="2"/>
      <c r="F428" s="2"/>
      <c r="G428" s="2"/>
      <c r="H428" s="2"/>
      <c r="I428" s="2"/>
      <c r="J428" s="2"/>
      <c r="K428" s="2"/>
      <c r="L428" s="2"/>
      <c r="M428" s="2"/>
      <c r="N428" s="2"/>
      <c r="O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4.25" customHeight="1" x14ac:dyDescent="0.2">
      <c r="A429" s="34"/>
      <c r="B429" s="34"/>
      <c r="C429" s="34"/>
      <c r="D429" s="2"/>
      <c r="E429" s="2"/>
      <c r="F429" s="2"/>
      <c r="G429" s="2"/>
      <c r="H429" s="2"/>
      <c r="I429" s="2"/>
      <c r="J429" s="2"/>
      <c r="K429" s="2"/>
      <c r="L429" s="2"/>
      <c r="M429" s="2"/>
      <c r="N429" s="2"/>
      <c r="O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4.25" customHeight="1" x14ac:dyDescent="0.2">
      <c r="A430" s="34"/>
      <c r="B430" s="34"/>
      <c r="C430" s="34"/>
      <c r="D430" s="2"/>
      <c r="E430" s="2"/>
      <c r="F430" s="2"/>
      <c r="G430" s="2"/>
      <c r="H430" s="2"/>
      <c r="I430" s="2"/>
      <c r="J430" s="2"/>
      <c r="K430" s="2"/>
      <c r="L430" s="2"/>
      <c r="M430" s="2"/>
      <c r="N430" s="2"/>
      <c r="O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4.25" customHeight="1" x14ac:dyDescent="0.2">
      <c r="A431" s="34"/>
      <c r="B431" s="34"/>
      <c r="C431" s="34"/>
      <c r="D431" s="2"/>
      <c r="E431" s="2"/>
      <c r="F431" s="2"/>
      <c r="G431" s="2"/>
      <c r="H431" s="2"/>
      <c r="I431" s="2"/>
      <c r="J431" s="2"/>
      <c r="K431" s="2"/>
      <c r="L431" s="2"/>
      <c r="M431" s="2"/>
      <c r="N431" s="2"/>
      <c r="O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4.25" customHeight="1" x14ac:dyDescent="0.2">
      <c r="A432" s="34"/>
      <c r="B432" s="34"/>
      <c r="C432" s="34"/>
      <c r="D432" s="2"/>
      <c r="E432" s="2"/>
      <c r="F432" s="2"/>
      <c r="G432" s="2"/>
      <c r="H432" s="2"/>
      <c r="I432" s="2"/>
      <c r="J432" s="2"/>
      <c r="K432" s="2"/>
      <c r="L432" s="2"/>
      <c r="M432" s="2"/>
      <c r="N432" s="2"/>
      <c r="O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4.25" customHeight="1" x14ac:dyDescent="0.2">
      <c r="A433" s="34"/>
      <c r="B433" s="34"/>
      <c r="C433" s="34"/>
      <c r="D433" s="2"/>
      <c r="E433" s="2"/>
      <c r="F433" s="2"/>
      <c r="G433" s="2"/>
      <c r="H433" s="2"/>
      <c r="I433" s="2"/>
      <c r="J433" s="2"/>
      <c r="K433" s="2"/>
      <c r="L433" s="2"/>
      <c r="M433" s="2"/>
      <c r="N433" s="2"/>
      <c r="O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4.25" customHeight="1" x14ac:dyDescent="0.2">
      <c r="A434" s="34"/>
      <c r="B434" s="34"/>
      <c r="C434" s="34"/>
      <c r="D434" s="2"/>
      <c r="E434" s="2"/>
      <c r="F434" s="2"/>
      <c r="G434" s="2"/>
      <c r="H434" s="2"/>
      <c r="I434" s="2"/>
      <c r="J434" s="2"/>
      <c r="K434" s="2"/>
      <c r="L434" s="2"/>
      <c r="M434" s="2"/>
      <c r="N434" s="2"/>
      <c r="O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4.25" customHeight="1" x14ac:dyDescent="0.2">
      <c r="A435" s="34"/>
      <c r="B435" s="34"/>
      <c r="C435" s="34"/>
      <c r="D435" s="2"/>
      <c r="E435" s="2"/>
      <c r="F435" s="2"/>
      <c r="G435" s="2"/>
      <c r="H435" s="2"/>
      <c r="I435" s="2"/>
      <c r="J435" s="2"/>
      <c r="K435" s="2"/>
      <c r="L435" s="2"/>
      <c r="M435" s="2"/>
      <c r="N435" s="2"/>
      <c r="O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4.25" customHeight="1" x14ac:dyDescent="0.2">
      <c r="A436" s="34"/>
      <c r="B436" s="34"/>
      <c r="C436" s="34"/>
      <c r="D436" s="2"/>
      <c r="E436" s="2"/>
      <c r="F436" s="2"/>
      <c r="G436" s="2"/>
      <c r="H436" s="2"/>
      <c r="I436" s="2"/>
      <c r="J436" s="2"/>
      <c r="K436" s="2"/>
      <c r="L436" s="2"/>
      <c r="M436" s="2"/>
      <c r="N436" s="2"/>
      <c r="O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4.25" customHeight="1" x14ac:dyDescent="0.2">
      <c r="A437" s="34"/>
      <c r="B437" s="34"/>
      <c r="C437" s="34"/>
      <c r="D437" s="2"/>
      <c r="E437" s="2"/>
      <c r="F437" s="2"/>
      <c r="G437" s="2"/>
      <c r="H437" s="2"/>
      <c r="I437" s="2"/>
      <c r="J437" s="2"/>
      <c r="K437" s="2"/>
      <c r="L437" s="2"/>
      <c r="M437" s="2"/>
      <c r="N437" s="2"/>
      <c r="O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4.25" customHeight="1" x14ac:dyDescent="0.2">
      <c r="A438" s="34"/>
      <c r="B438" s="34"/>
      <c r="C438" s="34"/>
      <c r="D438" s="2"/>
      <c r="E438" s="2"/>
      <c r="F438" s="2"/>
      <c r="G438" s="2"/>
      <c r="H438" s="2"/>
      <c r="I438" s="2"/>
      <c r="J438" s="2"/>
      <c r="K438" s="2"/>
      <c r="L438" s="2"/>
      <c r="M438" s="2"/>
      <c r="N438" s="2"/>
      <c r="O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4.25" customHeight="1" x14ac:dyDescent="0.2">
      <c r="A439" s="34"/>
      <c r="B439" s="34"/>
      <c r="C439" s="34"/>
      <c r="D439" s="2"/>
      <c r="E439" s="2"/>
      <c r="F439" s="2"/>
      <c r="G439" s="2"/>
      <c r="H439" s="2"/>
      <c r="I439" s="2"/>
      <c r="J439" s="2"/>
      <c r="K439" s="2"/>
      <c r="L439" s="2"/>
      <c r="M439" s="2"/>
      <c r="N439" s="2"/>
      <c r="O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4.25" customHeight="1" x14ac:dyDescent="0.2">
      <c r="A440" s="34"/>
      <c r="B440" s="34"/>
      <c r="C440" s="34"/>
      <c r="D440" s="2"/>
      <c r="E440" s="2"/>
      <c r="F440" s="2"/>
      <c r="G440" s="2"/>
      <c r="H440" s="2"/>
      <c r="I440" s="2"/>
      <c r="J440" s="2"/>
      <c r="K440" s="2"/>
      <c r="L440" s="2"/>
      <c r="M440" s="2"/>
      <c r="N440" s="2"/>
      <c r="O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4.25" customHeight="1" x14ac:dyDescent="0.2">
      <c r="A441" s="34"/>
      <c r="B441" s="34"/>
      <c r="C441" s="34"/>
      <c r="D441" s="2"/>
      <c r="E441" s="2"/>
      <c r="F441" s="2"/>
      <c r="G441" s="2"/>
      <c r="H441" s="2"/>
      <c r="I441" s="2"/>
      <c r="J441" s="2"/>
      <c r="K441" s="2"/>
      <c r="L441" s="2"/>
      <c r="M441" s="2"/>
      <c r="N441" s="2"/>
      <c r="O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4.25" customHeight="1" x14ac:dyDescent="0.2">
      <c r="A442" s="34"/>
      <c r="B442" s="34"/>
      <c r="C442" s="34"/>
      <c r="D442" s="2"/>
      <c r="E442" s="2"/>
      <c r="F442" s="2"/>
      <c r="G442" s="2"/>
      <c r="H442" s="2"/>
      <c r="I442" s="2"/>
      <c r="J442" s="2"/>
      <c r="K442" s="2"/>
      <c r="L442" s="2"/>
      <c r="M442" s="2"/>
      <c r="N442" s="2"/>
      <c r="O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4.25" customHeight="1" x14ac:dyDescent="0.2">
      <c r="A443" s="34"/>
      <c r="B443" s="34"/>
      <c r="C443" s="34"/>
      <c r="D443" s="2"/>
      <c r="E443" s="2"/>
      <c r="F443" s="2"/>
      <c r="G443" s="2"/>
      <c r="H443" s="2"/>
      <c r="I443" s="2"/>
      <c r="J443" s="2"/>
      <c r="K443" s="2"/>
      <c r="L443" s="2"/>
      <c r="M443" s="2"/>
      <c r="N443" s="2"/>
      <c r="O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4.25" customHeight="1" x14ac:dyDescent="0.2">
      <c r="A444" s="34"/>
      <c r="B444" s="34"/>
      <c r="C444" s="34"/>
      <c r="D444" s="2"/>
      <c r="E444" s="2"/>
      <c r="F444" s="2"/>
      <c r="G444" s="2"/>
      <c r="H444" s="2"/>
      <c r="I444" s="2"/>
      <c r="J444" s="2"/>
      <c r="K444" s="2"/>
      <c r="L444" s="2"/>
      <c r="M444" s="2"/>
      <c r="N444" s="2"/>
      <c r="O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4.25" customHeight="1" x14ac:dyDescent="0.2">
      <c r="A445" s="34"/>
      <c r="B445" s="34"/>
      <c r="C445" s="34"/>
      <c r="D445" s="2"/>
      <c r="E445" s="2"/>
      <c r="F445" s="2"/>
      <c r="G445" s="2"/>
      <c r="H445" s="2"/>
      <c r="I445" s="2"/>
      <c r="J445" s="2"/>
      <c r="K445" s="2"/>
      <c r="L445" s="2"/>
      <c r="M445" s="2"/>
      <c r="N445" s="2"/>
      <c r="O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4.25" customHeight="1" x14ac:dyDescent="0.2">
      <c r="A446" s="34"/>
      <c r="B446" s="34"/>
      <c r="C446" s="34"/>
      <c r="D446" s="2"/>
      <c r="E446" s="2"/>
      <c r="F446" s="2"/>
      <c r="G446" s="2"/>
      <c r="H446" s="2"/>
      <c r="I446" s="2"/>
      <c r="J446" s="2"/>
      <c r="K446" s="2"/>
      <c r="L446" s="2"/>
      <c r="M446" s="2"/>
      <c r="N446" s="2"/>
      <c r="O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4.25" customHeight="1" x14ac:dyDescent="0.2">
      <c r="A447" s="34"/>
      <c r="B447" s="34"/>
      <c r="C447" s="34"/>
      <c r="D447" s="2"/>
      <c r="E447" s="2"/>
      <c r="F447" s="2"/>
      <c r="G447" s="2"/>
      <c r="H447" s="2"/>
      <c r="I447" s="2"/>
      <c r="J447" s="2"/>
      <c r="K447" s="2"/>
      <c r="L447" s="2"/>
      <c r="M447" s="2"/>
      <c r="N447" s="2"/>
      <c r="O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4.25" customHeight="1" x14ac:dyDescent="0.2">
      <c r="A448" s="34"/>
      <c r="B448" s="34"/>
      <c r="C448" s="34"/>
      <c r="D448" s="2"/>
      <c r="E448" s="2"/>
      <c r="F448" s="2"/>
      <c r="G448" s="2"/>
      <c r="H448" s="2"/>
      <c r="I448" s="2"/>
      <c r="J448" s="2"/>
      <c r="K448" s="2"/>
      <c r="L448" s="2"/>
      <c r="M448" s="2"/>
      <c r="N448" s="2"/>
      <c r="O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4.25" customHeight="1" x14ac:dyDescent="0.2">
      <c r="A449" s="34"/>
      <c r="B449" s="34"/>
      <c r="C449" s="34"/>
      <c r="D449" s="2"/>
      <c r="E449" s="2"/>
      <c r="F449" s="2"/>
      <c r="G449" s="2"/>
      <c r="H449" s="2"/>
      <c r="I449" s="2"/>
      <c r="J449" s="2"/>
      <c r="K449" s="2"/>
      <c r="L449" s="2"/>
      <c r="M449" s="2"/>
      <c r="N449" s="2"/>
      <c r="O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4.25" customHeight="1" x14ac:dyDescent="0.2">
      <c r="A450" s="34"/>
      <c r="B450" s="34"/>
      <c r="C450" s="34"/>
      <c r="D450" s="2"/>
      <c r="E450" s="2"/>
      <c r="F450" s="2"/>
      <c r="G450" s="2"/>
      <c r="H450" s="2"/>
      <c r="I450" s="2"/>
      <c r="J450" s="2"/>
      <c r="K450" s="2"/>
      <c r="L450" s="2"/>
      <c r="M450" s="2"/>
      <c r="N450" s="2"/>
      <c r="O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4.25" customHeight="1" x14ac:dyDescent="0.2">
      <c r="A451" s="34"/>
      <c r="B451" s="34"/>
      <c r="C451" s="34"/>
      <c r="D451" s="2"/>
      <c r="E451" s="2"/>
      <c r="F451" s="2"/>
      <c r="G451" s="2"/>
      <c r="H451" s="2"/>
      <c r="I451" s="2"/>
      <c r="J451" s="2"/>
      <c r="K451" s="2"/>
      <c r="L451" s="2"/>
      <c r="M451" s="2"/>
      <c r="N451" s="2"/>
      <c r="O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4.25" customHeight="1" x14ac:dyDescent="0.2">
      <c r="A452" s="34"/>
      <c r="B452" s="34"/>
      <c r="C452" s="34"/>
      <c r="D452" s="2"/>
      <c r="E452" s="2"/>
      <c r="F452" s="2"/>
      <c r="G452" s="2"/>
      <c r="H452" s="2"/>
      <c r="I452" s="2"/>
      <c r="J452" s="2"/>
      <c r="K452" s="2"/>
      <c r="L452" s="2"/>
      <c r="M452" s="2"/>
      <c r="N452" s="2"/>
      <c r="O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4.25" customHeight="1" x14ac:dyDescent="0.2">
      <c r="A453" s="34"/>
      <c r="B453" s="34"/>
      <c r="C453" s="34"/>
      <c r="D453" s="2"/>
      <c r="E453" s="2"/>
      <c r="F453" s="2"/>
      <c r="G453" s="2"/>
      <c r="H453" s="2"/>
      <c r="I453" s="2"/>
      <c r="J453" s="2"/>
      <c r="K453" s="2"/>
      <c r="L453" s="2"/>
      <c r="M453" s="2"/>
      <c r="N453" s="2"/>
      <c r="O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4.25" customHeight="1" x14ac:dyDescent="0.2">
      <c r="A454" s="34"/>
      <c r="B454" s="34"/>
      <c r="C454" s="34"/>
      <c r="D454" s="2"/>
      <c r="E454" s="2"/>
      <c r="F454" s="2"/>
      <c r="G454" s="2"/>
      <c r="H454" s="2"/>
      <c r="I454" s="2"/>
      <c r="J454" s="2"/>
      <c r="K454" s="2"/>
      <c r="L454" s="2"/>
      <c r="M454" s="2"/>
      <c r="N454" s="2"/>
      <c r="O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4.25" customHeight="1" x14ac:dyDescent="0.2">
      <c r="A455" s="34"/>
      <c r="B455" s="34"/>
      <c r="C455" s="34"/>
      <c r="D455" s="2"/>
      <c r="E455" s="2"/>
      <c r="F455" s="2"/>
      <c r="G455" s="2"/>
      <c r="H455" s="2"/>
      <c r="I455" s="2"/>
      <c r="J455" s="2"/>
      <c r="K455" s="2"/>
      <c r="L455" s="2"/>
      <c r="M455" s="2"/>
      <c r="N455" s="2"/>
      <c r="O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4.25" customHeight="1" x14ac:dyDescent="0.2">
      <c r="A456" s="34"/>
      <c r="B456" s="34"/>
      <c r="C456" s="34"/>
      <c r="D456" s="2"/>
      <c r="E456" s="2"/>
      <c r="F456" s="2"/>
      <c r="G456" s="2"/>
      <c r="H456" s="2"/>
      <c r="I456" s="2"/>
      <c r="J456" s="2"/>
      <c r="K456" s="2"/>
      <c r="L456" s="2"/>
      <c r="M456" s="2"/>
      <c r="N456" s="2"/>
      <c r="O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4.25" customHeight="1" x14ac:dyDescent="0.2">
      <c r="A457" s="34"/>
      <c r="B457" s="34"/>
      <c r="C457" s="34"/>
      <c r="D457" s="2"/>
      <c r="E457" s="2"/>
      <c r="F457" s="2"/>
      <c r="G457" s="2"/>
      <c r="H457" s="2"/>
      <c r="I457" s="2"/>
      <c r="J457" s="2"/>
      <c r="K457" s="2"/>
      <c r="L457" s="2"/>
      <c r="M457" s="2"/>
      <c r="N457" s="2"/>
      <c r="O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4.25" customHeight="1" x14ac:dyDescent="0.2">
      <c r="A458" s="34"/>
      <c r="B458" s="34"/>
      <c r="C458" s="34"/>
      <c r="D458" s="2"/>
      <c r="E458" s="2"/>
      <c r="F458" s="2"/>
      <c r="G458" s="2"/>
      <c r="H458" s="2"/>
      <c r="I458" s="2"/>
      <c r="J458" s="2"/>
      <c r="K458" s="2"/>
      <c r="L458" s="2"/>
      <c r="M458" s="2"/>
      <c r="N458" s="2"/>
      <c r="O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4.25" customHeight="1" x14ac:dyDescent="0.2">
      <c r="A459" s="34"/>
      <c r="B459" s="34"/>
      <c r="C459" s="34"/>
      <c r="D459" s="2"/>
      <c r="E459" s="2"/>
      <c r="F459" s="2"/>
      <c r="G459" s="2"/>
      <c r="H459" s="2"/>
      <c r="I459" s="2"/>
      <c r="J459" s="2"/>
      <c r="K459" s="2"/>
      <c r="L459" s="2"/>
      <c r="M459" s="2"/>
      <c r="N459" s="2"/>
      <c r="O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4.25" customHeight="1" x14ac:dyDescent="0.2">
      <c r="A460" s="34"/>
      <c r="B460" s="34"/>
      <c r="C460" s="34"/>
      <c r="D460" s="2"/>
      <c r="E460" s="2"/>
      <c r="F460" s="2"/>
      <c r="G460" s="2"/>
      <c r="H460" s="2"/>
      <c r="I460" s="2"/>
      <c r="J460" s="2"/>
      <c r="K460" s="2"/>
      <c r="L460" s="2"/>
      <c r="M460" s="2"/>
      <c r="N460" s="2"/>
      <c r="O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4.25" customHeight="1" x14ac:dyDescent="0.2">
      <c r="A461" s="34"/>
      <c r="B461" s="34"/>
      <c r="C461" s="34"/>
      <c r="D461" s="2"/>
      <c r="E461" s="2"/>
      <c r="F461" s="2"/>
      <c r="G461" s="2"/>
      <c r="H461" s="2"/>
      <c r="I461" s="2"/>
      <c r="J461" s="2"/>
      <c r="K461" s="2"/>
      <c r="L461" s="2"/>
      <c r="M461" s="2"/>
      <c r="N461" s="2"/>
      <c r="O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4.25" customHeight="1" x14ac:dyDescent="0.2">
      <c r="A462" s="34"/>
      <c r="B462" s="34"/>
      <c r="C462" s="34"/>
      <c r="D462" s="2"/>
      <c r="E462" s="2"/>
      <c r="F462" s="2"/>
      <c r="G462" s="2"/>
      <c r="H462" s="2"/>
      <c r="I462" s="2"/>
      <c r="J462" s="2"/>
      <c r="K462" s="2"/>
      <c r="L462" s="2"/>
      <c r="M462" s="2"/>
      <c r="N462" s="2"/>
      <c r="O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4.25" customHeight="1" x14ac:dyDescent="0.2">
      <c r="A463" s="34"/>
      <c r="B463" s="34"/>
      <c r="C463" s="34"/>
      <c r="D463" s="2"/>
      <c r="E463" s="2"/>
      <c r="F463" s="2"/>
      <c r="G463" s="2"/>
      <c r="H463" s="2"/>
      <c r="I463" s="2"/>
      <c r="J463" s="2"/>
      <c r="K463" s="2"/>
      <c r="L463" s="2"/>
      <c r="M463" s="2"/>
      <c r="N463" s="2"/>
      <c r="O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4.25" customHeight="1" x14ac:dyDescent="0.2">
      <c r="A464" s="34"/>
      <c r="B464" s="34"/>
      <c r="C464" s="34"/>
      <c r="D464" s="2"/>
      <c r="E464" s="2"/>
      <c r="F464" s="2"/>
      <c r="G464" s="2"/>
      <c r="H464" s="2"/>
      <c r="I464" s="2"/>
      <c r="J464" s="2"/>
      <c r="K464" s="2"/>
      <c r="L464" s="2"/>
      <c r="M464" s="2"/>
      <c r="N464" s="2"/>
      <c r="O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4.25" customHeight="1" x14ac:dyDescent="0.2">
      <c r="A465" s="34"/>
      <c r="B465" s="34"/>
      <c r="C465" s="34"/>
      <c r="D465" s="2"/>
      <c r="E465" s="2"/>
      <c r="F465" s="2"/>
      <c r="G465" s="2"/>
      <c r="H465" s="2"/>
      <c r="I465" s="2"/>
      <c r="J465" s="2"/>
      <c r="K465" s="2"/>
      <c r="L465" s="2"/>
      <c r="M465" s="2"/>
      <c r="N465" s="2"/>
      <c r="O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4.25" customHeight="1" x14ac:dyDescent="0.2">
      <c r="A466" s="34"/>
      <c r="B466" s="34"/>
      <c r="C466" s="34"/>
      <c r="D466" s="2"/>
      <c r="E466" s="2"/>
      <c r="F466" s="2"/>
      <c r="G466" s="2"/>
      <c r="H466" s="2"/>
      <c r="I466" s="2"/>
      <c r="J466" s="2"/>
      <c r="K466" s="2"/>
      <c r="L466" s="2"/>
      <c r="M466" s="2"/>
      <c r="N466" s="2"/>
      <c r="O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4.25" customHeight="1" x14ac:dyDescent="0.2">
      <c r="A467" s="34"/>
      <c r="B467" s="34"/>
      <c r="C467" s="34"/>
      <c r="D467" s="2"/>
      <c r="E467" s="2"/>
      <c r="F467" s="2"/>
      <c r="G467" s="2"/>
      <c r="H467" s="2"/>
      <c r="I467" s="2"/>
      <c r="J467" s="2"/>
      <c r="K467" s="2"/>
      <c r="L467" s="2"/>
      <c r="M467" s="2"/>
      <c r="N467" s="2"/>
      <c r="O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4.25" customHeight="1" x14ac:dyDescent="0.2">
      <c r="A468" s="34"/>
      <c r="B468" s="34"/>
      <c r="C468" s="34"/>
      <c r="D468" s="2"/>
      <c r="E468" s="2"/>
      <c r="F468" s="2"/>
      <c r="G468" s="2"/>
      <c r="H468" s="2"/>
      <c r="I468" s="2"/>
      <c r="J468" s="2"/>
      <c r="K468" s="2"/>
      <c r="L468" s="2"/>
      <c r="M468" s="2"/>
      <c r="N468" s="2"/>
      <c r="O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4.25" customHeight="1" x14ac:dyDescent="0.2">
      <c r="A469" s="34"/>
      <c r="B469" s="34"/>
      <c r="C469" s="34"/>
      <c r="D469" s="2"/>
      <c r="E469" s="2"/>
      <c r="F469" s="2"/>
      <c r="G469" s="2"/>
      <c r="H469" s="2"/>
      <c r="I469" s="2"/>
      <c r="J469" s="2"/>
      <c r="K469" s="2"/>
      <c r="L469" s="2"/>
      <c r="M469" s="2"/>
      <c r="N469" s="2"/>
      <c r="O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4.25" customHeight="1" x14ac:dyDescent="0.2">
      <c r="A470" s="34"/>
      <c r="B470" s="34"/>
      <c r="C470" s="34"/>
      <c r="D470" s="2"/>
      <c r="E470" s="2"/>
      <c r="F470" s="2"/>
      <c r="G470" s="2"/>
      <c r="H470" s="2"/>
      <c r="I470" s="2"/>
      <c r="J470" s="2"/>
      <c r="K470" s="2"/>
      <c r="L470" s="2"/>
      <c r="M470" s="2"/>
      <c r="N470" s="2"/>
      <c r="O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4.25" customHeight="1" x14ac:dyDescent="0.2">
      <c r="A471" s="34"/>
      <c r="B471" s="34"/>
      <c r="C471" s="34"/>
      <c r="D471" s="2"/>
      <c r="E471" s="2"/>
      <c r="F471" s="2"/>
      <c r="G471" s="2"/>
      <c r="H471" s="2"/>
      <c r="I471" s="2"/>
      <c r="J471" s="2"/>
      <c r="K471" s="2"/>
      <c r="L471" s="2"/>
      <c r="M471" s="2"/>
      <c r="N471" s="2"/>
      <c r="O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4.25" customHeight="1" x14ac:dyDescent="0.2">
      <c r="A472" s="34"/>
      <c r="B472" s="34"/>
      <c r="C472" s="34"/>
      <c r="D472" s="2"/>
      <c r="E472" s="2"/>
      <c r="F472" s="2"/>
      <c r="G472" s="2"/>
      <c r="H472" s="2"/>
      <c r="I472" s="2"/>
      <c r="J472" s="2"/>
      <c r="K472" s="2"/>
      <c r="L472" s="2"/>
      <c r="M472" s="2"/>
      <c r="N472" s="2"/>
      <c r="O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4.25" customHeight="1" x14ac:dyDescent="0.2">
      <c r="A473" s="34"/>
      <c r="B473" s="34"/>
      <c r="C473" s="34"/>
      <c r="D473" s="2"/>
      <c r="E473" s="2"/>
      <c r="F473" s="2"/>
      <c r="G473" s="2"/>
      <c r="H473" s="2"/>
      <c r="I473" s="2"/>
      <c r="J473" s="2"/>
      <c r="K473" s="2"/>
      <c r="L473" s="2"/>
      <c r="M473" s="2"/>
      <c r="N473" s="2"/>
      <c r="O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4.25" customHeight="1" x14ac:dyDescent="0.2">
      <c r="A474" s="34"/>
      <c r="B474" s="34"/>
      <c r="C474" s="34"/>
      <c r="D474" s="2"/>
      <c r="E474" s="2"/>
      <c r="F474" s="2"/>
      <c r="G474" s="2"/>
      <c r="H474" s="2"/>
      <c r="I474" s="2"/>
      <c r="J474" s="2"/>
      <c r="K474" s="2"/>
      <c r="L474" s="2"/>
      <c r="M474" s="2"/>
      <c r="N474" s="2"/>
      <c r="O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4.25" customHeight="1" x14ac:dyDescent="0.2">
      <c r="A475" s="34"/>
      <c r="B475" s="34"/>
      <c r="C475" s="34"/>
      <c r="D475" s="2"/>
      <c r="E475" s="2"/>
      <c r="F475" s="2"/>
      <c r="G475" s="2"/>
      <c r="H475" s="2"/>
      <c r="I475" s="2"/>
      <c r="J475" s="2"/>
      <c r="K475" s="2"/>
      <c r="L475" s="2"/>
      <c r="M475" s="2"/>
      <c r="N475" s="2"/>
      <c r="O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4.25" customHeight="1" x14ac:dyDescent="0.2">
      <c r="A476" s="34"/>
      <c r="B476" s="34"/>
      <c r="C476" s="34"/>
      <c r="D476" s="2"/>
      <c r="E476" s="2"/>
      <c r="F476" s="2"/>
      <c r="G476" s="2"/>
      <c r="H476" s="2"/>
      <c r="I476" s="2"/>
      <c r="J476" s="2"/>
      <c r="K476" s="2"/>
      <c r="L476" s="2"/>
      <c r="M476" s="2"/>
      <c r="N476" s="2"/>
      <c r="O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4.25" customHeight="1" x14ac:dyDescent="0.2">
      <c r="A477" s="34"/>
      <c r="B477" s="34"/>
      <c r="C477" s="34"/>
      <c r="D477" s="2"/>
      <c r="E477" s="2"/>
      <c r="F477" s="2"/>
      <c r="G477" s="2"/>
      <c r="H477" s="2"/>
      <c r="I477" s="2"/>
      <c r="J477" s="2"/>
      <c r="K477" s="2"/>
      <c r="L477" s="2"/>
      <c r="M477" s="2"/>
      <c r="N477" s="2"/>
      <c r="O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4.25" customHeight="1" x14ac:dyDescent="0.2">
      <c r="A478" s="34"/>
      <c r="B478" s="34"/>
      <c r="C478" s="34"/>
      <c r="D478" s="2"/>
      <c r="E478" s="2"/>
      <c r="F478" s="2"/>
      <c r="G478" s="2"/>
      <c r="H478" s="2"/>
      <c r="I478" s="2"/>
      <c r="J478" s="2"/>
      <c r="K478" s="2"/>
      <c r="L478" s="2"/>
      <c r="M478" s="2"/>
      <c r="N478" s="2"/>
      <c r="O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4.25" customHeight="1" x14ac:dyDescent="0.2">
      <c r="A479" s="34"/>
      <c r="B479" s="34"/>
      <c r="C479" s="34"/>
      <c r="D479" s="2"/>
      <c r="E479" s="2"/>
      <c r="F479" s="2"/>
      <c r="G479" s="2"/>
      <c r="H479" s="2"/>
      <c r="I479" s="2"/>
      <c r="J479" s="2"/>
      <c r="K479" s="2"/>
      <c r="L479" s="2"/>
      <c r="M479" s="2"/>
      <c r="N479" s="2"/>
      <c r="O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4.25" customHeight="1" x14ac:dyDescent="0.2">
      <c r="A480" s="34"/>
      <c r="B480" s="34"/>
      <c r="C480" s="34"/>
      <c r="D480" s="2"/>
      <c r="E480" s="2"/>
      <c r="F480" s="2"/>
      <c r="G480" s="2"/>
      <c r="H480" s="2"/>
      <c r="I480" s="2"/>
      <c r="J480" s="2"/>
      <c r="K480" s="2"/>
      <c r="L480" s="2"/>
      <c r="M480" s="2"/>
      <c r="N480" s="2"/>
      <c r="O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4.25" customHeight="1" x14ac:dyDescent="0.2">
      <c r="A481" s="34"/>
      <c r="B481" s="34"/>
      <c r="C481" s="34"/>
      <c r="D481" s="2"/>
      <c r="E481" s="2"/>
      <c r="F481" s="2"/>
      <c r="G481" s="2"/>
      <c r="H481" s="2"/>
      <c r="I481" s="2"/>
      <c r="J481" s="2"/>
      <c r="K481" s="2"/>
      <c r="L481" s="2"/>
      <c r="M481" s="2"/>
      <c r="N481" s="2"/>
      <c r="O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4.25" customHeight="1" x14ac:dyDescent="0.2">
      <c r="A482" s="34"/>
      <c r="B482" s="34"/>
      <c r="C482" s="34"/>
      <c r="D482" s="2"/>
      <c r="E482" s="2"/>
      <c r="F482" s="2"/>
      <c r="G482" s="2"/>
      <c r="H482" s="2"/>
      <c r="I482" s="2"/>
      <c r="J482" s="2"/>
      <c r="K482" s="2"/>
      <c r="L482" s="2"/>
      <c r="M482" s="2"/>
      <c r="N482" s="2"/>
      <c r="O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4.25" customHeight="1" x14ac:dyDescent="0.2">
      <c r="A483" s="34"/>
      <c r="B483" s="34"/>
      <c r="C483" s="34"/>
      <c r="D483" s="2"/>
      <c r="E483" s="2"/>
      <c r="F483" s="2"/>
      <c r="G483" s="2"/>
      <c r="H483" s="2"/>
      <c r="I483" s="2"/>
      <c r="J483" s="2"/>
      <c r="K483" s="2"/>
      <c r="L483" s="2"/>
      <c r="M483" s="2"/>
      <c r="N483" s="2"/>
      <c r="O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4.25" customHeight="1" x14ac:dyDescent="0.2">
      <c r="A484" s="34"/>
      <c r="B484" s="34"/>
      <c r="C484" s="34"/>
      <c r="D484" s="2"/>
      <c r="E484" s="2"/>
      <c r="F484" s="2"/>
      <c r="G484" s="2"/>
      <c r="H484" s="2"/>
      <c r="I484" s="2"/>
      <c r="J484" s="2"/>
      <c r="K484" s="2"/>
      <c r="L484" s="2"/>
      <c r="M484" s="2"/>
      <c r="N484" s="2"/>
      <c r="O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4.25" customHeight="1" x14ac:dyDescent="0.2">
      <c r="A485" s="34"/>
      <c r="B485" s="34"/>
      <c r="C485" s="34"/>
      <c r="D485" s="2"/>
      <c r="E485" s="2"/>
      <c r="F485" s="2"/>
      <c r="G485" s="2"/>
      <c r="H485" s="2"/>
      <c r="I485" s="2"/>
      <c r="J485" s="2"/>
      <c r="K485" s="2"/>
      <c r="L485" s="2"/>
      <c r="M485" s="2"/>
      <c r="N485" s="2"/>
      <c r="O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4.25" customHeight="1" x14ac:dyDescent="0.2">
      <c r="A486" s="34"/>
      <c r="B486" s="34"/>
      <c r="C486" s="34"/>
      <c r="D486" s="2"/>
      <c r="E486" s="2"/>
      <c r="F486" s="2"/>
      <c r="G486" s="2"/>
      <c r="H486" s="2"/>
      <c r="I486" s="2"/>
      <c r="J486" s="2"/>
      <c r="K486" s="2"/>
      <c r="L486" s="2"/>
      <c r="M486" s="2"/>
      <c r="N486" s="2"/>
      <c r="O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4.25" customHeight="1" x14ac:dyDescent="0.2">
      <c r="A487" s="34"/>
      <c r="B487" s="34"/>
      <c r="C487" s="34"/>
      <c r="D487" s="2"/>
      <c r="E487" s="2"/>
      <c r="F487" s="2"/>
      <c r="G487" s="2"/>
      <c r="H487" s="2"/>
      <c r="I487" s="2"/>
      <c r="J487" s="2"/>
      <c r="K487" s="2"/>
      <c r="L487" s="2"/>
      <c r="M487" s="2"/>
      <c r="N487" s="2"/>
      <c r="O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4.25" customHeight="1" x14ac:dyDescent="0.2">
      <c r="A488" s="34"/>
      <c r="B488" s="34"/>
      <c r="C488" s="34"/>
      <c r="D488" s="2"/>
      <c r="E488" s="2"/>
      <c r="F488" s="2"/>
      <c r="G488" s="2"/>
      <c r="H488" s="2"/>
      <c r="I488" s="2"/>
      <c r="J488" s="2"/>
      <c r="K488" s="2"/>
      <c r="L488" s="2"/>
      <c r="M488" s="2"/>
      <c r="N488" s="2"/>
      <c r="O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4.25" customHeight="1" x14ac:dyDescent="0.2">
      <c r="A489" s="34"/>
      <c r="B489" s="34"/>
      <c r="C489" s="34"/>
      <c r="D489" s="2"/>
      <c r="E489" s="2"/>
      <c r="F489" s="2"/>
      <c r="G489" s="2"/>
      <c r="H489" s="2"/>
      <c r="I489" s="2"/>
      <c r="J489" s="2"/>
      <c r="K489" s="2"/>
      <c r="L489" s="2"/>
      <c r="M489" s="2"/>
      <c r="N489" s="2"/>
      <c r="O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4.25" customHeight="1" x14ac:dyDescent="0.2">
      <c r="A490" s="34"/>
      <c r="B490" s="34"/>
      <c r="C490" s="34"/>
      <c r="D490" s="2"/>
      <c r="E490" s="2"/>
      <c r="F490" s="2"/>
      <c r="G490" s="2"/>
      <c r="H490" s="2"/>
      <c r="I490" s="2"/>
      <c r="J490" s="2"/>
      <c r="K490" s="2"/>
      <c r="L490" s="2"/>
      <c r="M490" s="2"/>
      <c r="N490" s="2"/>
      <c r="O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4.25" customHeight="1" x14ac:dyDescent="0.2">
      <c r="A491" s="34"/>
      <c r="B491" s="34"/>
      <c r="C491" s="34"/>
      <c r="D491" s="2"/>
      <c r="E491" s="2"/>
      <c r="F491" s="2"/>
      <c r="G491" s="2"/>
      <c r="H491" s="2"/>
      <c r="I491" s="2"/>
      <c r="J491" s="2"/>
      <c r="K491" s="2"/>
      <c r="L491" s="2"/>
      <c r="M491" s="2"/>
      <c r="N491" s="2"/>
      <c r="O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4.25" customHeight="1" x14ac:dyDescent="0.2">
      <c r="A492" s="34"/>
      <c r="B492" s="34"/>
      <c r="C492" s="34"/>
      <c r="D492" s="2"/>
      <c r="E492" s="2"/>
      <c r="F492" s="2"/>
      <c r="G492" s="2"/>
      <c r="H492" s="2"/>
      <c r="I492" s="2"/>
      <c r="J492" s="2"/>
      <c r="K492" s="2"/>
      <c r="L492" s="2"/>
      <c r="M492" s="2"/>
      <c r="N492" s="2"/>
      <c r="O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4.25" customHeight="1" x14ac:dyDescent="0.2">
      <c r="A493" s="34"/>
      <c r="B493" s="34"/>
      <c r="C493" s="34"/>
      <c r="D493" s="2"/>
      <c r="E493" s="2"/>
      <c r="F493" s="2"/>
      <c r="G493" s="2"/>
      <c r="H493" s="2"/>
      <c r="I493" s="2"/>
      <c r="J493" s="2"/>
      <c r="K493" s="2"/>
      <c r="L493" s="2"/>
      <c r="M493" s="2"/>
      <c r="N493" s="2"/>
      <c r="O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4.25" customHeight="1" x14ac:dyDescent="0.2">
      <c r="A494" s="34"/>
      <c r="B494" s="34"/>
      <c r="C494" s="34"/>
      <c r="D494" s="2"/>
      <c r="E494" s="2"/>
      <c r="F494" s="2"/>
      <c r="G494" s="2"/>
      <c r="H494" s="2"/>
      <c r="I494" s="2"/>
      <c r="J494" s="2"/>
      <c r="K494" s="2"/>
      <c r="L494" s="2"/>
      <c r="M494" s="2"/>
      <c r="N494" s="2"/>
      <c r="O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4.25" customHeight="1" x14ac:dyDescent="0.2">
      <c r="A495" s="34"/>
      <c r="B495" s="34"/>
      <c r="C495" s="34"/>
      <c r="D495" s="2"/>
      <c r="E495" s="2"/>
      <c r="F495" s="2"/>
      <c r="G495" s="2"/>
      <c r="H495" s="2"/>
      <c r="I495" s="2"/>
      <c r="J495" s="2"/>
      <c r="K495" s="2"/>
      <c r="L495" s="2"/>
      <c r="M495" s="2"/>
      <c r="N495" s="2"/>
      <c r="O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4.25" customHeight="1" x14ac:dyDescent="0.2">
      <c r="A496" s="34"/>
      <c r="B496" s="34"/>
      <c r="C496" s="34"/>
      <c r="D496" s="2"/>
      <c r="E496" s="2"/>
      <c r="F496" s="2"/>
      <c r="G496" s="2"/>
      <c r="H496" s="2"/>
      <c r="I496" s="2"/>
      <c r="J496" s="2"/>
      <c r="K496" s="2"/>
      <c r="L496" s="2"/>
      <c r="M496" s="2"/>
      <c r="N496" s="2"/>
      <c r="O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4.25" customHeight="1" x14ac:dyDescent="0.2">
      <c r="A497" s="34"/>
      <c r="B497" s="34"/>
      <c r="C497" s="34"/>
      <c r="D497" s="2"/>
      <c r="E497" s="2"/>
      <c r="F497" s="2"/>
      <c r="G497" s="2"/>
      <c r="H497" s="2"/>
      <c r="I497" s="2"/>
      <c r="J497" s="2"/>
      <c r="K497" s="2"/>
      <c r="L497" s="2"/>
      <c r="M497" s="2"/>
      <c r="N497" s="2"/>
      <c r="O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4.25" customHeight="1" x14ac:dyDescent="0.2">
      <c r="A498" s="34"/>
      <c r="B498" s="34"/>
      <c r="C498" s="34"/>
      <c r="D498" s="2"/>
      <c r="E498" s="2"/>
      <c r="F498" s="2"/>
      <c r="G498" s="2"/>
      <c r="H498" s="2"/>
      <c r="I498" s="2"/>
      <c r="J498" s="2"/>
      <c r="K498" s="2"/>
      <c r="L498" s="2"/>
      <c r="M498" s="2"/>
      <c r="N498" s="2"/>
      <c r="O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4.25" customHeight="1" x14ac:dyDescent="0.2">
      <c r="A499" s="34"/>
      <c r="B499" s="34"/>
      <c r="C499" s="34"/>
      <c r="D499" s="2"/>
      <c r="E499" s="2"/>
      <c r="F499" s="2"/>
      <c r="G499" s="2"/>
      <c r="H499" s="2"/>
      <c r="I499" s="2"/>
      <c r="J499" s="2"/>
      <c r="K499" s="2"/>
      <c r="L499" s="2"/>
      <c r="M499" s="2"/>
      <c r="N499" s="2"/>
      <c r="O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4.25" customHeight="1" x14ac:dyDescent="0.2">
      <c r="A500" s="34"/>
      <c r="B500" s="34"/>
      <c r="C500" s="34"/>
      <c r="D500" s="2"/>
      <c r="E500" s="2"/>
      <c r="F500" s="2"/>
      <c r="G500" s="2"/>
      <c r="H500" s="2"/>
      <c r="I500" s="2"/>
      <c r="J500" s="2"/>
      <c r="K500" s="2"/>
      <c r="L500" s="2"/>
      <c r="M500" s="2"/>
      <c r="N500" s="2"/>
      <c r="O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4.25" customHeight="1" x14ac:dyDescent="0.2">
      <c r="A501" s="34"/>
      <c r="B501" s="34"/>
      <c r="C501" s="34"/>
      <c r="D501" s="2"/>
      <c r="E501" s="2"/>
      <c r="F501" s="2"/>
      <c r="G501" s="2"/>
      <c r="H501" s="2"/>
      <c r="I501" s="2"/>
      <c r="J501" s="2"/>
      <c r="K501" s="2"/>
      <c r="L501" s="2"/>
      <c r="M501" s="2"/>
      <c r="N501" s="2"/>
      <c r="O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4.25" customHeight="1" x14ac:dyDescent="0.2">
      <c r="A502" s="34"/>
      <c r="B502" s="34"/>
      <c r="C502" s="34"/>
      <c r="D502" s="2"/>
      <c r="E502" s="2"/>
      <c r="F502" s="2"/>
      <c r="G502" s="2"/>
      <c r="H502" s="2"/>
      <c r="I502" s="2"/>
      <c r="J502" s="2"/>
      <c r="K502" s="2"/>
      <c r="L502" s="2"/>
      <c r="M502" s="2"/>
      <c r="N502" s="2"/>
      <c r="O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4.25" customHeight="1" x14ac:dyDescent="0.2">
      <c r="A503" s="34"/>
      <c r="B503" s="34"/>
      <c r="C503" s="34"/>
      <c r="D503" s="2"/>
      <c r="E503" s="2"/>
      <c r="F503" s="2"/>
      <c r="G503" s="2"/>
      <c r="H503" s="2"/>
      <c r="I503" s="2"/>
      <c r="J503" s="2"/>
      <c r="K503" s="2"/>
      <c r="L503" s="2"/>
      <c r="M503" s="2"/>
      <c r="N503" s="2"/>
      <c r="O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4.25" customHeight="1" x14ac:dyDescent="0.2">
      <c r="A504" s="34"/>
      <c r="B504" s="34"/>
      <c r="C504" s="34"/>
      <c r="D504" s="2"/>
      <c r="E504" s="2"/>
      <c r="F504" s="2"/>
      <c r="G504" s="2"/>
      <c r="H504" s="2"/>
      <c r="I504" s="2"/>
      <c r="J504" s="2"/>
      <c r="K504" s="2"/>
      <c r="L504" s="2"/>
      <c r="M504" s="2"/>
      <c r="N504" s="2"/>
      <c r="O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4.25" customHeight="1" x14ac:dyDescent="0.2">
      <c r="A505" s="34"/>
      <c r="B505" s="34"/>
      <c r="C505" s="34"/>
      <c r="D505" s="2"/>
      <c r="E505" s="2"/>
      <c r="F505" s="2"/>
      <c r="G505" s="2"/>
      <c r="H505" s="2"/>
      <c r="I505" s="2"/>
      <c r="J505" s="2"/>
      <c r="K505" s="2"/>
      <c r="L505" s="2"/>
      <c r="M505" s="2"/>
      <c r="N505" s="2"/>
      <c r="O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4.25" customHeight="1" x14ac:dyDescent="0.2">
      <c r="A506" s="34"/>
      <c r="B506" s="34"/>
      <c r="C506" s="34"/>
      <c r="D506" s="2"/>
      <c r="E506" s="2"/>
      <c r="F506" s="2"/>
      <c r="G506" s="2"/>
      <c r="H506" s="2"/>
      <c r="I506" s="2"/>
      <c r="J506" s="2"/>
      <c r="K506" s="2"/>
      <c r="L506" s="2"/>
      <c r="M506" s="2"/>
      <c r="N506" s="2"/>
      <c r="O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4.25" customHeight="1" x14ac:dyDescent="0.2">
      <c r="A507" s="34"/>
      <c r="B507" s="34"/>
      <c r="C507" s="34"/>
      <c r="D507" s="2"/>
      <c r="E507" s="2"/>
      <c r="F507" s="2"/>
      <c r="G507" s="2"/>
      <c r="H507" s="2"/>
      <c r="I507" s="2"/>
      <c r="J507" s="2"/>
      <c r="K507" s="2"/>
      <c r="L507" s="2"/>
      <c r="M507" s="2"/>
      <c r="N507" s="2"/>
      <c r="O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4.25" customHeight="1" x14ac:dyDescent="0.2">
      <c r="A508" s="34"/>
      <c r="B508" s="34"/>
      <c r="C508" s="34"/>
      <c r="D508" s="2"/>
      <c r="E508" s="2"/>
      <c r="F508" s="2"/>
      <c r="G508" s="2"/>
      <c r="H508" s="2"/>
      <c r="I508" s="2"/>
      <c r="J508" s="2"/>
      <c r="K508" s="2"/>
      <c r="L508" s="2"/>
      <c r="M508" s="2"/>
      <c r="N508" s="2"/>
      <c r="O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4.25" customHeight="1" x14ac:dyDescent="0.2">
      <c r="A509" s="34"/>
      <c r="B509" s="34"/>
      <c r="C509" s="34"/>
      <c r="D509" s="2"/>
      <c r="E509" s="2"/>
      <c r="F509" s="2"/>
      <c r="G509" s="2"/>
      <c r="H509" s="2"/>
      <c r="I509" s="2"/>
      <c r="J509" s="2"/>
      <c r="K509" s="2"/>
      <c r="L509" s="2"/>
      <c r="M509" s="2"/>
      <c r="N509" s="2"/>
      <c r="O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4.25" customHeight="1" x14ac:dyDescent="0.2">
      <c r="A510" s="34"/>
      <c r="B510" s="34"/>
      <c r="C510" s="34"/>
      <c r="D510" s="2"/>
      <c r="E510" s="2"/>
      <c r="F510" s="2"/>
      <c r="G510" s="2"/>
      <c r="H510" s="2"/>
      <c r="I510" s="2"/>
      <c r="J510" s="2"/>
      <c r="K510" s="2"/>
      <c r="L510" s="2"/>
      <c r="M510" s="2"/>
      <c r="N510" s="2"/>
      <c r="O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4.25" customHeight="1" x14ac:dyDescent="0.2">
      <c r="A511" s="34"/>
      <c r="B511" s="34"/>
      <c r="C511" s="34"/>
      <c r="D511" s="2"/>
      <c r="E511" s="2"/>
      <c r="F511" s="2"/>
      <c r="G511" s="2"/>
      <c r="H511" s="2"/>
      <c r="I511" s="2"/>
      <c r="J511" s="2"/>
      <c r="K511" s="2"/>
      <c r="L511" s="2"/>
      <c r="M511" s="2"/>
      <c r="N511" s="2"/>
      <c r="O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4.25" customHeight="1" x14ac:dyDescent="0.2">
      <c r="A512" s="34"/>
      <c r="B512" s="34"/>
      <c r="C512" s="34"/>
      <c r="D512" s="2"/>
      <c r="E512" s="2"/>
      <c r="F512" s="2"/>
      <c r="G512" s="2"/>
      <c r="H512" s="2"/>
      <c r="I512" s="2"/>
      <c r="J512" s="2"/>
      <c r="K512" s="2"/>
      <c r="L512" s="2"/>
      <c r="M512" s="2"/>
      <c r="N512" s="2"/>
      <c r="O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4.25" customHeight="1" x14ac:dyDescent="0.2">
      <c r="A513" s="34"/>
      <c r="B513" s="34"/>
      <c r="C513" s="34"/>
      <c r="D513" s="2"/>
      <c r="E513" s="2"/>
      <c r="F513" s="2"/>
      <c r="G513" s="2"/>
      <c r="H513" s="2"/>
      <c r="I513" s="2"/>
      <c r="J513" s="2"/>
      <c r="K513" s="2"/>
      <c r="L513" s="2"/>
      <c r="M513" s="2"/>
      <c r="N513" s="2"/>
      <c r="O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4.25" customHeight="1" x14ac:dyDescent="0.2">
      <c r="A514" s="34"/>
      <c r="B514" s="34"/>
      <c r="C514" s="34"/>
      <c r="D514" s="2"/>
      <c r="E514" s="2"/>
      <c r="F514" s="2"/>
      <c r="G514" s="2"/>
      <c r="H514" s="2"/>
      <c r="I514" s="2"/>
      <c r="J514" s="2"/>
      <c r="K514" s="2"/>
      <c r="L514" s="2"/>
      <c r="M514" s="2"/>
      <c r="N514" s="2"/>
      <c r="O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4.25" customHeight="1" x14ac:dyDescent="0.2">
      <c r="A515" s="34"/>
      <c r="B515" s="34"/>
      <c r="C515" s="34"/>
      <c r="D515" s="2"/>
      <c r="E515" s="2"/>
      <c r="F515" s="2"/>
      <c r="G515" s="2"/>
      <c r="H515" s="2"/>
      <c r="I515" s="2"/>
      <c r="J515" s="2"/>
      <c r="K515" s="2"/>
      <c r="L515" s="2"/>
      <c r="M515" s="2"/>
      <c r="N515" s="2"/>
      <c r="O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4.25" customHeight="1" x14ac:dyDescent="0.2">
      <c r="A516" s="34"/>
      <c r="B516" s="34"/>
      <c r="C516" s="34"/>
      <c r="D516" s="2"/>
      <c r="E516" s="2"/>
      <c r="F516" s="2"/>
      <c r="G516" s="2"/>
      <c r="H516" s="2"/>
      <c r="I516" s="2"/>
      <c r="J516" s="2"/>
      <c r="K516" s="2"/>
      <c r="L516" s="2"/>
      <c r="M516" s="2"/>
      <c r="N516" s="2"/>
      <c r="O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4.25" customHeight="1" x14ac:dyDescent="0.2">
      <c r="A517" s="34"/>
      <c r="B517" s="34"/>
      <c r="C517" s="34"/>
      <c r="D517" s="2"/>
      <c r="E517" s="2"/>
      <c r="F517" s="2"/>
      <c r="G517" s="2"/>
      <c r="H517" s="2"/>
      <c r="I517" s="2"/>
      <c r="J517" s="2"/>
      <c r="K517" s="2"/>
      <c r="L517" s="2"/>
      <c r="M517" s="2"/>
      <c r="N517" s="2"/>
      <c r="O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4.25" customHeight="1" x14ac:dyDescent="0.2">
      <c r="A518" s="34"/>
      <c r="B518" s="34"/>
      <c r="C518" s="34"/>
      <c r="D518" s="2"/>
      <c r="E518" s="2"/>
      <c r="F518" s="2"/>
      <c r="G518" s="2"/>
      <c r="H518" s="2"/>
      <c r="I518" s="2"/>
      <c r="J518" s="2"/>
      <c r="K518" s="2"/>
      <c r="L518" s="2"/>
      <c r="M518" s="2"/>
      <c r="N518" s="2"/>
      <c r="O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4.25" customHeight="1" x14ac:dyDescent="0.2">
      <c r="A519" s="34"/>
      <c r="B519" s="34"/>
      <c r="C519" s="34"/>
      <c r="D519" s="2"/>
      <c r="E519" s="2"/>
      <c r="F519" s="2"/>
      <c r="G519" s="2"/>
      <c r="H519" s="2"/>
      <c r="I519" s="2"/>
      <c r="J519" s="2"/>
      <c r="K519" s="2"/>
      <c r="L519" s="2"/>
      <c r="M519" s="2"/>
      <c r="N519" s="2"/>
      <c r="O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4.25" customHeight="1" x14ac:dyDescent="0.2">
      <c r="A520" s="34"/>
      <c r="B520" s="34"/>
      <c r="C520" s="34"/>
      <c r="D520" s="2"/>
      <c r="E520" s="2"/>
      <c r="F520" s="2"/>
      <c r="G520" s="2"/>
      <c r="H520" s="2"/>
      <c r="I520" s="2"/>
      <c r="J520" s="2"/>
      <c r="K520" s="2"/>
      <c r="L520" s="2"/>
      <c r="M520" s="2"/>
      <c r="N520" s="2"/>
      <c r="O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4.25" customHeight="1" x14ac:dyDescent="0.2">
      <c r="A521" s="34"/>
      <c r="B521" s="34"/>
      <c r="C521" s="34"/>
      <c r="D521" s="2"/>
      <c r="E521" s="2"/>
      <c r="F521" s="2"/>
      <c r="G521" s="2"/>
      <c r="H521" s="2"/>
      <c r="I521" s="2"/>
      <c r="J521" s="2"/>
      <c r="K521" s="2"/>
      <c r="L521" s="2"/>
      <c r="M521" s="2"/>
      <c r="N521" s="2"/>
      <c r="O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4.25" customHeight="1" x14ac:dyDescent="0.2">
      <c r="A522" s="34"/>
      <c r="B522" s="34"/>
      <c r="C522" s="34"/>
      <c r="D522" s="2"/>
      <c r="E522" s="2"/>
      <c r="F522" s="2"/>
      <c r="G522" s="2"/>
      <c r="H522" s="2"/>
      <c r="I522" s="2"/>
      <c r="J522" s="2"/>
      <c r="K522" s="2"/>
      <c r="L522" s="2"/>
      <c r="M522" s="2"/>
      <c r="N522" s="2"/>
      <c r="O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4.25" customHeight="1" x14ac:dyDescent="0.2">
      <c r="A523" s="34"/>
      <c r="B523" s="34"/>
      <c r="C523" s="34"/>
      <c r="D523" s="2"/>
      <c r="E523" s="2"/>
      <c r="F523" s="2"/>
      <c r="G523" s="2"/>
      <c r="H523" s="2"/>
      <c r="I523" s="2"/>
      <c r="J523" s="2"/>
      <c r="K523" s="2"/>
      <c r="L523" s="2"/>
      <c r="M523" s="2"/>
      <c r="N523" s="2"/>
      <c r="O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4.25" customHeight="1" x14ac:dyDescent="0.2">
      <c r="A524" s="34"/>
      <c r="B524" s="34"/>
      <c r="C524" s="34"/>
      <c r="D524" s="2"/>
      <c r="E524" s="2"/>
      <c r="F524" s="2"/>
      <c r="G524" s="2"/>
      <c r="H524" s="2"/>
      <c r="I524" s="2"/>
      <c r="J524" s="2"/>
      <c r="K524" s="2"/>
      <c r="L524" s="2"/>
      <c r="M524" s="2"/>
      <c r="N524" s="2"/>
      <c r="O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4.25" customHeight="1" x14ac:dyDescent="0.2">
      <c r="A525" s="34"/>
      <c r="B525" s="34"/>
      <c r="C525" s="34"/>
      <c r="D525" s="2"/>
      <c r="E525" s="2"/>
      <c r="F525" s="2"/>
      <c r="G525" s="2"/>
      <c r="H525" s="2"/>
      <c r="I525" s="2"/>
      <c r="J525" s="2"/>
      <c r="K525" s="2"/>
      <c r="L525" s="2"/>
      <c r="M525" s="2"/>
      <c r="N525" s="2"/>
      <c r="O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4.25" customHeight="1" x14ac:dyDescent="0.2">
      <c r="A526" s="34"/>
      <c r="B526" s="34"/>
      <c r="C526" s="34"/>
      <c r="D526" s="2"/>
      <c r="E526" s="2"/>
      <c r="F526" s="2"/>
      <c r="G526" s="2"/>
      <c r="H526" s="2"/>
      <c r="I526" s="2"/>
      <c r="J526" s="2"/>
      <c r="K526" s="2"/>
      <c r="L526" s="2"/>
      <c r="M526" s="2"/>
      <c r="N526" s="2"/>
      <c r="O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4.25" customHeight="1" x14ac:dyDescent="0.2">
      <c r="A527" s="34"/>
      <c r="B527" s="34"/>
      <c r="C527" s="34"/>
      <c r="D527" s="2"/>
      <c r="E527" s="2"/>
      <c r="F527" s="2"/>
      <c r="G527" s="2"/>
      <c r="H527" s="2"/>
      <c r="I527" s="2"/>
      <c r="J527" s="2"/>
      <c r="K527" s="2"/>
      <c r="L527" s="2"/>
      <c r="M527" s="2"/>
      <c r="N527" s="2"/>
      <c r="O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4.25" customHeight="1" x14ac:dyDescent="0.2">
      <c r="A528" s="34"/>
      <c r="B528" s="34"/>
      <c r="C528" s="34"/>
      <c r="D528" s="2"/>
      <c r="E528" s="2"/>
      <c r="F528" s="2"/>
      <c r="G528" s="2"/>
      <c r="H528" s="2"/>
      <c r="I528" s="2"/>
      <c r="J528" s="2"/>
      <c r="K528" s="2"/>
      <c r="L528" s="2"/>
      <c r="M528" s="2"/>
      <c r="N528" s="2"/>
      <c r="O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4.25" customHeight="1" x14ac:dyDescent="0.2">
      <c r="A529" s="34"/>
      <c r="B529" s="34"/>
      <c r="C529" s="34"/>
      <c r="D529" s="2"/>
      <c r="E529" s="2"/>
      <c r="F529" s="2"/>
      <c r="G529" s="2"/>
      <c r="H529" s="2"/>
      <c r="I529" s="2"/>
      <c r="J529" s="2"/>
      <c r="K529" s="2"/>
      <c r="L529" s="2"/>
      <c r="M529" s="2"/>
      <c r="N529" s="2"/>
      <c r="O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4.25" customHeight="1" x14ac:dyDescent="0.2">
      <c r="A530" s="34"/>
      <c r="B530" s="34"/>
      <c r="C530" s="34"/>
      <c r="D530" s="2"/>
      <c r="E530" s="2"/>
      <c r="F530" s="2"/>
      <c r="G530" s="2"/>
      <c r="H530" s="2"/>
      <c r="I530" s="2"/>
      <c r="J530" s="2"/>
      <c r="K530" s="2"/>
      <c r="L530" s="2"/>
      <c r="M530" s="2"/>
      <c r="N530" s="2"/>
      <c r="O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4.25" customHeight="1" x14ac:dyDescent="0.2">
      <c r="A531" s="34"/>
      <c r="B531" s="34"/>
      <c r="C531" s="34"/>
      <c r="D531" s="2"/>
      <c r="E531" s="2"/>
      <c r="F531" s="2"/>
      <c r="G531" s="2"/>
      <c r="H531" s="2"/>
      <c r="I531" s="2"/>
      <c r="J531" s="2"/>
      <c r="K531" s="2"/>
      <c r="L531" s="2"/>
      <c r="M531" s="2"/>
      <c r="N531" s="2"/>
      <c r="O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4.25" customHeight="1" x14ac:dyDescent="0.2">
      <c r="A532" s="34"/>
      <c r="B532" s="34"/>
      <c r="C532" s="34"/>
      <c r="D532" s="2"/>
      <c r="E532" s="2"/>
      <c r="F532" s="2"/>
      <c r="G532" s="2"/>
      <c r="H532" s="2"/>
      <c r="I532" s="2"/>
      <c r="J532" s="2"/>
      <c r="K532" s="2"/>
      <c r="L532" s="2"/>
      <c r="M532" s="2"/>
      <c r="N532" s="2"/>
      <c r="O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4.25" customHeight="1" x14ac:dyDescent="0.2">
      <c r="A533" s="34"/>
      <c r="B533" s="34"/>
      <c r="C533" s="34"/>
      <c r="D533" s="2"/>
      <c r="E533" s="2"/>
      <c r="F533" s="2"/>
      <c r="G533" s="2"/>
      <c r="H533" s="2"/>
      <c r="I533" s="2"/>
      <c r="J533" s="2"/>
      <c r="K533" s="2"/>
      <c r="L533" s="2"/>
      <c r="M533" s="2"/>
      <c r="N533" s="2"/>
      <c r="O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4.25" customHeight="1" x14ac:dyDescent="0.2">
      <c r="A534" s="34"/>
      <c r="B534" s="34"/>
      <c r="C534" s="34"/>
      <c r="D534" s="2"/>
      <c r="E534" s="2"/>
      <c r="F534" s="2"/>
      <c r="G534" s="2"/>
      <c r="H534" s="2"/>
      <c r="I534" s="2"/>
      <c r="J534" s="2"/>
      <c r="K534" s="2"/>
      <c r="L534" s="2"/>
      <c r="M534" s="2"/>
      <c r="N534" s="2"/>
      <c r="O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4.25" customHeight="1" x14ac:dyDescent="0.2">
      <c r="A535" s="34"/>
      <c r="B535" s="34"/>
      <c r="C535" s="34"/>
      <c r="D535" s="2"/>
      <c r="E535" s="2"/>
      <c r="F535" s="2"/>
      <c r="G535" s="2"/>
      <c r="H535" s="2"/>
      <c r="I535" s="2"/>
      <c r="J535" s="2"/>
      <c r="K535" s="2"/>
      <c r="L535" s="2"/>
      <c r="M535" s="2"/>
      <c r="N535" s="2"/>
      <c r="O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4.25" customHeight="1" x14ac:dyDescent="0.2">
      <c r="A536" s="34"/>
      <c r="B536" s="34"/>
      <c r="C536" s="34"/>
      <c r="D536" s="2"/>
      <c r="E536" s="2"/>
      <c r="F536" s="2"/>
      <c r="G536" s="2"/>
      <c r="H536" s="2"/>
      <c r="I536" s="2"/>
      <c r="J536" s="2"/>
      <c r="K536" s="2"/>
      <c r="L536" s="2"/>
      <c r="M536" s="2"/>
      <c r="N536" s="2"/>
      <c r="O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4.25" customHeight="1" x14ac:dyDescent="0.2">
      <c r="A537" s="34"/>
      <c r="B537" s="34"/>
      <c r="C537" s="34"/>
      <c r="D537" s="2"/>
      <c r="E537" s="2"/>
      <c r="F537" s="2"/>
      <c r="G537" s="2"/>
      <c r="H537" s="2"/>
      <c r="I537" s="2"/>
      <c r="J537" s="2"/>
      <c r="K537" s="2"/>
      <c r="L537" s="2"/>
      <c r="M537" s="2"/>
      <c r="N537" s="2"/>
      <c r="O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4.25" customHeight="1" x14ac:dyDescent="0.2">
      <c r="A538" s="34"/>
      <c r="B538" s="34"/>
      <c r="C538" s="34"/>
      <c r="D538" s="2"/>
      <c r="E538" s="2"/>
      <c r="F538" s="2"/>
      <c r="G538" s="2"/>
      <c r="H538" s="2"/>
      <c r="I538" s="2"/>
      <c r="J538" s="2"/>
      <c r="K538" s="2"/>
      <c r="L538" s="2"/>
      <c r="M538" s="2"/>
      <c r="N538" s="2"/>
      <c r="O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4.25" customHeight="1" x14ac:dyDescent="0.2">
      <c r="A539" s="34"/>
      <c r="B539" s="34"/>
      <c r="C539" s="34"/>
      <c r="D539" s="2"/>
      <c r="E539" s="2"/>
      <c r="F539" s="2"/>
      <c r="G539" s="2"/>
      <c r="H539" s="2"/>
      <c r="I539" s="2"/>
      <c r="J539" s="2"/>
      <c r="K539" s="2"/>
      <c r="L539" s="2"/>
      <c r="M539" s="2"/>
      <c r="N539" s="2"/>
      <c r="O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4.25" customHeight="1" x14ac:dyDescent="0.2">
      <c r="A540" s="34"/>
      <c r="B540" s="34"/>
      <c r="C540" s="34"/>
      <c r="D540" s="2"/>
      <c r="E540" s="2"/>
      <c r="F540" s="2"/>
      <c r="G540" s="2"/>
      <c r="H540" s="2"/>
      <c r="I540" s="2"/>
      <c r="J540" s="2"/>
      <c r="K540" s="2"/>
      <c r="L540" s="2"/>
      <c r="M540" s="2"/>
      <c r="N540" s="2"/>
      <c r="O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4.25" customHeight="1" x14ac:dyDescent="0.2">
      <c r="A541" s="34"/>
      <c r="B541" s="34"/>
      <c r="C541" s="34"/>
      <c r="D541" s="2"/>
      <c r="E541" s="2"/>
      <c r="F541" s="2"/>
      <c r="G541" s="2"/>
      <c r="H541" s="2"/>
      <c r="I541" s="2"/>
      <c r="J541" s="2"/>
      <c r="K541" s="2"/>
      <c r="L541" s="2"/>
      <c r="M541" s="2"/>
      <c r="N541" s="2"/>
      <c r="O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4.25" customHeight="1" x14ac:dyDescent="0.2">
      <c r="A542" s="34"/>
      <c r="B542" s="34"/>
      <c r="C542" s="34"/>
      <c r="D542" s="2"/>
      <c r="E542" s="2"/>
      <c r="F542" s="2"/>
      <c r="G542" s="2"/>
      <c r="H542" s="2"/>
      <c r="I542" s="2"/>
      <c r="J542" s="2"/>
      <c r="K542" s="2"/>
      <c r="L542" s="2"/>
      <c r="M542" s="2"/>
      <c r="N542" s="2"/>
      <c r="O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4.25" customHeight="1" x14ac:dyDescent="0.2">
      <c r="A543" s="34"/>
      <c r="B543" s="34"/>
      <c r="C543" s="34"/>
      <c r="D543" s="2"/>
      <c r="E543" s="2"/>
      <c r="F543" s="2"/>
      <c r="G543" s="2"/>
      <c r="H543" s="2"/>
      <c r="I543" s="2"/>
      <c r="J543" s="2"/>
      <c r="K543" s="2"/>
      <c r="L543" s="2"/>
      <c r="M543" s="2"/>
      <c r="N543" s="2"/>
      <c r="O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4.25" customHeight="1" x14ac:dyDescent="0.2">
      <c r="A544" s="34"/>
      <c r="B544" s="34"/>
      <c r="C544" s="34"/>
      <c r="D544" s="2"/>
      <c r="E544" s="2"/>
      <c r="F544" s="2"/>
      <c r="G544" s="2"/>
      <c r="H544" s="2"/>
      <c r="I544" s="2"/>
      <c r="J544" s="2"/>
      <c r="K544" s="2"/>
      <c r="L544" s="2"/>
      <c r="M544" s="2"/>
      <c r="N544" s="2"/>
      <c r="O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4.25" customHeight="1" x14ac:dyDescent="0.2">
      <c r="A545" s="34"/>
      <c r="B545" s="34"/>
      <c r="C545" s="34"/>
      <c r="D545" s="2"/>
      <c r="E545" s="2"/>
      <c r="F545" s="2"/>
      <c r="G545" s="2"/>
      <c r="H545" s="2"/>
      <c r="I545" s="2"/>
      <c r="J545" s="2"/>
      <c r="K545" s="2"/>
      <c r="L545" s="2"/>
      <c r="M545" s="2"/>
      <c r="N545" s="2"/>
      <c r="O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4.25" customHeight="1" x14ac:dyDescent="0.2">
      <c r="A546" s="34"/>
      <c r="B546" s="34"/>
      <c r="C546" s="34"/>
      <c r="D546" s="2"/>
      <c r="E546" s="2"/>
      <c r="F546" s="2"/>
      <c r="G546" s="2"/>
      <c r="H546" s="2"/>
      <c r="I546" s="2"/>
      <c r="J546" s="2"/>
      <c r="K546" s="2"/>
      <c r="L546" s="2"/>
      <c r="M546" s="2"/>
      <c r="N546" s="2"/>
      <c r="O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4.25" customHeight="1" x14ac:dyDescent="0.2">
      <c r="A547" s="34"/>
      <c r="B547" s="34"/>
      <c r="C547" s="34"/>
      <c r="D547" s="2"/>
      <c r="E547" s="2"/>
      <c r="F547" s="2"/>
      <c r="G547" s="2"/>
      <c r="H547" s="2"/>
      <c r="I547" s="2"/>
      <c r="J547" s="2"/>
      <c r="K547" s="2"/>
      <c r="L547" s="2"/>
      <c r="M547" s="2"/>
      <c r="N547" s="2"/>
      <c r="O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4.25" customHeight="1" x14ac:dyDescent="0.2">
      <c r="A548" s="34"/>
      <c r="B548" s="34"/>
      <c r="C548" s="34"/>
      <c r="D548" s="2"/>
      <c r="E548" s="2"/>
      <c r="F548" s="2"/>
      <c r="G548" s="2"/>
      <c r="H548" s="2"/>
      <c r="I548" s="2"/>
      <c r="J548" s="2"/>
      <c r="K548" s="2"/>
      <c r="L548" s="2"/>
      <c r="M548" s="2"/>
      <c r="N548" s="2"/>
      <c r="O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4.25" customHeight="1" x14ac:dyDescent="0.2">
      <c r="A549" s="34"/>
      <c r="B549" s="34"/>
      <c r="C549" s="34"/>
      <c r="D549" s="2"/>
      <c r="E549" s="2"/>
      <c r="F549" s="2"/>
      <c r="G549" s="2"/>
      <c r="H549" s="2"/>
      <c r="I549" s="2"/>
      <c r="J549" s="2"/>
      <c r="K549" s="2"/>
      <c r="L549" s="2"/>
      <c r="M549" s="2"/>
      <c r="N549" s="2"/>
      <c r="O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4.25" customHeight="1" x14ac:dyDescent="0.2">
      <c r="A550" s="34"/>
      <c r="B550" s="34"/>
      <c r="C550" s="34"/>
      <c r="D550" s="2"/>
      <c r="E550" s="2"/>
      <c r="F550" s="2"/>
      <c r="G550" s="2"/>
      <c r="H550" s="2"/>
      <c r="I550" s="2"/>
      <c r="J550" s="2"/>
      <c r="K550" s="2"/>
      <c r="L550" s="2"/>
      <c r="M550" s="2"/>
      <c r="N550" s="2"/>
      <c r="O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4.25" customHeight="1" x14ac:dyDescent="0.2">
      <c r="A551" s="34"/>
      <c r="B551" s="34"/>
      <c r="C551" s="34"/>
      <c r="D551" s="2"/>
      <c r="E551" s="2"/>
      <c r="F551" s="2"/>
      <c r="G551" s="2"/>
      <c r="H551" s="2"/>
      <c r="I551" s="2"/>
      <c r="J551" s="2"/>
      <c r="K551" s="2"/>
      <c r="L551" s="2"/>
      <c r="M551" s="2"/>
      <c r="N551" s="2"/>
      <c r="O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4.25" customHeight="1" x14ac:dyDescent="0.2">
      <c r="A552" s="34"/>
      <c r="B552" s="34"/>
      <c r="C552" s="34"/>
      <c r="D552" s="2"/>
      <c r="E552" s="2"/>
      <c r="F552" s="2"/>
      <c r="G552" s="2"/>
      <c r="H552" s="2"/>
      <c r="I552" s="2"/>
      <c r="J552" s="2"/>
      <c r="K552" s="2"/>
      <c r="L552" s="2"/>
      <c r="M552" s="2"/>
      <c r="N552" s="2"/>
      <c r="O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4.25" customHeight="1" x14ac:dyDescent="0.2">
      <c r="A553" s="34"/>
      <c r="B553" s="34"/>
      <c r="C553" s="34"/>
      <c r="D553" s="2"/>
      <c r="E553" s="2"/>
      <c r="F553" s="2"/>
      <c r="G553" s="2"/>
      <c r="H553" s="2"/>
      <c r="I553" s="2"/>
      <c r="J553" s="2"/>
      <c r="K553" s="2"/>
      <c r="L553" s="2"/>
      <c r="M553" s="2"/>
      <c r="N553" s="2"/>
      <c r="O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4.25" customHeight="1" x14ac:dyDescent="0.2">
      <c r="A554" s="34"/>
      <c r="B554" s="34"/>
      <c r="C554" s="34"/>
      <c r="D554" s="2"/>
      <c r="E554" s="2"/>
      <c r="F554" s="2"/>
      <c r="G554" s="2"/>
      <c r="H554" s="2"/>
      <c r="I554" s="2"/>
      <c r="J554" s="2"/>
      <c r="K554" s="2"/>
      <c r="L554" s="2"/>
      <c r="M554" s="2"/>
      <c r="N554" s="2"/>
      <c r="O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4.25" customHeight="1" x14ac:dyDescent="0.2">
      <c r="A555" s="34"/>
      <c r="B555" s="34"/>
      <c r="C555" s="34"/>
      <c r="D555" s="2"/>
      <c r="E555" s="2"/>
      <c r="F555" s="2"/>
      <c r="G555" s="2"/>
      <c r="H555" s="2"/>
      <c r="I555" s="2"/>
      <c r="J555" s="2"/>
      <c r="K555" s="2"/>
      <c r="L555" s="2"/>
      <c r="M555" s="2"/>
      <c r="N555" s="2"/>
      <c r="O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4.25" customHeight="1" x14ac:dyDescent="0.2">
      <c r="A556" s="34"/>
      <c r="B556" s="34"/>
      <c r="C556" s="34"/>
      <c r="D556" s="2"/>
      <c r="E556" s="2"/>
      <c r="F556" s="2"/>
      <c r="G556" s="2"/>
      <c r="H556" s="2"/>
      <c r="I556" s="2"/>
      <c r="J556" s="2"/>
      <c r="K556" s="2"/>
      <c r="L556" s="2"/>
      <c r="M556" s="2"/>
      <c r="N556" s="2"/>
      <c r="O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4.25" customHeight="1" x14ac:dyDescent="0.2">
      <c r="A557" s="34"/>
      <c r="B557" s="34"/>
      <c r="C557" s="34"/>
      <c r="D557" s="2"/>
      <c r="E557" s="2"/>
      <c r="F557" s="2"/>
      <c r="G557" s="2"/>
      <c r="H557" s="2"/>
      <c r="I557" s="2"/>
      <c r="J557" s="2"/>
      <c r="K557" s="2"/>
      <c r="L557" s="2"/>
      <c r="M557" s="2"/>
      <c r="N557" s="2"/>
      <c r="O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4.25" customHeight="1" x14ac:dyDescent="0.2">
      <c r="A558" s="34"/>
      <c r="B558" s="34"/>
      <c r="C558" s="34"/>
      <c r="D558" s="2"/>
      <c r="E558" s="2"/>
      <c r="F558" s="2"/>
      <c r="G558" s="2"/>
      <c r="H558" s="2"/>
      <c r="I558" s="2"/>
      <c r="J558" s="2"/>
      <c r="K558" s="2"/>
      <c r="L558" s="2"/>
      <c r="M558" s="2"/>
      <c r="N558" s="2"/>
      <c r="O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4.25" customHeight="1" x14ac:dyDescent="0.2">
      <c r="A559" s="34"/>
      <c r="B559" s="34"/>
      <c r="C559" s="34"/>
      <c r="D559" s="2"/>
      <c r="E559" s="2"/>
      <c r="F559" s="2"/>
      <c r="G559" s="2"/>
      <c r="H559" s="2"/>
      <c r="I559" s="2"/>
      <c r="J559" s="2"/>
      <c r="K559" s="2"/>
      <c r="L559" s="2"/>
      <c r="M559" s="2"/>
      <c r="N559" s="2"/>
      <c r="O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4.25" customHeight="1" x14ac:dyDescent="0.2">
      <c r="A560" s="34"/>
      <c r="B560" s="34"/>
      <c r="C560" s="34"/>
      <c r="D560" s="2"/>
      <c r="E560" s="2"/>
      <c r="F560" s="2"/>
      <c r="G560" s="2"/>
      <c r="H560" s="2"/>
      <c r="I560" s="2"/>
      <c r="J560" s="2"/>
      <c r="K560" s="2"/>
      <c r="L560" s="2"/>
      <c r="M560" s="2"/>
      <c r="N560" s="2"/>
      <c r="O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4.25" customHeight="1" x14ac:dyDescent="0.2">
      <c r="A561" s="34"/>
      <c r="B561" s="34"/>
      <c r="C561" s="34"/>
      <c r="D561" s="2"/>
      <c r="E561" s="2"/>
      <c r="F561" s="2"/>
      <c r="G561" s="2"/>
      <c r="H561" s="2"/>
      <c r="I561" s="2"/>
      <c r="J561" s="2"/>
      <c r="K561" s="2"/>
      <c r="L561" s="2"/>
      <c r="M561" s="2"/>
      <c r="N561" s="2"/>
      <c r="O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4.25" customHeight="1" x14ac:dyDescent="0.2">
      <c r="A562" s="34"/>
      <c r="B562" s="34"/>
      <c r="C562" s="34"/>
      <c r="D562" s="2"/>
      <c r="E562" s="2"/>
      <c r="F562" s="2"/>
      <c r="G562" s="2"/>
      <c r="H562" s="2"/>
      <c r="I562" s="2"/>
      <c r="J562" s="2"/>
      <c r="K562" s="2"/>
      <c r="L562" s="2"/>
      <c r="M562" s="2"/>
      <c r="N562" s="2"/>
      <c r="O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4.25" customHeight="1" x14ac:dyDescent="0.2">
      <c r="A563" s="34"/>
      <c r="B563" s="34"/>
      <c r="C563" s="34"/>
      <c r="D563" s="2"/>
      <c r="E563" s="2"/>
      <c r="F563" s="2"/>
      <c r="G563" s="2"/>
      <c r="H563" s="2"/>
      <c r="I563" s="2"/>
      <c r="J563" s="2"/>
      <c r="K563" s="2"/>
      <c r="L563" s="2"/>
      <c r="M563" s="2"/>
      <c r="N563" s="2"/>
      <c r="O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4.25" customHeight="1" x14ac:dyDescent="0.2">
      <c r="A564" s="34"/>
      <c r="B564" s="34"/>
      <c r="C564" s="34"/>
      <c r="D564" s="2"/>
      <c r="E564" s="2"/>
      <c r="F564" s="2"/>
      <c r="G564" s="2"/>
      <c r="H564" s="2"/>
      <c r="I564" s="2"/>
      <c r="J564" s="2"/>
      <c r="K564" s="2"/>
      <c r="L564" s="2"/>
      <c r="M564" s="2"/>
      <c r="N564" s="2"/>
      <c r="O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4.25" customHeight="1" x14ac:dyDescent="0.2">
      <c r="A565" s="34"/>
      <c r="B565" s="34"/>
      <c r="C565" s="34"/>
      <c r="D565" s="2"/>
      <c r="E565" s="2"/>
      <c r="F565" s="2"/>
      <c r="G565" s="2"/>
      <c r="H565" s="2"/>
      <c r="I565" s="2"/>
      <c r="J565" s="2"/>
      <c r="K565" s="2"/>
      <c r="L565" s="2"/>
      <c r="M565" s="2"/>
      <c r="N565" s="2"/>
      <c r="O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4.25" customHeight="1" x14ac:dyDescent="0.2">
      <c r="A566" s="34"/>
      <c r="B566" s="34"/>
      <c r="C566" s="34"/>
      <c r="D566" s="2"/>
      <c r="E566" s="2"/>
      <c r="F566" s="2"/>
      <c r="G566" s="2"/>
      <c r="H566" s="2"/>
      <c r="I566" s="2"/>
      <c r="J566" s="2"/>
      <c r="K566" s="2"/>
      <c r="L566" s="2"/>
      <c r="M566" s="2"/>
      <c r="N566" s="2"/>
      <c r="O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4.25" customHeight="1" x14ac:dyDescent="0.2">
      <c r="A567" s="34"/>
      <c r="B567" s="34"/>
      <c r="C567" s="34"/>
      <c r="D567" s="2"/>
      <c r="E567" s="2"/>
      <c r="F567" s="2"/>
      <c r="G567" s="2"/>
      <c r="H567" s="2"/>
      <c r="I567" s="2"/>
      <c r="J567" s="2"/>
      <c r="K567" s="2"/>
      <c r="L567" s="2"/>
      <c r="M567" s="2"/>
      <c r="N567" s="2"/>
      <c r="O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4.25" customHeight="1" x14ac:dyDescent="0.2">
      <c r="A568" s="34"/>
      <c r="B568" s="34"/>
      <c r="C568" s="34"/>
      <c r="D568" s="2"/>
      <c r="E568" s="2"/>
      <c r="F568" s="2"/>
      <c r="G568" s="2"/>
      <c r="H568" s="2"/>
      <c r="I568" s="2"/>
      <c r="J568" s="2"/>
      <c r="K568" s="2"/>
      <c r="L568" s="2"/>
      <c r="M568" s="2"/>
      <c r="N568" s="2"/>
      <c r="O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4.25" customHeight="1" x14ac:dyDescent="0.2">
      <c r="A569" s="34"/>
      <c r="B569" s="34"/>
      <c r="C569" s="34"/>
      <c r="D569" s="2"/>
      <c r="E569" s="2"/>
      <c r="F569" s="2"/>
      <c r="G569" s="2"/>
      <c r="H569" s="2"/>
      <c r="I569" s="2"/>
      <c r="J569" s="2"/>
      <c r="K569" s="2"/>
      <c r="L569" s="2"/>
      <c r="M569" s="2"/>
      <c r="N569" s="2"/>
      <c r="O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4.25" customHeight="1" x14ac:dyDescent="0.2">
      <c r="A570" s="34"/>
      <c r="B570" s="34"/>
      <c r="C570" s="34"/>
      <c r="D570" s="2"/>
      <c r="E570" s="2"/>
      <c r="F570" s="2"/>
      <c r="G570" s="2"/>
      <c r="H570" s="2"/>
      <c r="I570" s="2"/>
      <c r="J570" s="2"/>
      <c r="K570" s="2"/>
      <c r="L570" s="2"/>
      <c r="M570" s="2"/>
      <c r="N570" s="2"/>
      <c r="O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4.25" customHeight="1" x14ac:dyDescent="0.2">
      <c r="A571" s="34"/>
      <c r="B571" s="34"/>
      <c r="C571" s="34"/>
      <c r="D571" s="2"/>
      <c r="E571" s="2"/>
      <c r="F571" s="2"/>
      <c r="G571" s="2"/>
      <c r="H571" s="2"/>
      <c r="I571" s="2"/>
      <c r="J571" s="2"/>
      <c r="K571" s="2"/>
      <c r="L571" s="2"/>
      <c r="M571" s="2"/>
      <c r="N571" s="2"/>
      <c r="O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4.25" customHeight="1" x14ac:dyDescent="0.2">
      <c r="A572" s="34"/>
      <c r="B572" s="34"/>
      <c r="C572" s="34"/>
      <c r="D572" s="2"/>
      <c r="E572" s="2"/>
      <c r="F572" s="2"/>
      <c r="G572" s="2"/>
      <c r="H572" s="2"/>
      <c r="I572" s="2"/>
      <c r="J572" s="2"/>
      <c r="K572" s="2"/>
      <c r="L572" s="2"/>
      <c r="M572" s="2"/>
      <c r="N572" s="2"/>
      <c r="O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4.25" customHeight="1" x14ac:dyDescent="0.2">
      <c r="A573" s="34"/>
      <c r="B573" s="34"/>
      <c r="C573" s="34"/>
      <c r="D573" s="2"/>
      <c r="E573" s="2"/>
      <c r="F573" s="2"/>
      <c r="G573" s="2"/>
      <c r="H573" s="2"/>
      <c r="I573" s="2"/>
      <c r="J573" s="2"/>
      <c r="K573" s="2"/>
      <c r="L573" s="2"/>
      <c r="M573" s="2"/>
      <c r="N573" s="2"/>
      <c r="O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4.25" customHeight="1" x14ac:dyDescent="0.2">
      <c r="A574" s="34"/>
      <c r="B574" s="34"/>
      <c r="C574" s="34"/>
      <c r="D574" s="2"/>
      <c r="E574" s="2"/>
      <c r="F574" s="2"/>
      <c r="G574" s="2"/>
      <c r="H574" s="2"/>
      <c r="I574" s="2"/>
      <c r="J574" s="2"/>
      <c r="K574" s="2"/>
      <c r="L574" s="2"/>
      <c r="M574" s="2"/>
      <c r="N574" s="2"/>
      <c r="O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4.25" customHeight="1" x14ac:dyDescent="0.2">
      <c r="A575" s="34"/>
      <c r="B575" s="34"/>
      <c r="C575" s="34"/>
      <c r="D575" s="2"/>
      <c r="E575" s="2"/>
      <c r="F575" s="2"/>
      <c r="G575" s="2"/>
      <c r="H575" s="2"/>
      <c r="I575" s="2"/>
      <c r="J575" s="2"/>
      <c r="K575" s="2"/>
      <c r="L575" s="2"/>
      <c r="M575" s="2"/>
      <c r="N575" s="2"/>
      <c r="O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4.25" customHeight="1" x14ac:dyDescent="0.2">
      <c r="A576" s="34"/>
      <c r="B576" s="34"/>
      <c r="C576" s="34"/>
      <c r="D576" s="2"/>
      <c r="E576" s="2"/>
      <c r="F576" s="2"/>
      <c r="G576" s="2"/>
      <c r="H576" s="2"/>
      <c r="I576" s="2"/>
      <c r="J576" s="2"/>
      <c r="K576" s="2"/>
      <c r="L576" s="2"/>
      <c r="M576" s="2"/>
      <c r="N576" s="2"/>
      <c r="O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4.25" customHeight="1" x14ac:dyDescent="0.2">
      <c r="A577" s="34"/>
      <c r="B577" s="34"/>
      <c r="C577" s="34"/>
      <c r="D577" s="2"/>
      <c r="E577" s="2"/>
      <c r="F577" s="2"/>
      <c r="G577" s="2"/>
      <c r="H577" s="2"/>
      <c r="I577" s="2"/>
      <c r="J577" s="2"/>
      <c r="K577" s="2"/>
      <c r="L577" s="2"/>
      <c r="M577" s="2"/>
      <c r="N577" s="2"/>
      <c r="O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4.25" customHeight="1" x14ac:dyDescent="0.2">
      <c r="A578" s="34"/>
      <c r="B578" s="34"/>
      <c r="C578" s="34"/>
      <c r="D578" s="2"/>
      <c r="E578" s="2"/>
      <c r="F578" s="2"/>
      <c r="G578" s="2"/>
      <c r="H578" s="2"/>
      <c r="I578" s="2"/>
      <c r="J578" s="2"/>
      <c r="K578" s="2"/>
      <c r="L578" s="2"/>
      <c r="M578" s="2"/>
      <c r="N578" s="2"/>
      <c r="O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4.25" customHeight="1" x14ac:dyDescent="0.2">
      <c r="A579" s="34"/>
      <c r="B579" s="34"/>
      <c r="C579" s="34"/>
      <c r="D579" s="2"/>
      <c r="E579" s="2"/>
      <c r="F579" s="2"/>
      <c r="G579" s="2"/>
      <c r="H579" s="2"/>
      <c r="I579" s="2"/>
      <c r="J579" s="2"/>
      <c r="K579" s="2"/>
      <c r="L579" s="2"/>
      <c r="M579" s="2"/>
      <c r="N579" s="2"/>
      <c r="O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4.25" customHeight="1" x14ac:dyDescent="0.2">
      <c r="A580" s="34"/>
      <c r="B580" s="34"/>
      <c r="C580" s="34"/>
      <c r="D580" s="2"/>
      <c r="E580" s="2"/>
      <c r="F580" s="2"/>
      <c r="G580" s="2"/>
      <c r="H580" s="2"/>
      <c r="I580" s="2"/>
      <c r="J580" s="2"/>
      <c r="K580" s="2"/>
      <c r="L580" s="2"/>
      <c r="M580" s="2"/>
      <c r="N580" s="2"/>
      <c r="O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4.25" customHeight="1" x14ac:dyDescent="0.2">
      <c r="A581" s="34"/>
      <c r="B581" s="34"/>
      <c r="C581" s="34"/>
      <c r="D581" s="2"/>
      <c r="E581" s="2"/>
      <c r="F581" s="2"/>
      <c r="G581" s="2"/>
      <c r="H581" s="2"/>
      <c r="I581" s="2"/>
      <c r="J581" s="2"/>
      <c r="K581" s="2"/>
      <c r="L581" s="2"/>
      <c r="M581" s="2"/>
      <c r="N581" s="2"/>
      <c r="O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4.25" customHeight="1" x14ac:dyDescent="0.2">
      <c r="A582" s="34"/>
      <c r="B582" s="34"/>
      <c r="C582" s="34"/>
      <c r="D582" s="2"/>
      <c r="E582" s="2"/>
      <c r="F582" s="2"/>
      <c r="G582" s="2"/>
      <c r="H582" s="2"/>
      <c r="I582" s="2"/>
      <c r="J582" s="2"/>
      <c r="K582" s="2"/>
      <c r="L582" s="2"/>
      <c r="M582" s="2"/>
      <c r="N582" s="2"/>
      <c r="O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4.25" customHeight="1" x14ac:dyDescent="0.2">
      <c r="A583" s="34"/>
      <c r="B583" s="34"/>
      <c r="C583" s="34"/>
      <c r="D583" s="2"/>
      <c r="E583" s="2"/>
      <c r="F583" s="2"/>
      <c r="G583" s="2"/>
      <c r="H583" s="2"/>
      <c r="I583" s="2"/>
      <c r="J583" s="2"/>
      <c r="K583" s="2"/>
      <c r="L583" s="2"/>
      <c r="M583" s="2"/>
      <c r="N583" s="2"/>
      <c r="O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4.25" customHeight="1" x14ac:dyDescent="0.2">
      <c r="A584" s="34"/>
      <c r="B584" s="34"/>
      <c r="C584" s="34"/>
      <c r="D584" s="2"/>
      <c r="E584" s="2"/>
      <c r="F584" s="2"/>
      <c r="G584" s="2"/>
      <c r="H584" s="2"/>
      <c r="I584" s="2"/>
      <c r="J584" s="2"/>
      <c r="K584" s="2"/>
      <c r="L584" s="2"/>
      <c r="M584" s="2"/>
      <c r="N584" s="2"/>
      <c r="O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4.25" customHeight="1" x14ac:dyDescent="0.2">
      <c r="A585" s="34"/>
      <c r="B585" s="34"/>
      <c r="C585" s="34"/>
      <c r="D585" s="2"/>
      <c r="E585" s="2"/>
      <c r="F585" s="2"/>
      <c r="G585" s="2"/>
      <c r="H585" s="2"/>
      <c r="I585" s="2"/>
      <c r="J585" s="2"/>
      <c r="K585" s="2"/>
      <c r="L585" s="2"/>
      <c r="M585" s="2"/>
      <c r="N585" s="2"/>
      <c r="O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4.25" customHeight="1" x14ac:dyDescent="0.2">
      <c r="A586" s="34"/>
      <c r="B586" s="34"/>
      <c r="C586" s="34"/>
      <c r="D586" s="2"/>
      <c r="E586" s="2"/>
      <c r="F586" s="2"/>
      <c r="G586" s="2"/>
      <c r="H586" s="2"/>
      <c r="I586" s="2"/>
      <c r="J586" s="2"/>
      <c r="K586" s="2"/>
      <c r="L586" s="2"/>
      <c r="M586" s="2"/>
      <c r="N586" s="2"/>
      <c r="O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4.25" customHeight="1" x14ac:dyDescent="0.2">
      <c r="A587" s="34"/>
      <c r="B587" s="34"/>
      <c r="C587" s="34"/>
      <c r="D587" s="2"/>
      <c r="E587" s="2"/>
      <c r="F587" s="2"/>
      <c r="G587" s="2"/>
      <c r="H587" s="2"/>
      <c r="I587" s="2"/>
      <c r="J587" s="2"/>
      <c r="K587" s="2"/>
      <c r="L587" s="2"/>
      <c r="M587" s="2"/>
      <c r="N587" s="2"/>
      <c r="O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4.25" customHeight="1" x14ac:dyDescent="0.2">
      <c r="A588" s="34"/>
      <c r="B588" s="34"/>
      <c r="C588" s="34"/>
      <c r="D588" s="2"/>
      <c r="E588" s="2"/>
      <c r="F588" s="2"/>
      <c r="G588" s="2"/>
      <c r="H588" s="2"/>
      <c r="I588" s="2"/>
      <c r="J588" s="2"/>
      <c r="K588" s="2"/>
      <c r="L588" s="2"/>
      <c r="M588" s="2"/>
      <c r="N588" s="2"/>
      <c r="O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4.25" customHeight="1" x14ac:dyDescent="0.2">
      <c r="A589" s="34"/>
      <c r="B589" s="34"/>
      <c r="C589" s="34"/>
      <c r="D589" s="2"/>
      <c r="E589" s="2"/>
      <c r="F589" s="2"/>
      <c r="G589" s="2"/>
      <c r="H589" s="2"/>
      <c r="I589" s="2"/>
      <c r="J589" s="2"/>
      <c r="K589" s="2"/>
      <c r="L589" s="2"/>
      <c r="M589" s="2"/>
      <c r="N589" s="2"/>
      <c r="O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4.25" customHeight="1" x14ac:dyDescent="0.2">
      <c r="A590" s="34"/>
      <c r="B590" s="34"/>
      <c r="C590" s="34"/>
      <c r="D590" s="2"/>
      <c r="E590" s="2"/>
      <c r="F590" s="2"/>
      <c r="G590" s="2"/>
      <c r="H590" s="2"/>
      <c r="I590" s="2"/>
      <c r="J590" s="2"/>
      <c r="K590" s="2"/>
      <c r="L590" s="2"/>
      <c r="M590" s="2"/>
      <c r="N590" s="2"/>
      <c r="O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4.25" customHeight="1" x14ac:dyDescent="0.2">
      <c r="A591" s="34"/>
      <c r="B591" s="34"/>
      <c r="C591" s="34"/>
      <c r="D591" s="2"/>
      <c r="E591" s="2"/>
      <c r="F591" s="2"/>
      <c r="G591" s="2"/>
      <c r="H591" s="2"/>
      <c r="I591" s="2"/>
      <c r="J591" s="2"/>
      <c r="K591" s="2"/>
      <c r="L591" s="2"/>
      <c r="M591" s="2"/>
      <c r="N591" s="2"/>
      <c r="O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4.25" customHeight="1" x14ac:dyDescent="0.2">
      <c r="A592" s="34"/>
      <c r="B592" s="34"/>
      <c r="C592" s="34"/>
      <c r="D592" s="2"/>
      <c r="E592" s="2"/>
      <c r="F592" s="2"/>
      <c r="G592" s="2"/>
      <c r="H592" s="2"/>
      <c r="I592" s="2"/>
      <c r="J592" s="2"/>
      <c r="K592" s="2"/>
      <c r="L592" s="2"/>
      <c r="M592" s="2"/>
      <c r="N592" s="2"/>
      <c r="O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4.25" customHeight="1" x14ac:dyDescent="0.2">
      <c r="A593" s="34"/>
      <c r="B593" s="34"/>
      <c r="C593" s="34"/>
      <c r="D593" s="2"/>
      <c r="E593" s="2"/>
      <c r="F593" s="2"/>
      <c r="G593" s="2"/>
      <c r="H593" s="2"/>
      <c r="I593" s="2"/>
      <c r="J593" s="2"/>
      <c r="K593" s="2"/>
      <c r="L593" s="2"/>
      <c r="M593" s="2"/>
      <c r="N593" s="2"/>
      <c r="O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4.25" customHeight="1" x14ac:dyDescent="0.2">
      <c r="A594" s="34"/>
      <c r="B594" s="34"/>
      <c r="C594" s="34"/>
      <c r="D594" s="2"/>
      <c r="E594" s="2"/>
      <c r="F594" s="2"/>
      <c r="G594" s="2"/>
      <c r="H594" s="2"/>
      <c r="I594" s="2"/>
      <c r="J594" s="2"/>
      <c r="K594" s="2"/>
      <c r="L594" s="2"/>
      <c r="M594" s="2"/>
      <c r="N594" s="2"/>
      <c r="O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4.25" customHeight="1" x14ac:dyDescent="0.2">
      <c r="A595" s="34"/>
      <c r="B595" s="34"/>
      <c r="C595" s="34"/>
      <c r="D595" s="2"/>
      <c r="E595" s="2"/>
      <c r="F595" s="2"/>
      <c r="G595" s="2"/>
      <c r="H595" s="2"/>
      <c r="I595" s="2"/>
      <c r="J595" s="2"/>
      <c r="K595" s="2"/>
      <c r="L595" s="2"/>
      <c r="M595" s="2"/>
      <c r="N595" s="2"/>
      <c r="O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4.25" customHeight="1" x14ac:dyDescent="0.2">
      <c r="A596" s="34"/>
      <c r="B596" s="34"/>
      <c r="C596" s="34"/>
      <c r="D596" s="2"/>
      <c r="E596" s="2"/>
      <c r="F596" s="2"/>
      <c r="G596" s="2"/>
      <c r="H596" s="2"/>
      <c r="I596" s="2"/>
      <c r="J596" s="2"/>
      <c r="K596" s="2"/>
      <c r="L596" s="2"/>
      <c r="M596" s="2"/>
      <c r="N596" s="2"/>
      <c r="O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4.25" customHeight="1" x14ac:dyDescent="0.2">
      <c r="A597" s="34"/>
      <c r="B597" s="34"/>
      <c r="C597" s="34"/>
      <c r="D597" s="2"/>
      <c r="E597" s="2"/>
      <c r="F597" s="2"/>
      <c r="G597" s="2"/>
      <c r="H597" s="2"/>
      <c r="I597" s="2"/>
      <c r="J597" s="2"/>
      <c r="K597" s="2"/>
      <c r="L597" s="2"/>
      <c r="M597" s="2"/>
      <c r="N597" s="2"/>
      <c r="O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4.25" customHeight="1" x14ac:dyDescent="0.2">
      <c r="A598" s="34"/>
      <c r="B598" s="34"/>
      <c r="C598" s="34"/>
      <c r="D598" s="2"/>
      <c r="E598" s="2"/>
      <c r="F598" s="2"/>
      <c r="G598" s="2"/>
      <c r="H598" s="2"/>
      <c r="I598" s="2"/>
      <c r="J598" s="2"/>
      <c r="K598" s="2"/>
      <c r="L598" s="2"/>
      <c r="M598" s="2"/>
      <c r="N598" s="2"/>
      <c r="O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4.25" customHeight="1" x14ac:dyDescent="0.2">
      <c r="A599" s="34"/>
      <c r="B599" s="34"/>
      <c r="C599" s="34"/>
      <c r="D599" s="2"/>
      <c r="E599" s="2"/>
      <c r="F599" s="2"/>
      <c r="G599" s="2"/>
      <c r="H599" s="2"/>
      <c r="I599" s="2"/>
      <c r="J599" s="2"/>
      <c r="K599" s="2"/>
      <c r="L599" s="2"/>
      <c r="M599" s="2"/>
      <c r="N599" s="2"/>
      <c r="O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4.25" customHeight="1" x14ac:dyDescent="0.2">
      <c r="A600" s="34"/>
      <c r="B600" s="34"/>
      <c r="C600" s="34"/>
      <c r="D600" s="2"/>
      <c r="E600" s="2"/>
      <c r="F600" s="2"/>
      <c r="G600" s="2"/>
      <c r="H600" s="2"/>
      <c r="I600" s="2"/>
      <c r="J600" s="2"/>
      <c r="K600" s="2"/>
      <c r="L600" s="2"/>
      <c r="M600" s="2"/>
      <c r="N600" s="2"/>
      <c r="O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4.25" customHeight="1" x14ac:dyDescent="0.2">
      <c r="A601" s="34"/>
      <c r="B601" s="34"/>
      <c r="C601" s="34"/>
      <c r="D601" s="2"/>
      <c r="E601" s="2"/>
      <c r="F601" s="2"/>
      <c r="G601" s="2"/>
      <c r="H601" s="2"/>
      <c r="I601" s="2"/>
      <c r="J601" s="2"/>
      <c r="K601" s="2"/>
      <c r="L601" s="2"/>
      <c r="M601" s="2"/>
      <c r="N601" s="2"/>
      <c r="O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4.25" customHeight="1" x14ac:dyDescent="0.2">
      <c r="A602" s="34"/>
      <c r="B602" s="34"/>
      <c r="C602" s="34"/>
      <c r="D602" s="2"/>
      <c r="E602" s="2"/>
      <c r="F602" s="2"/>
      <c r="G602" s="2"/>
      <c r="H602" s="2"/>
      <c r="I602" s="2"/>
      <c r="J602" s="2"/>
      <c r="K602" s="2"/>
      <c r="L602" s="2"/>
      <c r="M602" s="2"/>
      <c r="N602" s="2"/>
      <c r="O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4.25" customHeight="1" x14ac:dyDescent="0.2">
      <c r="A603" s="34"/>
      <c r="B603" s="34"/>
      <c r="C603" s="34"/>
      <c r="D603" s="2"/>
      <c r="E603" s="2"/>
      <c r="F603" s="2"/>
      <c r="G603" s="2"/>
      <c r="H603" s="2"/>
      <c r="I603" s="2"/>
      <c r="J603" s="2"/>
      <c r="K603" s="2"/>
      <c r="L603" s="2"/>
      <c r="M603" s="2"/>
      <c r="N603" s="2"/>
      <c r="O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4.25" customHeight="1" x14ac:dyDescent="0.2">
      <c r="A604" s="34"/>
      <c r="B604" s="34"/>
      <c r="C604" s="34"/>
      <c r="D604" s="2"/>
      <c r="E604" s="2"/>
      <c r="F604" s="2"/>
      <c r="G604" s="2"/>
      <c r="H604" s="2"/>
      <c r="I604" s="2"/>
      <c r="J604" s="2"/>
      <c r="K604" s="2"/>
      <c r="L604" s="2"/>
      <c r="M604" s="2"/>
      <c r="N604" s="2"/>
      <c r="O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4.25" customHeight="1" x14ac:dyDescent="0.2">
      <c r="A605" s="34"/>
      <c r="B605" s="34"/>
      <c r="C605" s="34"/>
      <c r="D605" s="2"/>
      <c r="E605" s="2"/>
      <c r="F605" s="2"/>
      <c r="G605" s="2"/>
      <c r="H605" s="2"/>
      <c r="I605" s="2"/>
      <c r="J605" s="2"/>
      <c r="K605" s="2"/>
      <c r="L605" s="2"/>
      <c r="M605" s="2"/>
      <c r="N605" s="2"/>
      <c r="O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4.25" customHeight="1" x14ac:dyDescent="0.2">
      <c r="A606" s="34"/>
      <c r="B606" s="34"/>
      <c r="C606" s="34"/>
      <c r="D606" s="2"/>
      <c r="E606" s="2"/>
      <c r="F606" s="2"/>
      <c r="G606" s="2"/>
      <c r="H606" s="2"/>
      <c r="I606" s="2"/>
      <c r="J606" s="2"/>
      <c r="K606" s="2"/>
      <c r="L606" s="2"/>
      <c r="M606" s="2"/>
      <c r="N606" s="2"/>
      <c r="O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4.25" customHeight="1" x14ac:dyDescent="0.2">
      <c r="A607" s="34"/>
      <c r="B607" s="34"/>
      <c r="C607" s="34"/>
      <c r="D607" s="2"/>
      <c r="E607" s="2"/>
      <c r="F607" s="2"/>
      <c r="G607" s="2"/>
      <c r="H607" s="2"/>
      <c r="I607" s="2"/>
      <c r="J607" s="2"/>
      <c r="K607" s="2"/>
      <c r="L607" s="2"/>
      <c r="M607" s="2"/>
      <c r="N607" s="2"/>
      <c r="O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4.25" customHeight="1" x14ac:dyDescent="0.2">
      <c r="A608" s="34"/>
      <c r="B608" s="34"/>
      <c r="C608" s="34"/>
      <c r="D608" s="2"/>
      <c r="E608" s="2"/>
      <c r="F608" s="2"/>
      <c r="G608" s="2"/>
      <c r="H608" s="2"/>
      <c r="I608" s="2"/>
      <c r="J608" s="2"/>
      <c r="K608" s="2"/>
      <c r="L608" s="2"/>
      <c r="M608" s="2"/>
      <c r="N608" s="2"/>
      <c r="O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4.25" customHeight="1" x14ac:dyDescent="0.2">
      <c r="A609" s="34"/>
      <c r="B609" s="34"/>
      <c r="C609" s="34"/>
      <c r="D609" s="2"/>
      <c r="E609" s="2"/>
      <c r="F609" s="2"/>
      <c r="G609" s="2"/>
      <c r="H609" s="2"/>
      <c r="I609" s="2"/>
      <c r="J609" s="2"/>
      <c r="K609" s="2"/>
      <c r="L609" s="2"/>
      <c r="M609" s="2"/>
      <c r="N609" s="2"/>
      <c r="O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4.25" customHeight="1" x14ac:dyDescent="0.2">
      <c r="A610" s="34"/>
      <c r="B610" s="34"/>
      <c r="C610" s="34"/>
      <c r="D610" s="2"/>
      <c r="E610" s="2"/>
      <c r="F610" s="2"/>
      <c r="G610" s="2"/>
      <c r="H610" s="2"/>
      <c r="I610" s="2"/>
      <c r="J610" s="2"/>
      <c r="K610" s="2"/>
      <c r="L610" s="2"/>
      <c r="M610" s="2"/>
      <c r="N610" s="2"/>
      <c r="O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4.25" customHeight="1" x14ac:dyDescent="0.2">
      <c r="A611" s="34"/>
      <c r="B611" s="34"/>
      <c r="C611" s="34"/>
      <c r="D611" s="2"/>
      <c r="E611" s="2"/>
      <c r="F611" s="2"/>
      <c r="G611" s="2"/>
      <c r="H611" s="2"/>
      <c r="I611" s="2"/>
      <c r="J611" s="2"/>
      <c r="K611" s="2"/>
      <c r="L611" s="2"/>
      <c r="M611" s="2"/>
      <c r="N611" s="2"/>
      <c r="O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4.25" customHeight="1" x14ac:dyDescent="0.2">
      <c r="A612" s="34"/>
      <c r="B612" s="34"/>
      <c r="C612" s="34"/>
      <c r="D612" s="2"/>
      <c r="E612" s="2"/>
      <c r="F612" s="2"/>
      <c r="G612" s="2"/>
      <c r="H612" s="2"/>
      <c r="I612" s="2"/>
      <c r="J612" s="2"/>
      <c r="K612" s="2"/>
      <c r="L612" s="2"/>
      <c r="M612" s="2"/>
      <c r="N612" s="2"/>
      <c r="O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4.25" customHeight="1" x14ac:dyDescent="0.2">
      <c r="A613" s="34"/>
      <c r="B613" s="34"/>
      <c r="C613" s="34"/>
      <c r="D613" s="2"/>
      <c r="E613" s="2"/>
      <c r="F613" s="2"/>
      <c r="G613" s="2"/>
      <c r="H613" s="2"/>
      <c r="I613" s="2"/>
      <c r="J613" s="2"/>
      <c r="K613" s="2"/>
      <c r="L613" s="2"/>
      <c r="M613" s="2"/>
      <c r="N613" s="2"/>
      <c r="O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4.25" customHeight="1" x14ac:dyDescent="0.2">
      <c r="A614" s="34"/>
      <c r="B614" s="34"/>
      <c r="C614" s="34"/>
      <c r="D614" s="2"/>
      <c r="E614" s="2"/>
      <c r="F614" s="2"/>
      <c r="G614" s="2"/>
      <c r="H614" s="2"/>
      <c r="I614" s="2"/>
      <c r="J614" s="2"/>
      <c r="K614" s="2"/>
      <c r="L614" s="2"/>
      <c r="M614" s="2"/>
      <c r="N614" s="2"/>
      <c r="O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4.25" customHeight="1" x14ac:dyDescent="0.2">
      <c r="A615" s="34"/>
      <c r="B615" s="34"/>
      <c r="C615" s="34"/>
      <c r="D615" s="2"/>
      <c r="E615" s="2"/>
      <c r="F615" s="2"/>
      <c r="G615" s="2"/>
      <c r="H615" s="2"/>
      <c r="I615" s="2"/>
      <c r="J615" s="2"/>
      <c r="K615" s="2"/>
      <c r="L615" s="2"/>
      <c r="M615" s="2"/>
      <c r="N615" s="2"/>
      <c r="O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4.25" customHeight="1" x14ac:dyDescent="0.2">
      <c r="A616" s="34"/>
      <c r="B616" s="34"/>
      <c r="C616" s="34"/>
      <c r="D616" s="2"/>
      <c r="E616" s="2"/>
      <c r="F616" s="2"/>
      <c r="G616" s="2"/>
      <c r="H616" s="2"/>
      <c r="I616" s="2"/>
      <c r="J616" s="2"/>
      <c r="K616" s="2"/>
      <c r="L616" s="2"/>
      <c r="M616" s="2"/>
      <c r="N616" s="2"/>
      <c r="O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4.25" customHeight="1" x14ac:dyDescent="0.2">
      <c r="A617" s="34"/>
      <c r="B617" s="34"/>
      <c r="C617" s="34"/>
      <c r="D617" s="2"/>
      <c r="E617" s="2"/>
      <c r="F617" s="2"/>
      <c r="G617" s="2"/>
      <c r="H617" s="2"/>
      <c r="I617" s="2"/>
      <c r="J617" s="2"/>
      <c r="K617" s="2"/>
      <c r="L617" s="2"/>
      <c r="M617" s="2"/>
      <c r="N617" s="2"/>
      <c r="O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4.25" customHeight="1" x14ac:dyDescent="0.2">
      <c r="A618" s="34"/>
      <c r="B618" s="34"/>
      <c r="C618" s="34"/>
      <c r="D618" s="2"/>
      <c r="E618" s="2"/>
      <c r="F618" s="2"/>
      <c r="G618" s="2"/>
      <c r="H618" s="2"/>
      <c r="I618" s="2"/>
      <c r="J618" s="2"/>
      <c r="K618" s="2"/>
      <c r="L618" s="2"/>
      <c r="M618" s="2"/>
      <c r="N618" s="2"/>
      <c r="O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4.25" customHeight="1" x14ac:dyDescent="0.2">
      <c r="A619" s="34"/>
      <c r="B619" s="34"/>
      <c r="C619" s="34"/>
      <c r="D619" s="2"/>
      <c r="E619" s="2"/>
      <c r="F619" s="2"/>
      <c r="G619" s="2"/>
      <c r="H619" s="2"/>
      <c r="I619" s="2"/>
      <c r="J619" s="2"/>
      <c r="K619" s="2"/>
      <c r="L619" s="2"/>
      <c r="M619" s="2"/>
      <c r="N619" s="2"/>
      <c r="O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4.25" customHeight="1" x14ac:dyDescent="0.2">
      <c r="A620" s="34"/>
      <c r="B620" s="34"/>
      <c r="C620" s="34"/>
      <c r="D620" s="2"/>
      <c r="E620" s="2"/>
      <c r="F620" s="2"/>
      <c r="G620" s="2"/>
      <c r="H620" s="2"/>
      <c r="I620" s="2"/>
      <c r="J620" s="2"/>
      <c r="K620" s="2"/>
      <c r="L620" s="2"/>
      <c r="M620" s="2"/>
      <c r="N620" s="2"/>
      <c r="O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4.25" customHeight="1" x14ac:dyDescent="0.2">
      <c r="A621" s="34"/>
      <c r="B621" s="34"/>
      <c r="C621" s="34"/>
      <c r="D621" s="2"/>
      <c r="E621" s="2"/>
      <c r="F621" s="2"/>
      <c r="G621" s="2"/>
      <c r="H621" s="2"/>
      <c r="I621" s="2"/>
      <c r="J621" s="2"/>
      <c r="K621" s="2"/>
      <c r="L621" s="2"/>
      <c r="M621" s="2"/>
      <c r="N621" s="2"/>
      <c r="O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4.25" customHeight="1" x14ac:dyDescent="0.2">
      <c r="A622" s="34"/>
      <c r="B622" s="34"/>
      <c r="C622" s="34"/>
      <c r="D622" s="2"/>
      <c r="E622" s="2"/>
      <c r="F622" s="2"/>
      <c r="G622" s="2"/>
      <c r="H622" s="2"/>
      <c r="I622" s="2"/>
      <c r="J622" s="2"/>
      <c r="K622" s="2"/>
      <c r="L622" s="2"/>
      <c r="M622" s="2"/>
      <c r="N622" s="2"/>
      <c r="O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4.25" customHeight="1" x14ac:dyDescent="0.2">
      <c r="A623" s="34"/>
      <c r="B623" s="34"/>
      <c r="C623" s="34"/>
      <c r="D623" s="2"/>
      <c r="E623" s="2"/>
      <c r="F623" s="2"/>
      <c r="G623" s="2"/>
      <c r="H623" s="2"/>
      <c r="I623" s="2"/>
      <c r="J623" s="2"/>
      <c r="K623" s="2"/>
      <c r="L623" s="2"/>
      <c r="M623" s="2"/>
      <c r="N623" s="2"/>
      <c r="O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4.25" customHeight="1" x14ac:dyDescent="0.2">
      <c r="A624" s="34"/>
      <c r="B624" s="34"/>
      <c r="C624" s="34"/>
      <c r="D624" s="2"/>
      <c r="E624" s="2"/>
      <c r="F624" s="2"/>
      <c r="G624" s="2"/>
      <c r="H624" s="2"/>
      <c r="I624" s="2"/>
      <c r="J624" s="2"/>
      <c r="K624" s="2"/>
      <c r="L624" s="2"/>
      <c r="M624" s="2"/>
      <c r="N624" s="2"/>
      <c r="O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4.25" customHeight="1" x14ac:dyDescent="0.2">
      <c r="A625" s="34"/>
      <c r="B625" s="34"/>
      <c r="C625" s="34"/>
      <c r="D625" s="2"/>
      <c r="E625" s="2"/>
      <c r="F625" s="2"/>
      <c r="G625" s="2"/>
      <c r="H625" s="2"/>
      <c r="I625" s="2"/>
      <c r="J625" s="2"/>
      <c r="K625" s="2"/>
      <c r="L625" s="2"/>
      <c r="M625" s="2"/>
      <c r="N625" s="2"/>
      <c r="O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4.25" customHeight="1" x14ac:dyDescent="0.2">
      <c r="A626" s="34"/>
      <c r="B626" s="34"/>
      <c r="C626" s="34"/>
      <c r="D626" s="2"/>
      <c r="E626" s="2"/>
      <c r="F626" s="2"/>
      <c r="G626" s="2"/>
      <c r="H626" s="2"/>
      <c r="I626" s="2"/>
      <c r="J626" s="2"/>
      <c r="K626" s="2"/>
      <c r="L626" s="2"/>
      <c r="M626" s="2"/>
      <c r="N626" s="2"/>
      <c r="O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4.25" customHeight="1" x14ac:dyDescent="0.2">
      <c r="A627" s="34"/>
      <c r="B627" s="34"/>
      <c r="C627" s="34"/>
      <c r="D627" s="2"/>
      <c r="E627" s="2"/>
      <c r="F627" s="2"/>
      <c r="G627" s="2"/>
      <c r="H627" s="2"/>
      <c r="I627" s="2"/>
      <c r="J627" s="2"/>
      <c r="K627" s="2"/>
      <c r="L627" s="2"/>
      <c r="M627" s="2"/>
      <c r="N627" s="2"/>
      <c r="O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4.25" customHeight="1" x14ac:dyDescent="0.2">
      <c r="A628" s="34"/>
      <c r="B628" s="34"/>
      <c r="C628" s="34"/>
      <c r="D628" s="2"/>
      <c r="E628" s="2"/>
      <c r="F628" s="2"/>
      <c r="G628" s="2"/>
      <c r="H628" s="2"/>
      <c r="I628" s="2"/>
      <c r="J628" s="2"/>
      <c r="K628" s="2"/>
      <c r="L628" s="2"/>
      <c r="M628" s="2"/>
      <c r="N628" s="2"/>
      <c r="O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4.25" customHeight="1" x14ac:dyDescent="0.2">
      <c r="A629" s="34"/>
      <c r="B629" s="34"/>
      <c r="C629" s="34"/>
      <c r="D629" s="2"/>
      <c r="E629" s="2"/>
      <c r="F629" s="2"/>
      <c r="G629" s="2"/>
      <c r="H629" s="2"/>
      <c r="I629" s="2"/>
      <c r="J629" s="2"/>
      <c r="K629" s="2"/>
      <c r="L629" s="2"/>
      <c r="M629" s="2"/>
      <c r="N629" s="2"/>
      <c r="O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4.25" customHeight="1" x14ac:dyDescent="0.2">
      <c r="A630" s="34"/>
      <c r="B630" s="34"/>
      <c r="C630" s="34"/>
      <c r="D630" s="2"/>
      <c r="E630" s="2"/>
      <c r="F630" s="2"/>
      <c r="G630" s="2"/>
      <c r="H630" s="2"/>
      <c r="I630" s="2"/>
      <c r="J630" s="2"/>
      <c r="K630" s="2"/>
      <c r="L630" s="2"/>
      <c r="M630" s="2"/>
      <c r="N630" s="2"/>
      <c r="O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4.25" customHeight="1" x14ac:dyDescent="0.2">
      <c r="A631" s="34"/>
      <c r="B631" s="34"/>
      <c r="C631" s="34"/>
      <c r="D631" s="2"/>
      <c r="E631" s="2"/>
      <c r="F631" s="2"/>
      <c r="G631" s="2"/>
      <c r="H631" s="2"/>
      <c r="I631" s="2"/>
      <c r="J631" s="2"/>
      <c r="K631" s="2"/>
      <c r="L631" s="2"/>
      <c r="M631" s="2"/>
      <c r="N631" s="2"/>
      <c r="O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4.25" customHeight="1" x14ac:dyDescent="0.2">
      <c r="A632" s="34"/>
      <c r="B632" s="34"/>
      <c r="C632" s="34"/>
      <c r="D632" s="2"/>
      <c r="E632" s="2"/>
      <c r="F632" s="2"/>
      <c r="G632" s="2"/>
      <c r="H632" s="2"/>
      <c r="I632" s="2"/>
      <c r="J632" s="2"/>
      <c r="K632" s="2"/>
      <c r="L632" s="2"/>
      <c r="M632" s="2"/>
      <c r="N632" s="2"/>
      <c r="O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4.25" customHeight="1" x14ac:dyDescent="0.2">
      <c r="A633" s="34"/>
      <c r="B633" s="34"/>
      <c r="C633" s="34"/>
      <c r="D633" s="2"/>
      <c r="E633" s="2"/>
      <c r="F633" s="2"/>
      <c r="G633" s="2"/>
      <c r="H633" s="2"/>
      <c r="I633" s="2"/>
      <c r="J633" s="2"/>
      <c r="K633" s="2"/>
      <c r="L633" s="2"/>
      <c r="M633" s="2"/>
      <c r="N633" s="2"/>
      <c r="O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4.25" customHeight="1" x14ac:dyDescent="0.2">
      <c r="A634" s="34"/>
      <c r="B634" s="34"/>
      <c r="C634" s="34"/>
      <c r="D634" s="2"/>
      <c r="E634" s="2"/>
      <c r="F634" s="2"/>
      <c r="G634" s="2"/>
      <c r="H634" s="2"/>
      <c r="I634" s="2"/>
      <c r="J634" s="2"/>
      <c r="K634" s="2"/>
      <c r="L634" s="2"/>
      <c r="M634" s="2"/>
      <c r="N634" s="2"/>
      <c r="O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4.25" customHeight="1" x14ac:dyDescent="0.2">
      <c r="A635" s="34"/>
      <c r="B635" s="34"/>
      <c r="C635" s="34"/>
      <c r="D635" s="2"/>
      <c r="E635" s="2"/>
      <c r="F635" s="2"/>
      <c r="G635" s="2"/>
      <c r="H635" s="2"/>
      <c r="I635" s="2"/>
      <c r="J635" s="2"/>
      <c r="K635" s="2"/>
      <c r="L635" s="2"/>
      <c r="M635" s="2"/>
      <c r="N635" s="2"/>
      <c r="O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4.25" customHeight="1" x14ac:dyDescent="0.2">
      <c r="A636" s="34"/>
      <c r="B636" s="34"/>
      <c r="C636" s="34"/>
      <c r="D636" s="2"/>
      <c r="E636" s="2"/>
      <c r="F636" s="2"/>
      <c r="G636" s="2"/>
      <c r="H636" s="2"/>
      <c r="I636" s="2"/>
      <c r="J636" s="2"/>
      <c r="K636" s="2"/>
      <c r="L636" s="2"/>
      <c r="M636" s="2"/>
      <c r="N636" s="2"/>
      <c r="O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4.25" customHeight="1" x14ac:dyDescent="0.2">
      <c r="A637" s="34"/>
      <c r="B637" s="34"/>
      <c r="C637" s="34"/>
      <c r="D637" s="2"/>
      <c r="E637" s="2"/>
      <c r="F637" s="2"/>
      <c r="G637" s="2"/>
      <c r="H637" s="2"/>
      <c r="I637" s="2"/>
      <c r="J637" s="2"/>
      <c r="K637" s="2"/>
      <c r="L637" s="2"/>
      <c r="M637" s="2"/>
      <c r="N637" s="2"/>
      <c r="O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4.25" customHeight="1" x14ac:dyDescent="0.2">
      <c r="A638" s="34"/>
      <c r="B638" s="34"/>
      <c r="C638" s="34"/>
      <c r="D638" s="2"/>
      <c r="E638" s="2"/>
      <c r="F638" s="2"/>
      <c r="G638" s="2"/>
      <c r="H638" s="2"/>
      <c r="I638" s="2"/>
      <c r="J638" s="2"/>
      <c r="K638" s="2"/>
      <c r="L638" s="2"/>
      <c r="M638" s="2"/>
      <c r="N638" s="2"/>
      <c r="O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4.25" customHeight="1" x14ac:dyDescent="0.2">
      <c r="A639" s="34"/>
      <c r="B639" s="34"/>
      <c r="C639" s="34"/>
      <c r="D639" s="2"/>
      <c r="E639" s="2"/>
      <c r="F639" s="2"/>
      <c r="G639" s="2"/>
      <c r="H639" s="2"/>
      <c r="I639" s="2"/>
      <c r="J639" s="2"/>
      <c r="K639" s="2"/>
      <c r="L639" s="2"/>
      <c r="M639" s="2"/>
      <c r="N639" s="2"/>
      <c r="O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4.25" customHeight="1" x14ac:dyDescent="0.2">
      <c r="A640" s="34"/>
      <c r="B640" s="34"/>
      <c r="C640" s="34"/>
      <c r="D640" s="2"/>
      <c r="E640" s="2"/>
      <c r="F640" s="2"/>
      <c r="G640" s="2"/>
      <c r="H640" s="2"/>
      <c r="I640" s="2"/>
      <c r="J640" s="2"/>
      <c r="K640" s="2"/>
      <c r="L640" s="2"/>
      <c r="M640" s="2"/>
      <c r="N640" s="2"/>
      <c r="O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4.25" customHeight="1" x14ac:dyDescent="0.2">
      <c r="A641" s="34"/>
      <c r="B641" s="34"/>
      <c r="C641" s="34"/>
      <c r="D641" s="2"/>
      <c r="E641" s="2"/>
      <c r="F641" s="2"/>
      <c r="G641" s="2"/>
      <c r="H641" s="2"/>
      <c r="I641" s="2"/>
      <c r="J641" s="2"/>
      <c r="K641" s="2"/>
      <c r="L641" s="2"/>
      <c r="M641" s="2"/>
      <c r="N641" s="2"/>
      <c r="O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4.25" customHeight="1" x14ac:dyDescent="0.2">
      <c r="A642" s="34"/>
      <c r="B642" s="34"/>
      <c r="C642" s="34"/>
      <c r="D642" s="2"/>
      <c r="E642" s="2"/>
      <c r="F642" s="2"/>
      <c r="G642" s="2"/>
      <c r="H642" s="2"/>
      <c r="I642" s="2"/>
      <c r="J642" s="2"/>
      <c r="K642" s="2"/>
      <c r="L642" s="2"/>
      <c r="M642" s="2"/>
      <c r="N642" s="2"/>
      <c r="O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4.25" customHeight="1" x14ac:dyDescent="0.2">
      <c r="A643" s="34"/>
      <c r="B643" s="34"/>
      <c r="C643" s="34"/>
      <c r="D643" s="2"/>
      <c r="E643" s="2"/>
      <c r="F643" s="2"/>
      <c r="G643" s="2"/>
      <c r="H643" s="2"/>
      <c r="I643" s="2"/>
      <c r="J643" s="2"/>
      <c r="K643" s="2"/>
      <c r="L643" s="2"/>
      <c r="M643" s="2"/>
      <c r="N643" s="2"/>
      <c r="O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4.25" customHeight="1" x14ac:dyDescent="0.2">
      <c r="A644" s="34"/>
      <c r="B644" s="34"/>
      <c r="C644" s="34"/>
      <c r="D644" s="2"/>
      <c r="E644" s="2"/>
      <c r="F644" s="2"/>
      <c r="G644" s="2"/>
      <c r="H644" s="2"/>
      <c r="I644" s="2"/>
      <c r="J644" s="2"/>
      <c r="K644" s="2"/>
      <c r="L644" s="2"/>
      <c r="M644" s="2"/>
      <c r="N644" s="2"/>
      <c r="O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4.25" customHeight="1" x14ac:dyDescent="0.2">
      <c r="A645" s="34"/>
      <c r="B645" s="34"/>
      <c r="C645" s="34"/>
      <c r="D645" s="2"/>
      <c r="E645" s="2"/>
      <c r="F645" s="2"/>
      <c r="G645" s="2"/>
      <c r="H645" s="2"/>
      <c r="I645" s="2"/>
      <c r="J645" s="2"/>
      <c r="K645" s="2"/>
      <c r="L645" s="2"/>
      <c r="M645" s="2"/>
      <c r="N645" s="2"/>
      <c r="O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4.25" customHeight="1" x14ac:dyDescent="0.2">
      <c r="A646" s="34"/>
      <c r="B646" s="34"/>
      <c r="C646" s="34"/>
      <c r="D646" s="2"/>
      <c r="E646" s="2"/>
      <c r="F646" s="2"/>
      <c r="G646" s="2"/>
      <c r="H646" s="2"/>
      <c r="I646" s="2"/>
      <c r="J646" s="2"/>
      <c r="K646" s="2"/>
      <c r="L646" s="2"/>
      <c r="M646" s="2"/>
      <c r="N646" s="2"/>
      <c r="O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4.25" customHeight="1" x14ac:dyDescent="0.2">
      <c r="A647" s="34"/>
      <c r="B647" s="34"/>
      <c r="C647" s="34"/>
      <c r="D647" s="2"/>
      <c r="E647" s="2"/>
      <c r="F647" s="2"/>
      <c r="G647" s="2"/>
      <c r="H647" s="2"/>
      <c r="I647" s="2"/>
      <c r="J647" s="2"/>
      <c r="K647" s="2"/>
      <c r="L647" s="2"/>
      <c r="M647" s="2"/>
      <c r="N647" s="2"/>
      <c r="O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4.25" customHeight="1" x14ac:dyDescent="0.2">
      <c r="A648" s="34"/>
      <c r="B648" s="34"/>
      <c r="C648" s="34"/>
      <c r="D648" s="2"/>
      <c r="E648" s="2"/>
      <c r="F648" s="2"/>
      <c r="G648" s="2"/>
      <c r="H648" s="2"/>
      <c r="I648" s="2"/>
      <c r="J648" s="2"/>
      <c r="K648" s="2"/>
      <c r="L648" s="2"/>
      <c r="M648" s="2"/>
      <c r="N648" s="2"/>
      <c r="O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4.25" customHeight="1" x14ac:dyDescent="0.2">
      <c r="A649" s="34"/>
      <c r="B649" s="34"/>
      <c r="C649" s="34"/>
      <c r="D649" s="2"/>
      <c r="E649" s="2"/>
      <c r="F649" s="2"/>
      <c r="G649" s="2"/>
      <c r="H649" s="2"/>
      <c r="I649" s="2"/>
      <c r="J649" s="2"/>
      <c r="K649" s="2"/>
      <c r="L649" s="2"/>
      <c r="M649" s="2"/>
      <c r="N649" s="2"/>
      <c r="O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4.25" customHeight="1" x14ac:dyDescent="0.2">
      <c r="A650" s="34"/>
      <c r="B650" s="34"/>
      <c r="C650" s="34"/>
      <c r="D650" s="2"/>
      <c r="E650" s="2"/>
      <c r="F650" s="2"/>
      <c r="G650" s="2"/>
      <c r="H650" s="2"/>
      <c r="I650" s="2"/>
      <c r="J650" s="2"/>
      <c r="K650" s="2"/>
      <c r="L650" s="2"/>
      <c r="M650" s="2"/>
      <c r="N650" s="2"/>
      <c r="O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4.25" customHeight="1" x14ac:dyDescent="0.2">
      <c r="A651" s="34"/>
      <c r="B651" s="34"/>
      <c r="C651" s="34"/>
      <c r="D651" s="2"/>
      <c r="E651" s="2"/>
      <c r="F651" s="2"/>
      <c r="G651" s="2"/>
      <c r="H651" s="2"/>
      <c r="I651" s="2"/>
      <c r="J651" s="2"/>
      <c r="K651" s="2"/>
      <c r="L651" s="2"/>
      <c r="M651" s="2"/>
      <c r="N651" s="2"/>
      <c r="O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4.25" customHeight="1" x14ac:dyDescent="0.2">
      <c r="A652" s="34"/>
      <c r="B652" s="34"/>
      <c r="C652" s="34"/>
      <c r="D652" s="2"/>
      <c r="E652" s="2"/>
      <c r="F652" s="2"/>
      <c r="G652" s="2"/>
      <c r="H652" s="2"/>
      <c r="I652" s="2"/>
      <c r="J652" s="2"/>
      <c r="K652" s="2"/>
      <c r="L652" s="2"/>
      <c r="M652" s="2"/>
      <c r="N652" s="2"/>
      <c r="O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4.25" customHeight="1" x14ac:dyDescent="0.2">
      <c r="A653" s="34"/>
      <c r="B653" s="34"/>
      <c r="C653" s="34"/>
      <c r="D653" s="2"/>
      <c r="E653" s="2"/>
      <c r="F653" s="2"/>
      <c r="G653" s="2"/>
      <c r="H653" s="2"/>
      <c r="I653" s="2"/>
      <c r="J653" s="2"/>
      <c r="K653" s="2"/>
      <c r="L653" s="2"/>
      <c r="M653" s="2"/>
      <c r="N653" s="2"/>
      <c r="O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4.25" customHeight="1" x14ac:dyDescent="0.2">
      <c r="A654" s="34"/>
      <c r="B654" s="34"/>
      <c r="C654" s="34"/>
      <c r="D654" s="2"/>
      <c r="E654" s="2"/>
      <c r="F654" s="2"/>
      <c r="G654" s="2"/>
      <c r="H654" s="2"/>
      <c r="I654" s="2"/>
      <c r="J654" s="2"/>
      <c r="K654" s="2"/>
      <c r="L654" s="2"/>
      <c r="M654" s="2"/>
      <c r="N654" s="2"/>
      <c r="O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4.25" customHeight="1" x14ac:dyDescent="0.2">
      <c r="A655" s="34"/>
      <c r="B655" s="34"/>
      <c r="C655" s="34"/>
      <c r="D655" s="2"/>
      <c r="E655" s="2"/>
      <c r="F655" s="2"/>
      <c r="G655" s="2"/>
      <c r="H655" s="2"/>
      <c r="I655" s="2"/>
      <c r="J655" s="2"/>
      <c r="K655" s="2"/>
      <c r="L655" s="2"/>
      <c r="M655" s="2"/>
      <c r="N655" s="2"/>
      <c r="O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4.25" customHeight="1" x14ac:dyDescent="0.2">
      <c r="A656" s="34"/>
      <c r="B656" s="34"/>
      <c r="C656" s="34"/>
      <c r="D656" s="2"/>
      <c r="E656" s="2"/>
      <c r="F656" s="2"/>
      <c r="G656" s="2"/>
      <c r="H656" s="2"/>
      <c r="I656" s="2"/>
      <c r="J656" s="2"/>
      <c r="K656" s="2"/>
      <c r="L656" s="2"/>
      <c r="M656" s="2"/>
      <c r="N656" s="2"/>
      <c r="O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4.25" customHeight="1" x14ac:dyDescent="0.2">
      <c r="A657" s="34"/>
      <c r="B657" s="34"/>
      <c r="C657" s="34"/>
      <c r="D657" s="2"/>
      <c r="E657" s="2"/>
      <c r="F657" s="2"/>
      <c r="G657" s="2"/>
      <c r="H657" s="2"/>
      <c r="I657" s="2"/>
      <c r="J657" s="2"/>
      <c r="K657" s="2"/>
      <c r="L657" s="2"/>
      <c r="M657" s="2"/>
      <c r="N657" s="2"/>
      <c r="O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4.25" customHeight="1" x14ac:dyDescent="0.2">
      <c r="A658" s="34"/>
      <c r="B658" s="34"/>
      <c r="C658" s="34"/>
      <c r="D658" s="2"/>
      <c r="E658" s="2"/>
      <c r="F658" s="2"/>
      <c r="G658" s="2"/>
      <c r="H658" s="2"/>
      <c r="I658" s="2"/>
      <c r="J658" s="2"/>
      <c r="K658" s="2"/>
      <c r="L658" s="2"/>
      <c r="M658" s="2"/>
      <c r="N658" s="2"/>
      <c r="O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4.25" customHeight="1" x14ac:dyDescent="0.2">
      <c r="A659" s="34"/>
      <c r="B659" s="34"/>
      <c r="C659" s="34"/>
      <c r="D659" s="2"/>
      <c r="E659" s="2"/>
      <c r="F659" s="2"/>
      <c r="G659" s="2"/>
      <c r="H659" s="2"/>
      <c r="I659" s="2"/>
      <c r="J659" s="2"/>
      <c r="K659" s="2"/>
      <c r="L659" s="2"/>
      <c r="M659" s="2"/>
      <c r="N659" s="2"/>
      <c r="O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4.25" customHeight="1" x14ac:dyDescent="0.2">
      <c r="A660" s="34"/>
      <c r="B660" s="34"/>
      <c r="C660" s="34"/>
      <c r="D660" s="2"/>
      <c r="E660" s="2"/>
      <c r="F660" s="2"/>
      <c r="G660" s="2"/>
      <c r="H660" s="2"/>
      <c r="I660" s="2"/>
      <c r="J660" s="2"/>
      <c r="K660" s="2"/>
      <c r="L660" s="2"/>
      <c r="M660" s="2"/>
      <c r="N660" s="2"/>
      <c r="O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4.25" customHeight="1" x14ac:dyDescent="0.2">
      <c r="A661" s="34"/>
      <c r="B661" s="34"/>
      <c r="C661" s="34"/>
      <c r="D661" s="2"/>
      <c r="E661" s="2"/>
      <c r="F661" s="2"/>
      <c r="G661" s="2"/>
      <c r="H661" s="2"/>
      <c r="I661" s="2"/>
      <c r="J661" s="2"/>
      <c r="K661" s="2"/>
      <c r="L661" s="2"/>
      <c r="M661" s="2"/>
      <c r="N661" s="2"/>
      <c r="O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4.25" customHeight="1" x14ac:dyDescent="0.2">
      <c r="A662" s="34"/>
      <c r="B662" s="34"/>
      <c r="C662" s="34"/>
      <c r="D662" s="2"/>
      <c r="E662" s="2"/>
      <c r="F662" s="2"/>
      <c r="G662" s="2"/>
      <c r="H662" s="2"/>
      <c r="I662" s="2"/>
      <c r="J662" s="2"/>
      <c r="K662" s="2"/>
      <c r="L662" s="2"/>
      <c r="M662" s="2"/>
      <c r="N662" s="2"/>
      <c r="O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4.25" customHeight="1" x14ac:dyDescent="0.2">
      <c r="A663" s="34"/>
      <c r="B663" s="34"/>
      <c r="C663" s="34"/>
      <c r="D663" s="2"/>
      <c r="E663" s="2"/>
      <c r="F663" s="2"/>
      <c r="G663" s="2"/>
      <c r="H663" s="2"/>
      <c r="I663" s="2"/>
      <c r="J663" s="2"/>
      <c r="K663" s="2"/>
      <c r="L663" s="2"/>
      <c r="M663" s="2"/>
      <c r="N663" s="2"/>
      <c r="O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4.25" customHeight="1" x14ac:dyDescent="0.2">
      <c r="A664" s="34"/>
      <c r="B664" s="34"/>
      <c r="C664" s="34"/>
      <c r="D664" s="2"/>
      <c r="E664" s="2"/>
      <c r="F664" s="2"/>
      <c r="G664" s="2"/>
      <c r="H664" s="2"/>
      <c r="I664" s="2"/>
      <c r="J664" s="2"/>
      <c r="K664" s="2"/>
      <c r="L664" s="2"/>
      <c r="M664" s="2"/>
      <c r="N664" s="2"/>
      <c r="O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4.25" customHeight="1" x14ac:dyDescent="0.2">
      <c r="A665" s="34"/>
      <c r="B665" s="34"/>
      <c r="C665" s="34"/>
      <c r="D665" s="2"/>
      <c r="E665" s="2"/>
      <c r="F665" s="2"/>
      <c r="G665" s="2"/>
      <c r="H665" s="2"/>
      <c r="I665" s="2"/>
      <c r="J665" s="2"/>
      <c r="K665" s="2"/>
      <c r="L665" s="2"/>
      <c r="M665" s="2"/>
      <c r="N665" s="2"/>
      <c r="O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4.25" customHeight="1" x14ac:dyDescent="0.2">
      <c r="A666" s="34"/>
      <c r="B666" s="34"/>
      <c r="C666" s="34"/>
      <c r="D666" s="2"/>
      <c r="E666" s="2"/>
      <c r="F666" s="2"/>
      <c r="G666" s="2"/>
      <c r="H666" s="2"/>
      <c r="I666" s="2"/>
      <c r="J666" s="2"/>
      <c r="K666" s="2"/>
      <c r="L666" s="2"/>
      <c r="M666" s="2"/>
      <c r="N666" s="2"/>
      <c r="O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4.25" customHeight="1" x14ac:dyDescent="0.2">
      <c r="A667" s="34"/>
      <c r="B667" s="34"/>
      <c r="C667" s="34"/>
      <c r="D667" s="2"/>
      <c r="E667" s="2"/>
      <c r="F667" s="2"/>
      <c r="G667" s="2"/>
      <c r="H667" s="2"/>
      <c r="I667" s="2"/>
      <c r="J667" s="2"/>
      <c r="K667" s="2"/>
      <c r="L667" s="2"/>
      <c r="M667" s="2"/>
      <c r="N667" s="2"/>
      <c r="O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4.25" customHeight="1" x14ac:dyDescent="0.2">
      <c r="A668" s="34"/>
      <c r="B668" s="34"/>
      <c r="C668" s="34"/>
      <c r="D668" s="2"/>
      <c r="E668" s="2"/>
      <c r="F668" s="2"/>
      <c r="G668" s="2"/>
      <c r="H668" s="2"/>
      <c r="I668" s="2"/>
      <c r="J668" s="2"/>
      <c r="K668" s="2"/>
      <c r="L668" s="2"/>
      <c r="M668" s="2"/>
      <c r="N668" s="2"/>
      <c r="O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4.25" customHeight="1" x14ac:dyDescent="0.2">
      <c r="A669" s="34"/>
      <c r="B669" s="34"/>
      <c r="C669" s="34"/>
      <c r="D669" s="2"/>
      <c r="E669" s="2"/>
      <c r="F669" s="2"/>
      <c r="G669" s="2"/>
      <c r="H669" s="2"/>
      <c r="I669" s="2"/>
      <c r="J669" s="2"/>
      <c r="K669" s="2"/>
      <c r="L669" s="2"/>
      <c r="M669" s="2"/>
      <c r="N669" s="2"/>
      <c r="O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4.25" customHeight="1" x14ac:dyDescent="0.2">
      <c r="A670" s="34"/>
      <c r="B670" s="34"/>
      <c r="C670" s="34"/>
      <c r="D670" s="2"/>
      <c r="E670" s="2"/>
      <c r="F670" s="2"/>
      <c r="G670" s="2"/>
      <c r="H670" s="2"/>
      <c r="I670" s="2"/>
      <c r="J670" s="2"/>
      <c r="K670" s="2"/>
      <c r="L670" s="2"/>
      <c r="M670" s="2"/>
      <c r="N670" s="2"/>
      <c r="O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4.25" customHeight="1" x14ac:dyDescent="0.2">
      <c r="A671" s="34"/>
      <c r="B671" s="34"/>
      <c r="C671" s="34"/>
      <c r="D671" s="2"/>
      <c r="E671" s="2"/>
      <c r="F671" s="2"/>
      <c r="G671" s="2"/>
      <c r="H671" s="2"/>
      <c r="I671" s="2"/>
      <c r="J671" s="2"/>
      <c r="K671" s="2"/>
      <c r="L671" s="2"/>
      <c r="M671" s="2"/>
      <c r="N671" s="2"/>
      <c r="O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4.25" customHeight="1" x14ac:dyDescent="0.2">
      <c r="A672" s="34"/>
      <c r="B672" s="34"/>
      <c r="C672" s="34"/>
      <c r="D672" s="2"/>
      <c r="E672" s="2"/>
      <c r="F672" s="2"/>
      <c r="G672" s="2"/>
      <c r="H672" s="2"/>
      <c r="I672" s="2"/>
      <c r="J672" s="2"/>
      <c r="K672" s="2"/>
      <c r="L672" s="2"/>
      <c r="M672" s="2"/>
      <c r="N672" s="2"/>
      <c r="O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4.25" customHeight="1" x14ac:dyDescent="0.2">
      <c r="A673" s="34"/>
      <c r="B673" s="34"/>
      <c r="C673" s="34"/>
      <c r="D673" s="2"/>
      <c r="E673" s="2"/>
      <c r="F673" s="2"/>
      <c r="G673" s="2"/>
      <c r="H673" s="2"/>
      <c r="I673" s="2"/>
      <c r="J673" s="2"/>
      <c r="K673" s="2"/>
      <c r="L673" s="2"/>
      <c r="M673" s="2"/>
      <c r="N673" s="2"/>
      <c r="O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4.25" customHeight="1" x14ac:dyDescent="0.2">
      <c r="A674" s="34"/>
      <c r="B674" s="34"/>
      <c r="C674" s="34"/>
      <c r="D674" s="2"/>
      <c r="E674" s="2"/>
      <c r="F674" s="2"/>
      <c r="G674" s="2"/>
      <c r="H674" s="2"/>
      <c r="I674" s="2"/>
      <c r="J674" s="2"/>
      <c r="K674" s="2"/>
      <c r="L674" s="2"/>
      <c r="M674" s="2"/>
      <c r="N674" s="2"/>
      <c r="O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4.25" customHeight="1" x14ac:dyDescent="0.2">
      <c r="A675" s="34"/>
      <c r="B675" s="34"/>
      <c r="C675" s="34"/>
      <c r="D675" s="2"/>
      <c r="E675" s="2"/>
      <c r="F675" s="2"/>
      <c r="G675" s="2"/>
      <c r="H675" s="2"/>
      <c r="I675" s="2"/>
      <c r="J675" s="2"/>
      <c r="K675" s="2"/>
      <c r="L675" s="2"/>
      <c r="M675" s="2"/>
      <c r="N675" s="2"/>
      <c r="O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4.25" customHeight="1" x14ac:dyDescent="0.2">
      <c r="A676" s="34"/>
      <c r="B676" s="34"/>
      <c r="C676" s="34"/>
      <c r="D676" s="2"/>
      <c r="E676" s="2"/>
      <c r="F676" s="2"/>
      <c r="G676" s="2"/>
      <c r="H676" s="2"/>
      <c r="I676" s="2"/>
      <c r="J676" s="2"/>
      <c r="K676" s="2"/>
      <c r="L676" s="2"/>
      <c r="M676" s="2"/>
      <c r="N676" s="2"/>
      <c r="O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4.25" customHeight="1" x14ac:dyDescent="0.2">
      <c r="A677" s="34"/>
      <c r="B677" s="34"/>
      <c r="C677" s="34"/>
      <c r="D677" s="2"/>
      <c r="E677" s="2"/>
      <c r="F677" s="2"/>
      <c r="G677" s="2"/>
      <c r="H677" s="2"/>
      <c r="I677" s="2"/>
      <c r="J677" s="2"/>
      <c r="K677" s="2"/>
      <c r="L677" s="2"/>
      <c r="M677" s="2"/>
      <c r="N677" s="2"/>
      <c r="O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4.25" customHeight="1" x14ac:dyDescent="0.2">
      <c r="A678" s="34"/>
      <c r="B678" s="34"/>
      <c r="C678" s="34"/>
      <c r="D678" s="2"/>
      <c r="E678" s="2"/>
      <c r="F678" s="2"/>
      <c r="G678" s="2"/>
      <c r="H678" s="2"/>
      <c r="I678" s="2"/>
      <c r="J678" s="2"/>
      <c r="K678" s="2"/>
      <c r="L678" s="2"/>
      <c r="M678" s="2"/>
      <c r="N678" s="2"/>
      <c r="O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4.25" customHeight="1" x14ac:dyDescent="0.2">
      <c r="A679" s="34"/>
      <c r="B679" s="34"/>
      <c r="C679" s="34"/>
      <c r="D679" s="2"/>
      <c r="E679" s="2"/>
      <c r="F679" s="2"/>
      <c r="G679" s="2"/>
      <c r="H679" s="2"/>
      <c r="I679" s="2"/>
      <c r="J679" s="2"/>
      <c r="K679" s="2"/>
      <c r="L679" s="2"/>
      <c r="M679" s="2"/>
      <c r="N679" s="2"/>
      <c r="O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4.25" customHeight="1" x14ac:dyDescent="0.2">
      <c r="A680" s="34"/>
      <c r="B680" s="34"/>
      <c r="C680" s="34"/>
      <c r="D680" s="2"/>
      <c r="E680" s="2"/>
      <c r="F680" s="2"/>
      <c r="G680" s="2"/>
      <c r="H680" s="2"/>
      <c r="I680" s="2"/>
      <c r="J680" s="2"/>
      <c r="K680" s="2"/>
      <c r="L680" s="2"/>
      <c r="M680" s="2"/>
      <c r="N680" s="2"/>
      <c r="O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4.25" customHeight="1" x14ac:dyDescent="0.2">
      <c r="A681" s="34"/>
      <c r="B681" s="34"/>
      <c r="C681" s="34"/>
      <c r="D681" s="2"/>
      <c r="E681" s="2"/>
      <c r="F681" s="2"/>
      <c r="G681" s="2"/>
      <c r="H681" s="2"/>
      <c r="I681" s="2"/>
      <c r="J681" s="2"/>
      <c r="K681" s="2"/>
      <c r="L681" s="2"/>
      <c r="M681" s="2"/>
      <c r="N681" s="2"/>
      <c r="O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4.25" customHeight="1" x14ac:dyDescent="0.2">
      <c r="A682" s="34"/>
      <c r="B682" s="34"/>
      <c r="C682" s="34"/>
      <c r="D682" s="2"/>
      <c r="E682" s="2"/>
      <c r="F682" s="2"/>
      <c r="G682" s="2"/>
      <c r="H682" s="2"/>
      <c r="I682" s="2"/>
      <c r="J682" s="2"/>
      <c r="K682" s="2"/>
      <c r="L682" s="2"/>
      <c r="M682" s="2"/>
      <c r="N682" s="2"/>
      <c r="O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4.25" customHeight="1" x14ac:dyDescent="0.2">
      <c r="A683" s="34"/>
      <c r="B683" s="34"/>
      <c r="C683" s="34"/>
      <c r="D683" s="2"/>
      <c r="E683" s="2"/>
      <c r="F683" s="2"/>
      <c r="G683" s="2"/>
      <c r="H683" s="2"/>
      <c r="I683" s="2"/>
      <c r="J683" s="2"/>
      <c r="K683" s="2"/>
      <c r="L683" s="2"/>
      <c r="M683" s="2"/>
      <c r="N683" s="2"/>
      <c r="O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4.25" customHeight="1" x14ac:dyDescent="0.2">
      <c r="A684" s="34"/>
      <c r="B684" s="34"/>
      <c r="C684" s="34"/>
      <c r="D684" s="2"/>
      <c r="E684" s="2"/>
      <c r="F684" s="2"/>
      <c r="G684" s="2"/>
      <c r="H684" s="2"/>
      <c r="I684" s="2"/>
      <c r="J684" s="2"/>
      <c r="K684" s="2"/>
      <c r="L684" s="2"/>
      <c r="M684" s="2"/>
      <c r="N684" s="2"/>
      <c r="O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4.25" customHeight="1" x14ac:dyDescent="0.2">
      <c r="A685" s="34"/>
      <c r="B685" s="34"/>
      <c r="C685" s="34"/>
      <c r="D685" s="2"/>
      <c r="E685" s="2"/>
      <c r="F685" s="2"/>
      <c r="G685" s="2"/>
      <c r="H685" s="2"/>
      <c r="I685" s="2"/>
      <c r="J685" s="2"/>
      <c r="K685" s="2"/>
      <c r="L685" s="2"/>
      <c r="M685" s="2"/>
      <c r="N685" s="2"/>
      <c r="O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4.25" customHeight="1" x14ac:dyDescent="0.2">
      <c r="A686" s="34"/>
      <c r="B686" s="34"/>
      <c r="C686" s="34"/>
      <c r="D686" s="2"/>
      <c r="E686" s="2"/>
      <c r="F686" s="2"/>
      <c r="G686" s="2"/>
      <c r="H686" s="2"/>
      <c r="I686" s="2"/>
      <c r="J686" s="2"/>
      <c r="K686" s="2"/>
      <c r="L686" s="2"/>
      <c r="M686" s="2"/>
      <c r="N686" s="2"/>
      <c r="O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4.25" customHeight="1" x14ac:dyDescent="0.2">
      <c r="A687" s="34"/>
      <c r="B687" s="34"/>
      <c r="C687" s="34"/>
      <c r="D687" s="2"/>
      <c r="E687" s="2"/>
      <c r="F687" s="2"/>
      <c r="G687" s="2"/>
      <c r="H687" s="2"/>
      <c r="I687" s="2"/>
      <c r="J687" s="2"/>
      <c r="K687" s="2"/>
      <c r="L687" s="2"/>
      <c r="M687" s="2"/>
      <c r="N687" s="2"/>
      <c r="O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4.25" customHeight="1" x14ac:dyDescent="0.2">
      <c r="A688" s="34"/>
      <c r="B688" s="34"/>
      <c r="C688" s="34"/>
      <c r="D688" s="2"/>
      <c r="E688" s="2"/>
      <c r="F688" s="2"/>
      <c r="G688" s="2"/>
      <c r="H688" s="2"/>
      <c r="I688" s="2"/>
      <c r="J688" s="2"/>
      <c r="K688" s="2"/>
      <c r="L688" s="2"/>
      <c r="M688" s="2"/>
      <c r="N688" s="2"/>
      <c r="O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4.25" customHeight="1" x14ac:dyDescent="0.2">
      <c r="A689" s="34"/>
      <c r="B689" s="34"/>
      <c r="C689" s="34"/>
      <c r="D689" s="2"/>
      <c r="E689" s="2"/>
      <c r="F689" s="2"/>
      <c r="G689" s="2"/>
      <c r="H689" s="2"/>
      <c r="I689" s="2"/>
      <c r="J689" s="2"/>
      <c r="K689" s="2"/>
      <c r="L689" s="2"/>
      <c r="M689" s="2"/>
      <c r="N689" s="2"/>
      <c r="O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4.25" customHeight="1" x14ac:dyDescent="0.2">
      <c r="A690" s="34"/>
      <c r="B690" s="34"/>
      <c r="C690" s="34"/>
      <c r="D690" s="2"/>
      <c r="E690" s="2"/>
      <c r="F690" s="2"/>
      <c r="G690" s="2"/>
      <c r="H690" s="2"/>
      <c r="I690" s="2"/>
      <c r="J690" s="2"/>
      <c r="K690" s="2"/>
      <c r="L690" s="2"/>
      <c r="M690" s="2"/>
      <c r="N690" s="2"/>
      <c r="O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4.25" customHeight="1" x14ac:dyDescent="0.2">
      <c r="A691" s="34"/>
      <c r="B691" s="34"/>
      <c r="C691" s="34"/>
      <c r="D691" s="2"/>
      <c r="E691" s="2"/>
      <c r="F691" s="2"/>
      <c r="G691" s="2"/>
      <c r="H691" s="2"/>
      <c r="I691" s="2"/>
      <c r="J691" s="2"/>
      <c r="K691" s="2"/>
      <c r="L691" s="2"/>
      <c r="M691" s="2"/>
      <c r="N691" s="2"/>
      <c r="O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4.25" customHeight="1" x14ac:dyDescent="0.2">
      <c r="A692" s="34"/>
      <c r="B692" s="34"/>
      <c r="C692" s="34"/>
      <c r="D692" s="2"/>
      <c r="E692" s="2"/>
      <c r="F692" s="2"/>
      <c r="G692" s="2"/>
      <c r="H692" s="2"/>
      <c r="I692" s="2"/>
      <c r="J692" s="2"/>
      <c r="K692" s="2"/>
      <c r="L692" s="2"/>
      <c r="M692" s="2"/>
      <c r="N692" s="2"/>
      <c r="O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4.25" customHeight="1" x14ac:dyDescent="0.2">
      <c r="A693" s="34"/>
      <c r="B693" s="34"/>
      <c r="C693" s="34"/>
      <c r="D693" s="2"/>
      <c r="E693" s="2"/>
      <c r="F693" s="2"/>
      <c r="G693" s="2"/>
      <c r="H693" s="2"/>
      <c r="I693" s="2"/>
      <c r="J693" s="2"/>
      <c r="K693" s="2"/>
      <c r="L693" s="2"/>
      <c r="M693" s="2"/>
      <c r="N693" s="2"/>
      <c r="O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4.25" customHeight="1" x14ac:dyDescent="0.2">
      <c r="A694" s="34"/>
      <c r="B694" s="34"/>
      <c r="C694" s="34"/>
      <c r="D694" s="2"/>
      <c r="E694" s="2"/>
      <c r="F694" s="2"/>
      <c r="G694" s="2"/>
      <c r="H694" s="2"/>
      <c r="I694" s="2"/>
      <c r="J694" s="2"/>
      <c r="K694" s="2"/>
      <c r="L694" s="2"/>
      <c r="M694" s="2"/>
      <c r="N694" s="2"/>
      <c r="O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4.25" customHeight="1" x14ac:dyDescent="0.2">
      <c r="A695" s="34"/>
      <c r="B695" s="34"/>
      <c r="C695" s="34"/>
      <c r="D695" s="2"/>
      <c r="E695" s="2"/>
      <c r="F695" s="2"/>
      <c r="G695" s="2"/>
      <c r="H695" s="2"/>
      <c r="I695" s="2"/>
      <c r="J695" s="2"/>
      <c r="K695" s="2"/>
      <c r="L695" s="2"/>
      <c r="M695" s="2"/>
      <c r="N695" s="2"/>
      <c r="O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4.25" customHeight="1" x14ac:dyDescent="0.2">
      <c r="A696" s="34"/>
      <c r="B696" s="34"/>
      <c r="C696" s="34"/>
      <c r="D696" s="2"/>
      <c r="E696" s="2"/>
      <c r="F696" s="2"/>
      <c r="G696" s="2"/>
      <c r="H696" s="2"/>
      <c r="I696" s="2"/>
      <c r="J696" s="2"/>
      <c r="K696" s="2"/>
      <c r="L696" s="2"/>
      <c r="M696" s="2"/>
      <c r="N696" s="2"/>
      <c r="O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4.25" customHeight="1" x14ac:dyDescent="0.2">
      <c r="A697" s="34"/>
      <c r="B697" s="34"/>
      <c r="C697" s="34"/>
      <c r="D697" s="2"/>
      <c r="E697" s="2"/>
      <c r="F697" s="2"/>
      <c r="G697" s="2"/>
      <c r="H697" s="2"/>
      <c r="I697" s="2"/>
      <c r="J697" s="2"/>
      <c r="K697" s="2"/>
      <c r="L697" s="2"/>
      <c r="M697" s="2"/>
      <c r="N697" s="2"/>
      <c r="O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4.25" customHeight="1" x14ac:dyDescent="0.2">
      <c r="A698" s="34"/>
      <c r="B698" s="34"/>
      <c r="C698" s="34"/>
      <c r="D698" s="2"/>
      <c r="E698" s="2"/>
      <c r="F698" s="2"/>
      <c r="G698" s="2"/>
      <c r="H698" s="2"/>
      <c r="I698" s="2"/>
      <c r="J698" s="2"/>
      <c r="K698" s="2"/>
      <c r="L698" s="2"/>
      <c r="M698" s="2"/>
      <c r="N698" s="2"/>
      <c r="O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4.25" customHeight="1" x14ac:dyDescent="0.2">
      <c r="A699" s="34"/>
      <c r="B699" s="34"/>
      <c r="C699" s="34"/>
      <c r="D699" s="2"/>
      <c r="E699" s="2"/>
      <c r="F699" s="2"/>
      <c r="G699" s="2"/>
      <c r="H699" s="2"/>
      <c r="I699" s="2"/>
      <c r="J699" s="2"/>
      <c r="K699" s="2"/>
      <c r="L699" s="2"/>
      <c r="M699" s="2"/>
      <c r="N699" s="2"/>
      <c r="O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4.25" customHeight="1" x14ac:dyDescent="0.2">
      <c r="A700" s="34"/>
      <c r="B700" s="34"/>
      <c r="C700" s="34"/>
      <c r="D700" s="2"/>
      <c r="E700" s="2"/>
      <c r="F700" s="2"/>
      <c r="G700" s="2"/>
      <c r="H700" s="2"/>
      <c r="I700" s="2"/>
      <c r="J700" s="2"/>
      <c r="K700" s="2"/>
      <c r="L700" s="2"/>
      <c r="M700" s="2"/>
      <c r="N700" s="2"/>
      <c r="O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4.25" customHeight="1" x14ac:dyDescent="0.2">
      <c r="A701" s="34"/>
      <c r="B701" s="34"/>
      <c r="C701" s="34"/>
      <c r="D701" s="2"/>
      <c r="E701" s="2"/>
      <c r="F701" s="2"/>
      <c r="G701" s="2"/>
      <c r="H701" s="2"/>
      <c r="I701" s="2"/>
      <c r="J701" s="2"/>
      <c r="K701" s="2"/>
      <c r="L701" s="2"/>
      <c r="M701" s="2"/>
      <c r="N701" s="2"/>
      <c r="O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4.25" customHeight="1" x14ac:dyDescent="0.2">
      <c r="A702" s="34"/>
      <c r="B702" s="34"/>
      <c r="C702" s="34"/>
      <c r="D702" s="2"/>
      <c r="E702" s="2"/>
      <c r="F702" s="2"/>
      <c r="G702" s="2"/>
      <c r="H702" s="2"/>
      <c r="I702" s="2"/>
      <c r="J702" s="2"/>
      <c r="K702" s="2"/>
      <c r="L702" s="2"/>
      <c r="M702" s="2"/>
      <c r="N702" s="2"/>
      <c r="O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4.25" customHeight="1" x14ac:dyDescent="0.2">
      <c r="A703" s="34"/>
      <c r="B703" s="34"/>
      <c r="C703" s="34"/>
      <c r="D703" s="2"/>
      <c r="E703" s="2"/>
      <c r="F703" s="2"/>
      <c r="G703" s="2"/>
      <c r="H703" s="2"/>
      <c r="I703" s="2"/>
      <c r="J703" s="2"/>
      <c r="K703" s="2"/>
      <c r="L703" s="2"/>
      <c r="M703" s="2"/>
      <c r="N703" s="2"/>
      <c r="O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4.25" customHeight="1" x14ac:dyDescent="0.2">
      <c r="A704" s="34"/>
      <c r="B704" s="34"/>
      <c r="C704" s="34"/>
      <c r="D704" s="2"/>
      <c r="E704" s="2"/>
      <c r="F704" s="2"/>
      <c r="G704" s="2"/>
      <c r="H704" s="2"/>
      <c r="I704" s="2"/>
      <c r="J704" s="2"/>
      <c r="K704" s="2"/>
      <c r="L704" s="2"/>
      <c r="M704" s="2"/>
      <c r="N704" s="2"/>
      <c r="O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4.25" customHeight="1" x14ac:dyDescent="0.2">
      <c r="A705" s="34"/>
      <c r="B705" s="34"/>
      <c r="C705" s="34"/>
      <c r="D705" s="2"/>
      <c r="E705" s="2"/>
      <c r="F705" s="2"/>
      <c r="G705" s="2"/>
      <c r="H705" s="2"/>
      <c r="I705" s="2"/>
      <c r="J705" s="2"/>
      <c r="K705" s="2"/>
      <c r="L705" s="2"/>
      <c r="M705" s="2"/>
      <c r="N705" s="2"/>
      <c r="O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4.25" customHeight="1" x14ac:dyDescent="0.2">
      <c r="A706" s="34"/>
      <c r="B706" s="34"/>
      <c r="C706" s="34"/>
      <c r="D706" s="2"/>
      <c r="E706" s="2"/>
      <c r="F706" s="2"/>
      <c r="G706" s="2"/>
      <c r="H706" s="2"/>
      <c r="I706" s="2"/>
      <c r="J706" s="2"/>
      <c r="K706" s="2"/>
      <c r="L706" s="2"/>
      <c r="M706" s="2"/>
      <c r="N706" s="2"/>
      <c r="O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4.25" customHeight="1" x14ac:dyDescent="0.2">
      <c r="A707" s="34"/>
      <c r="B707" s="34"/>
      <c r="C707" s="34"/>
      <c r="D707" s="2"/>
      <c r="E707" s="2"/>
      <c r="F707" s="2"/>
      <c r="G707" s="2"/>
      <c r="H707" s="2"/>
      <c r="I707" s="2"/>
      <c r="J707" s="2"/>
      <c r="K707" s="2"/>
      <c r="L707" s="2"/>
      <c r="M707" s="2"/>
      <c r="N707" s="2"/>
      <c r="O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4.25" customHeight="1" x14ac:dyDescent="0.2">
      <c r="A708" s="34"/>
      <c r="B708" s="34"/>
      <c r="C708" s="34"/>
      <c r="D708" s="2"/>
      <c r="E708" s="2"/>
      <c r="F708" s="2"/>
      <c r="G708" s="2"/>
      <c r="H708" s="2"/>
      <c r="I708" s="2"/>
      <c r="J708" s="2"/>
      <c r="K708" s="2"/>
      <c r="L708" s="2"/>
      <c r="M708" s="2"/>
      <c r="N708" s="2"/>
      <c r="O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4.25" customHeight="1" x14ac:dyDescent="0.2">
      <c r="A709" s="34"/>
      <c r="B709" s="34"/>
      <c r="C709" s="34"/>
      <c r="D709" s="2"/>
      <c r="E709" s="2"/>
      <c r="F709" s="2"/>
      <c r="G709" s="2"/>
      <c r="H709" s="2"/>
      <c r="I709" s="2"/>
      <c r="J709" s="2"/>
      <c r="K709" s="2"/>
      <c r="L709" s="2"/>
      <c r="M709" s="2"/>
      <c r="N709" s="2"/>
      <c r="O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4.25" customHeight="1" x14ac:dyDescent="0.2">
      <c r="A710" s="34"/>
      <c r="B710" s="34"/>
      <c r="C710" s="34"/>
      <c r="D710" s="2"/>
      <c r="E710" s="2"/>
      <c r="F710" s="2"/>
      <c r="G710" s="2"/>
      <c r="H710" s="2"/>
      <c r="I710" s="2"/>
      <c r="J710" s="2"/>
      <c r="K710" s="2"/>
      <c r="L710" s="2"/>
      <c r="M710" s="2"/>
      <c r="N710" s="2"/>
      <c r="O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4.25" customHeight="1" x14ac:dyDescent="0.2">
      <c r="A711" s="34"/>
      <c r="B711" s="34"/>
      <c r="C711" s="34"/>
      <c r="D711" s="2"/>
      <c r="E711" s="2"/>
      <c r="F711" s="2"/>
      <c r="G711" s="2"/>
      <c r="H711" s="2"/>
      <c r="I711" s="2"/>
      <c r="J711" s="2"/>
      <c r="K711" s="2"/>
      <c r="L711" s="2"/>
      <c r="M711" s="2"/>
      <c r="N711" s="2"/>
      <c r="O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4.25" customHeight="1" x14ac:dyDescent="0.2">
      <c r="A712" s="34"/>
      <c r="B712" s="34"/>
      <c r="C712" s="34"/>
      <c r="D712" s="2"/>
      <c r="E712" s="2"/>
      <c r="F712" s="2"/>
      <c r="G712" s="2"/>
      <c r="H712" s="2"/>
      <c r="I712" s="2"/>
      <c r="J712" s="2"/>
      <c r="K712" s="2"/>
      <c r="L712" s="2"/>
      <c r="M712" s="2"/>
      <c r="N712" s="2"/>
      <c r="O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4.25" customHeight="1" x14ac:dyDescent="0.2">
      <c r="A713" s="34"/>
      <c r="B713" s="34"/>
      <c r="C713" s="34"/>
      <c r="D713" s="2"/>
      <c r="E713" s="2"/>
      <c r="F713" s="2"/>
      <c r="G713" s="2"/>
      <c r="H713" s="2"/>
      <c r="I713" s="2"/>
      <c r="J713" s="2"/>
      <c r="K713" s="2"/>
      <c r="L713" s="2"/>
      <c r="M713" s="2"/>
      <c r="N713" s="2"/>
      <c r="O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4.25" customHeight="1" x14ac:dyDescent="0.2">
      <c r="A714" s="34"/>
      <c r="B714" s="34"/>
      <c r="C714" s="34"/>
      <c r="D714" s="2"/>
      <c r="E714" s="2"/>
      <c r="F714" s="2"/>
      <c r="G714" s="2"/>
      <c r="H714" s="2"/>
      <c r="I714" s="2"/>
      <c r="J714" s="2"/>
      <c r="K714" s="2"/>
      <c r="L714" s="2"/>
      <c r="M714" s="2"/>
      <c r="N714" s="2"/>
      <c r="O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4.25" customHeight="1" x14ac:dyDescent="0.2">
      <c r="A715" s="34"/>
      <c r="B715" s="34"/>
      <c r="C715" s="34"/>
      <c r="D715" s="2"/>
      <c r="E715" s="2"/>
      <c r="F715" s="2"/>
      <c r="G715" s="2"/>
      <c r="H715" s="2"/>
      <c r="I715" s="2"/>
      <c r="J715" s="2"/>
      <c r="K715" s="2"/>
      <c r="L715" s="2"/>
      <c r="M715" s="2"/>
      <c r="N715" s="2"/>
      <c r="O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4.25" customHeight="1" x14ac:dyDescent="0.2">
      <c r="A716" s="34"/>
      <c r="B716" s="34"/>
      <c r="C716" s="34"/>
      <c r="D716" s="2"/>
      <c r="E716" s="2"/>
      <c r="F716" s="2"/>
      <c r="G716" s="2"/>
      <c r="H716" s="2"/>
      <c r="I716" s="2"/>
      <c r="J716" s="2"/>
      <c r="K716" s="2"/>
      <c r="L716" s="2"/>
      <c r="M716" s="2"/>
      <c r="N716" s="2"/>
      <c r="O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4.25" customHeight="1" x14ac:dyDescent="0.2">
      <c r="A717" s="34"/>
      <c r="B717" s="34"/>
      <c r="C717" s="34"/>
      <c r="D717" s="2"/>
      <c r="E717" s="2"/>
      <c r="F717" s="2"/>
      <c r="G717" s="2"/>
      <c r="H717" s="2"/>
      <c r="I717" s="2"/>
      <c r="J717" s="2"/>
      <c r="K717" s="2"/>
      <c r="L717" s="2"/>
      <c r="M717" s="2"/>
      <c r="N717" s="2"/>
      <c r="O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4.25" customHeight="1" x14ac:dyDescent="0.2">
      <c r="A718" s="34"/>
      <c r="B718" s="34"/>
      <c r="C718" s="34"/>
      <c r="D718" s="2"/>
      <c r="E718" s="2"/>
      <c r="F718" s="2"/>
      <c r="G718" s="2"/>
      <c r="H718" s="2"/>
      <c r="I718" s="2"/>
      <c r="J718" s="2"/>
      <c r="K718" s="2"/>
      <c r="L718" s="2"/>
      <c r="M718" s="2"/>
      <c r="N718" s="2"/>
      <c r="O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4.25" customHeight="1" x14ac:dyDescent="0.2">
      <c r="A719" s="34"/>
      <c r="B719" s="34"/>
      <c r="C719" s="34"/>
      <c r="D719" s="2"/>
      <c r="E719" s="2"/>
      <c r="F719" s="2"/>
      <c r="G719" s="2"/>
      <c r="H719" s="2"/>
      <c r="I719" s="2"/>
      <c r="J719" s="2"/>
      <c r="K719" s="2"/>
      <c r="L719" s="2"/>
      <c r="M719" s="2"/>
      <c r="N719" s="2"/>
      <c r="O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4.25" customHeight="1" x14ac:dyDescent="0.2">
      <c r="A720" s="34"/>
      <c r="B720" s="34"/>
      <c r="C720" s="34"/>
      <c r="D720" s="2"/>
      <c r="E720" s="2"/>
      <c r="F720" s="2"/>
      <c r="G720" s="2"/>
      <c r="H720" s="2"/>
      <c r="I720" s="2"/>
      <c r="J720" s="2"/>
      <c r="K720" s="2"/>
      <c r="L720" s="2"/>
      <c r="M720" s="2"/>
      <c r="N720" s="2"/>
      <c r="O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4.25" customHeight="1" x14ac:dyDescent="0.2">
      <c r="A721" s="34"/>
      <c r="B721" s="34"/>
      <c r="C721" s="34"/>
      <c r="D721" s="2"/>
      <c r="E721" s="2"/>
      <c r="F721" s="2"/>
      <c r="G721" s="2"/>
      <c r="H721" s="2"/>
      <c r="I721" s="2"/>
      <c r="J721" s="2"/>
      <c r="K721" s="2"/>
      <c r="L721" s="2"/>
      <c r="M721" s="2"/>
      <c r="N721" s="2"/>
      <c r="O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4.25" customHeight="1" x14ac:dyDescent="0.2">
      <c r="A722" s="34"/>
      <c r="B722" s="34"/>
      <c r="C722" s="34"/>
      <c r="D722" s="2"/>
      <c r="E722" s="2"/>
      <c r="F722" s="2"/>
      <c r="G722" s="2"/>
      <c r="H722" s="2"/>
      <c r="I722" s="2"/>
      <c r="J722" s="2"/>
      <c r="K722" s="2"/>
      <c r="L722" s="2"/>
      <c r="M722" s="2"/>
      <c r="N722" s="2"/>
      <c r="O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4.25" customHeight="1" x14ac:dyDescent="0.2">
      <c r="A723" s="34"/>
      <c r="B723" s="34"/>
      <c r="C723" s="34"/>
      <c r="D723" s="2"/>
      <c r="E723" s="2"/>
      <c r="F723" s="2"/>
      <c r="G723" s="2"/>
      <c r="H723" s="2"/>
      <c r="I723" s="2"/>
      <c r="J723" s="2"/>
      <c r="K723" s="2"/>
      <c r="L723" s="2"/>
      <c r="M723" s="2"/>
      <c r="N723" s="2"/>
      <c r="O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4.25" customHeight="1" x14ac:dyDescent="0.2">
      <c r="A724" s="34"/>
      <c r="B724" s="34"/>
      <c r="C724" s="34"/>
      <c r="D724" s="2"/>
      <c r="E724" s="2"/>
      <c r="F724" s="2"/>
      <c r="G724" s="2"/>
      <c r="H724" s="2"/>
      <c r="I724" s="2"/>
      <c r="J724" s="2"/>
      <c r="K724" s="2"/>
      <c r="L724" s="2"/>
      <c r="M724" s="2"/>
      <c r="N724" s="2"/>
      <c r="O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4.25" customHeight="1" x14ac:dyDescent="0.2">
      <c r="A725" s="34"/>
      <c r="B725" s="34"/>
      <c r="C725" s="34"/>
      <c r="D725" s="2"/>
      <c r="E725" s="2"/>
      <c r="F725" s="2"/>
      <c r="G725" s="2"/>
      <c r="H725" s="2"/>
      <c r="I725" s="2"/>
      <c r="J725" s="2"/>
      <c r="K725" s="2"/>
      <c r="L725" s="2"/>
      <c r="M725" s="2"/>
      <c r="N725" s="2"/>
      <c r="O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4.25" customHeight="1" x14ac:dyDescent="0.2">
      <c r="A726" s="34"/>
      <c r="B726" s="34"/>
      <c r="C726" s="34"/>
      <c r="D726" s="2"/>
      <c r="E726" s="2"/>
      <c r="F726" s="2"/>
      <c r="G726" s="2"/>
      <c r="H726" s="2"/>
      <c r="I726" s="2"/>
      <c r="J726" s="2"/>
      <c r="K726" s="2"/>
      <c r="L726" s="2"/>
      <c r="M726" s="2"/>
      <c r="N726" s="2"/>
      <c r="O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4.25" customHeight="1" x14ac:dyDescent="0.2">
      <c r="A727" s="34"/>
      <c r="B727" s="34"/>
      <c r="C727" s="34"/>
      <c r="D727" s="2"/>
      <c r="E727" s="2"/>
      <c r="F727" s="2"/>
      <c r="G727" s="2"/>
      <c r="H727" s="2"/>
      <c r="I727" s="2"/>
      <c r="J727" s="2"/>
      <c r="K727" s="2"/>
      <c r="L727" s="2"/>
      <c r="M727" s="2"/>
      <c r="N727" s="2"/>
      <c r="O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4.25" customHeight="1" x14ac:dyDescent="0.2">
      <c r="A728" s="34"/>
      <c r="B728" s="34"/>
      <c r="C728" s="34"/>
      <c r="D728" s="2"/>
      <c r="E728" s="2"/>
      <c r="F728" s="2"/>
      <c r="G728" s="2"/>
      <c r="H728" s="2"/>
      <c r="I728" s="2"/>
      <c r="J728" s="2"/>
      <c r="K728" s="2"/>
      <c r="L728" s="2"/>
      <c r="M728" s="2"/>
      <c r="N728" s="2"/>
      <c r="O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4.25" customHeight="1" x14ac:dyDescent="0.2">
      <c r="A729" s="34"/>
      <c r="B729" s="34"/>
      <c r="C729" s="34"/>
      <c r="D729" s="2"/>
      <c r="E729" s="2"/>
      <c r="F729" s="2"/>
      <c r="G729" s="2"/>
      <c r="H729" s="2"/>
      <c r="I729" s="2"/>
      <c r="J729" s="2"/>
      <c r="K729" s="2"/>
      <c r="L729" s="2"/>
      <c r="M729" s="2"/>
      <c r="N729" s="2"/>
      <c r="O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4.25" customHeight="1" x14ac:dyDescent="0.2">
      <c r="A730" s="34"/>
      <c r="B730" s="34"/>
      <c r="C730" s="34"/>
      <c r="D730" s="2"/>
      <c r="E730" s="2"/>
      <c r="F730" s="2"/>
      <c r="G730" s="2"/>
      <c r="H730" s="2"/>
      <c r="I730" s="2"/>
      <c r="J730" s="2"/>
      <c r="K730" s="2"/>
      <c r="L730" s="2"/>
      <c r="M730" s="2"/>
      <c r="N730" s="2"/>
      <c r="O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4.25" customHeight="1" x14ac:dyDescent="0.2">
      <c r="A731" s="34"/>
      <c r="B731" s="34"/>
      <c r="C731" s="34"/>
      <c r="D731" s="2"/>
      <c r="E731" s="2"/>
      <c r="F731" s="2"/>
      <c r="G731" s="2"/>
      <c r="H731" s="2"/>
      <c r="I731" s="2"/>
      <c r="J731" s="2"/>
      <c r="K731" s="2"/>
      <c r="L731" s="2"/>
      <c r="M731" s="2"/>
      <c r="N731" s="2"/>
      <c r="O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4.25" customHeight="1" x14ac:dyDescent="0.2">
      <c r="A732" s="34"/>
      <c r="B732" s="34"/>
      <c r="C732" s="34"/>
      <c r="D732" s="2"/>
      <c r="E732" s="2"/>
      <c r="F732" s="2"/>
      <c r="G732" s="2"/>
      <c r="H732" s="2"/>
      <c r="I732" s="2"/>
      <c r="J732" s="2"/>
      <c r="K732" s="2"/>
      <c r="L732" s="2"/>
      <c r="M732" s="2"/>
      <c r="N732" s="2"/>
      <c r="O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4.25" customHeight="1" x14ac:dyDescent="0.2">
      <c r="A733" s="34"/>
      <c r="B733" s="34"/>
      <c r="C733" s="34"/>
      <c r="D733" s="2"/>
      <c r="E733" s="2"/>
      <c r="F733" s="2"/>
      <c r="G733" s="2"/>
      <c r="H733" s="2"/>
      <c r="I733" s="2"/>
      <c r="J733" s="2"/>
      <c r="K733" s="2"/>
      <c r="L733" s="2"/>
      <c r="M733" s="2"/>
      <c r="N733" s="2"/>
      <c r="O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4.25" customHeight="1" x14ac:dyDescent="0.2">
      <c r="A734" s="34"/>
      <c r="B734" s="34"/>
      <c r="C734" s="34"/>
      <c r="D734" s="2"/>
      <c r="E734" s="2"/>
      <c r="F734" s="2"/>
      <c r="G734" s="2"/>
      <c r="H734" s="2"/>
      <c r="I734" s="2"/>
      <c r="J734" s="2"/>
      <c r="K734" s="2"/>
      <c r="L734" s="2"/>
      <c r="M734" s="2"/>
      <c r="N734" s="2"/>
      <c r="O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4.25" customHeight="1" x14ac:dyDescent="0.2">
      <c r="A735" s="34"/>
      <c r="B735" s="34"/>
      <c r="C735" s="34"/>
      <c r="D735" s="2"/>
      <c r="E735" s="2"/>
      <c r="F735" s="2"/>
      <c r="G735" s="2"/>
      <c r="H735" s="2"/>
      <c r="I735" s="2"/>
      <c r="J735" s="2"/>
      <c r="K735" s="2"/>
      <c r="L735" s="2"/>
      <c r="M735" s="2"/>
      <c r="N735" s="2"/>
      <c r="O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4.25" customHeight="1" x14ac:dyDescent="0.2">
      <c r="A736" s="34"/>
      <c r="B736" s="34"/>
      <c r="C736" s="34"/>
      <c r="D736" s="2"/>
      <c r="E736" s="2"/>
      <c r="F736" s="2"/>
      <c r="G736" s="2"/>
      <c r="H736" s="2"/>
      <c r="I736" s="2"/>
      <c r="J736" s="2"/>
      <c r="K736" s="2"/>
      <c r="L736" s="2"/>
      <c r="M736" s="2"/>
      <c r="N736" s="2"/>
      <c r="O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4.25" customHeight="1" x14ac:dyDescent="0.2">
      <c r="A737" s="34"/>
      <c r="B737" s="34"/>
      <c r="C737" s="34"/>
      <c r="D737" s="2"/>
      <c r="E737" s="2"/>
      <c r="F737" s="2"/>
      <c r="G737" s="2"/>
      <c r="H737" s="2"/>
      <c r="I737" s="2"/>
      <c r="J737" s="2"/>
      <c r="K737" s="2"/>
      <c r="L737" s="2"/>
      <c r="M737" s="2"/>
      <c r="N737" s="2"/>
      <c r="O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4.25" customHeight="1" x14ac:dyDescent="0.2">
      <c r="A738" s="34"/>
      <c r="B738" s="34"/>
      <c r="C738" s="34"/>
      <c r="D738" s="2"/>
      <c r="E738" s="2"/>
      <c r="F738" s="2"/>
      <c r="G738" s="2"/>
      <c r="H738" s="2"/>
      <c r="I738" s="2"/>
      <c r="J738" s="2"/>
      <c r="K738" s="2"/>
      <c r="L738" s="2"/>
      <c r="M738" s="2"/>
      <c r="N738" s="2"/>
      <c r="O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4.25" customHeight="1" x14ac:dyDescent="0.2">
      <c r="A739" s="34"/>
      <c r="B739" s="34"/>
      <c r="C739" s="34"/>
      <c r="D739" s="2"/>
      <c r="E739" s="2"/>
      <c r="F739" s="2"/>
      <c r="G739" s="2"/>
      <c r="H739" s="2"/>
      <c r="I739" s="2"/>
      <c r="J739" s="2"/>
      <c r="K739" s="2"/>
      <c r="L739" s="2"/>
      <c r="M739" s="2"/>
      <c r="N739" s="2"/>
      <c r="O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4.25" customHeight="1" x14ac:dyDescent="0.2">
      <c r="A740" s="34"/>
      <c r="B740" s="34"/>
      <c r="C740" s="34"/>
      <c r="D740" s="2"/>
      <c r="E740" s="2"/>
      <c r="F740" s="2"/>
      <c r="G740" s="2"/>
      <c r="H740" s="2"/>
      <c r="I740" s="2"/>
      <c r="J740" s="2"/>
      <c r="K740" s="2"/>
      <c r="L740" s="2"/>
      <c r="M740" s="2"/>
      <c r="N740" s="2"/>
      <c r="O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4.25" customHeight="1" x14ac:dyDescent="0.2">
      <c r="A741" s="34"/>
      <c r="B741" s="34"/>
      <c r="C741" s="34"/>
      <c r="D741" s="2"/>
      <c r="E741" s="2"/>
      <c r="F741" s="2"/>
      <c r="G741" s="2"/>
      <c r="H741" s="2"/>
      <c r="I741" s="2"/>
      <c r="J741" s="2"/>
      <c r="K741" s="2"/>
      <c r="L741" s="2"/>
      <c r="M741" s="2"/>
      <c r="N741" s="2"/>
      <c r="O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4.25" customHeight="1" x14ac:dyDescent="0.2">
      <c r="A742" s="34"/>
      <c r="B742" s="34"/>
      <c r="C742" s="34"/>
      <c r="D742" s="2"/>
      <c r="E742" s="2"/>
      <c r="F742" s="2"/>
      <c r="G742" s="2"/>
      <c r="H742" s="2"/>
      <c r="I742" s="2"/>
      <c r="J742" s="2"/>
      <c r="K742" s="2"/>
      <c r="L742" s="2"/>
      <c r="M742" s="2"/>
      <c r="N742" s="2"/>
      <c r="O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4.25" customHeight="1" x14ac:dyDescent="0.2">
      <c r="A743" s="34"/>
      <c r="B743" s="34"/>
      <c r="C743" s="34"/>
      <c r="D743" s="2"/>
      <c r="E743" s="2"/>
      <c r="F743" s="2"/>
      <c r="G743" s="2"/>
      <c r="H743" s="2"/>
      <c r="I743" s="2"/>
      <c r="J743" s="2"/>
      <c r="K743" s="2"/>
      <c r="L743" s="2"/>
      <c r="M743" s="2"/>
      <c r="N743" s="2"/>
      <c r="O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4.25" customHeight="1" x14ac:dyDescent="0.2">
      <c r="A744" s="34"/>
      <c r="B744" s="34"/>
      <c r="C744" s="34"/>
      <c r="D744" s="2"/>
      <c r="E744" s="2"/>
      <c r="F744" s="2"/>
      <c r="G744" s="2"/>
      <c r="H744" s="2"/>
      <c r="I744" s="2"/>
      <c r="J744" s="2"/>
      <c r="K744" s="2"/>
      <c r="L744" s="2"/>
      <c r="M744" s="2"/>
      <c r="N744" s="2"/>
      <c r="O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4.25" customHeight="1" x14ac:dyDescent="0.2">
      <c r="A745" s="34"/>
      <c r="B745" s="34"/>
      <c r="C745" s="34"/>
      <c r="D745" s="2"/>
      <c r="E745" s="2"/>
      <c r="F745" s="2"/>
      <c r="G745" s="2"/>
      <c r="H745" s="2"/>
      <c r="I745" s="2"/>
      <c r="J745" s="2"/>
      <c r="K745" s="2"/>
      <c r="L745" s="2"/>
      <c r="M745" s="2"/>
      <c r="N745" s="2"/>
      <c r="O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4.25" customHeight="1" x14ac:dyDescent="0.2">
      <c r="A746" s="34"/>
      <c r="B746" s="34"/>
      <c r="C746" s="34"/>
      <c r="D746" s="2"/>
      <c r="E746" s="2"/>
      <c r="F746" s="2"/>
      <c r="G746" s="2"/>
      <c r="H746" s="2"/>
      <c r="I746" s="2"/>
      <c r="J746" s="2"/>
      <c r="K746" s="2"/>
      <c r="L746" s="2"/>
      <c r="M746" s="2"/>
      <c r="N746" s="2"/>
      <c r="O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4.25" customHeight="1" x14ac:dyDescent="0.2">
      <c r="A747" s="34"/>
      <c r="B747" s="34"/>
      <c r="C747" s="34"/>
      <c r="D747" s="2"/>
      <c r="E747" s="2"/>
      <c r="F747" s="2"/>
      <c r="G747" s="2"/>
      <c r="H747" s="2"/>
      <c r="I747" s="2"/>
      <c r="J747" s="2"/>
      <c r="K747" s="2"/>
      <c r="L747" s="2"/>
      <c r="M747" s="2"/>
      <c r="N747" s="2"/>
      <c r="O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4.25" customHeight="1" x14ac:dyDescent="0.2">
      <c r="A748" s="34"/>
      <c r="B748" s="34"/>
      <c r="C748" s="34"/>
      <c r="D748" s="2"/>
      <c r="E748" s="2"/>
      <c r="F748" s="2"/>
      <c r="G748" s="2"/>
      <c r="H748" s="2"/>
      <c r="I748" s="2"/>
      <c r="J748" s="2"/>
      <c r="K748" s="2"/>
      <c r="L748" s="2"/>
      <c r="M748" s="2"/>
      <c r="N748" s="2"/>
      <c r="O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4.25" customHeight="1" x14ac:dyDescent="0.2">
      <c r="A749" s="34"/>
      <c r="B749" s="34"/>
      <c r="C749" s="34"/>
      <c r="D749" s="2"/>
      <c r="E749" s="2"/>
      <c r="F749" s="2"/>
      <c r="G749" s="2"/>
      <c r="H749" s="2"/>
      <c r="I749" s="2"/>
      <c r="J749" s="2"/>
      <c r="K749" s="2"/>
      <c r="L749" s="2"/>
      <c r="M749" s="2"/>
      <c r="N749" s="2"/>
      <c r="O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4.25" customHeight="1" x14ac:dyDescent="0.2">
      <c r="A750" s="34"/>
      <c r="B750" s="34"/>
      <c r="C750" s="34"/>
      <c r="D750" s="2"/>
      <c r="E750" s="2"/>
      <c r="F750" s="2"/>
      <c r="G750" s="2"/>
      <c r="H750" s="2"/>
      <c r="I750" s="2"/>
      <c r="J750" s="2"/>
      <c r="K750" s="2"/>
      <c r="L750" s="2"/>
      <c r="M750" s="2"/>
      <c r="N750" s="2"/>
      <c r="O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4.25" customHeight="1" x14ac:dyDescent="0.2">
      <c r="A751" s="34"/>
      <c r="B751" s="34"/>
      <c r="C751" s="34"/>
      <c r="D751" s="2"/>
      <c r="E751" s="2"/>
      <c r="F751" s="2"/>
      <c r="G751" s="2"/>
      <c r="H751" s="2"/>
      <c r="I751" s="2"/>
      <c r="J751" s="2"/>
      <c r="K751" s="2"/>
      <c r="L751" s="2"/>
      <c r="M751" s="2"/>
      <c r="N751" s="2"/>
      <c r="O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4.25" customHeight="1" x14ac:dyDescent="0.2">
      <c r="A752" s="34"/>
      <c r="B752" s="34"/>
      <c r="C752" s="34"/>
      <c r="D752" s="2"/>
      <c r="E752" s="2"/>
      <c r="F752" s="2"/>
      <c r="G752" s="2"/>
      <c r="H752" s="2"/>
      <c r="I752" s="2"/>
      <c r="J752" s="2"/>
      <c r="K752" s="2"/>
      <c r="L752" s="2"/>
      <c r="M752" s="2"/>
      <c r="N752" s="2"/>
      <c r="O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4.25" customHeight="1" x14ac:dyDescent="0.2">
      <c r="A753" s="34"/>
      <c r="B753" s="34"/>
      <c r="C753" s="34"/>
      <c r="D753" s="2"/>
      <c r="E753" s="2"/>
      <c r="F753" s="2"/>
      <c r="G753" s="2"/>
      <c r="H753" s="2"/>
      <c r="I753" s="2"/>
      <c r="J753" s="2"/>
      <c r="K753" s="2"/>
      <c r="L753" s="2"/>
      <c r="M753" s="2"/>
      <c r="N753" s="2"/>
      <c r="O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4.25" customHeight="1" x14ac:dyDescent="0.2">
      <c r="A754" s="34"/>
      <c r="B754" s="34"/>
      <c r="C754" s="34"/>
      <c r="D754" s="2"/>
      <c r="E754" s="2"/>
      <c r="F754" s="2"/>
      <c r="G754" s="2"/>
      <c r="H754" s="2"/>
      <c r="I754" s="2"/>
      <c r="J754" s="2"/>
      <c r="K754" s="2"/>
      <c r="L754" s="2"/>
      <c r="M754" s="2"/>
      <c r="N754" s="2"/>
      <c r="O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4.25" customHeight="1" x14ac:dyDescent="0.2">
      <c r="A755" s="34"/>
      <c r="B755" s="34"/>
      <c r="C755" s="34"/>
      <c r="D755" s="2"/>
      <c r="E755" s="2"/>
      <c r="F755" s="2"/>
      <c r="G755" s="2"/>
      <c r="H755" s="2"/>
      <c r="I755" s="2"/>
      <c r="J755" s="2"/>
      <c r="K755" s="2"/>
      <c r="L755" s="2"/>
      <c r="M755" s="2"/>
      <c r="N755" s="2"/>
      <c r="O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4.25" customHeight="1" x14ac:dyDescent="0.2">
      <c r="A756" s="34"/>
      <c r="B756" s="34"/>
      <c r="C756" s="34"/>
      <c r="D756" s="2"/>
      <c r="E756" s="2"/>
      <c r="F756" s="2"/>
      <c r="G756" s="2"/>
      <c r="H756" s="2"/>
      <c r="I756" s="2"/>
      <c r="J756" s="2"/>
      <c r="K756" s="2"/>
      <c r="L756" s="2"/>
      <c r="M756" s="2"/>
      <c r="N756" s="2"/>
      <c r="O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4.25" customHeight="1" x14ac:dyDescent="0.2">
      <c r="A757" s="34"/>
      <c r="B757" s="34"/>
      <c r="C757" s="34"/>
      <c r="D757" s="2"/>
      <c r="E757" s="2"/>
      <c r="F757" s="2"/>
      <c r="G757" s="2"/>
      <c r="H757" s="2"/>
      <c r="I757" s="2"/>
      <c r="J757" s="2"/>
      <c r="K757" s="2"/>
      <c r="L757" s="2"/>
      <c r="M757" s="2"/>
      <c r="N757" s="2"/>
      <c r="O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4.25" customHeight="1" x14ac:dyDescent="0.2">
      <c r="A758" s="34"/>
      <c r="B758" s="34"/>
      <c r="C758" s="34"/>
      <c r="D758" s="2"/>
      <c r="E758" s="2"/>
      <c r="F758" s="2"/>
      <c r="G758" s="2"/>
      <c r="H758" s="2"/>
      <c r="I758" s="2"/>
      <c r="J758" s="2"/>
      <c r="K758" s="2"/>
      <c r="L758" s="2"/>
      <c r="M758" s="2"/>
      <c r="N758" s="2"/>
      <c r="O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4.25" customHeight="1" x14ac:dyDescent="0.2">
      <c r="A759" s="34"/>
      <c r="B759" s="34"/>
      <c r="C759" s="34"/>
      <c r="D759" s="2"/>
      <c r="E759" s="2"/>
      <c r="F759" s="2"/>
      <c r="G759" s="2"/>
      <c r="H759" s="2"/>
      <c r="I759" s="2"/>
      <c r="J759" s="2"/>
      <c r="K759" s="2"/>
      <c r="L759" s="2"/>
      <c r="M759" s="2"/>
      <c r="N759" s="2"/>
      <c r="O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4.25" customHeight="1" x14ac:dyDescent="0.2">
      <c r="A760" s="34"/>
      <c r="B760" s="34"/>
      <c r="C760" s="34"/>
      <c r="D760" s="2"/>
      <c r="E760" s="2"/>
      <c r="F760" s="2"/>
      <c r="G760" s="2"/>
      <c r="H760" s="2"/>
      <c r="I760" s="2"/>
      <c r="J760" s="2"/>
      <c r="K760" s="2"/>
      <c r="L760" s="2"/>
      <c r="M760" s="2"/>
      <c r="N760" s="2"/>
      <c r="O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4.25" customHeight="1" x14ac:dyDescent="0.2">
      <c r="A761" s="34"/>
      <c r="B761" s="34"/>
      <c r="C761" s="34"/>
      <c r="D761" s="2"/>
      <c r="E761" s="2"/>
      <c r="F761" s="2"/>
      <c r="G761" s="2"/>
      <c r="H761" s="2"/>
      <c r="I761" s="2"/>
      <c r="J761" s="2"/>
      <c r="K761" s="2"/>
      <c r="L761" s="2"/>
      <c r="M761" s="2"/>
      <c r="N761" s="2"/>
      <c r="O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4.25" customHeight="1" x14ac:dyDescent="0.2">
      <c r="A762" s="34"/>
      <c r="B762" s="34"/>
      <c r="C762" s="34"/>
      <c r="D762" s="2"/>
      <c r="E762" s="2"/>
      <c r="F762" s="2"/>
      <c r="G762" s="2"/>
      <c r="H762" s="2"/>
      <c r="I762" s="2"/>
      <c r="J762" s="2"/>
      <c r="K762" s="2"/>
      <c r="L762" s="2"/>
      <c r="M762" s="2"/>
      <c r="N762" s="2"/>
      <c r="O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4.25" customHeight="1" x14ac:dyDescent="0.2">
      <c r="A763" s="34"/>
      <c r="B763" s="34"/>
      <c r="C763" s="34"/>
      <c r="D763" s="2"/>
      <c r="E763" s="2"/>
      <c r="F763" s="2"/>
      <c r="G763" s="2"/>
      <c r="H763" s="2"/>
      <c r="I763" s="2"/>
      <c r="J763" s="2"/>
      <c r="K763" s="2"/>
      <c r="L763" s="2"/>
      <c r="M763" s="2"/>
      <c r="N763" s="2"/>
      <c r="O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4.25" customHeight="1" x14ac:dyDescent="0.2">
      <c r="A764" s="34"/>
      <c r="B764" s="34"/>
      <c r="C764" s="34"/>
      <c r="D764" s="2"/>
      <c r="E764" s="2"/>
      <c r="F764" s="2"/>
      <c r="G764" s="2"/>
      <c r="H764" s="2"/>
      <c r="I764" s="2"/>
      <c r="J764" s="2"/>
      <c r="K764" s="2"/>
      <c r="L764" s="2"/>
      <c r="M764" s="2"/>
      <c r="N764" s="2"/>
      <c r="O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4.25" customHeight="1" x14ac:dyDescent="0.2">
      <c r="A765" s="34"/>
      <c r="B765" s="34"/>
      <c r="C765" s="34"/>
      <c r="D765" s="2"/>
      <c r="E765" s="2"/>
      <c r="F765" s="2"/>
      <c r="G765" s="2"/>
      <c r="H765" s="2"/>
      <c r="I765" s="2"/>
      <c r="J765" s="2"/>
      <c r="K765" s="2"/>
      <c r="L765" s="2"/>
      <c r="M765" s="2"/>
      <c r="N765" s="2"/>
      <c r="O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4.25" customHeight="1" x14ac:dyDescent="0.2">
      <c r="A766" s="34"/>
      <c r="B766" s="34"/>
      <c r="C766" s="34"/>
      <c r="D766" s="2"/>
      <c r="E766" s="2"/>
      <c r="F766" s="2"/>
      <c r="G766" s="2"/>
      <c r="H766" s="2"/>
      <c r="I766" s="2"/>
      <c r="J766" s="2"/>
      <c r="K766" s="2"/>
      <c r="L766" s="2"/>
      <c r="M766" s="2"/>
      <c r="N766" s="2"/>
      <c r="O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4.25" customHeight="1" x14ac:dyDescent="0.2">
      <c r="A767" s="34"/>
      <c r="B767" s="34"/>
      <c r="C767" s="34"/>
      <c r="D767" s="2"/>
      <c r="E767" s="2"/>
      <c r="F767" s="2"/>
      <c r="G767" s="2"/>
      <c r="H767" s="2"/>
      <c r="I767" s="2"/>
      <c r="J767" s="2"/>
      <c r="K767" s="2"/>
      <c r="L767" s="2"/>
      <c r="M767" s="2"/>
      <c r="N767" s="2"/>
      <c r="O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4.25" customHeight="1" x14ac:dyDescent="0.2">
      <c r="A768" s="34"/>
      <c r="B768" s="34"/>
      <c r="C768" s="34"/>
      <c r="D768" s="2"/>
      <c r="E768" s="2"/>
      <c r="F768" s="2"/>
      <c r="G768" s="2"/>
      <c r="H768" s="2"/>
      <c r="I768" s="2"/>
      <c r="J768" s="2"/>
      <c r="K768" s="2"/>
      <c r="L768" s="2"/>
      <c r="M768" s="2"/>
      <c r="N768" s="2"/>
      <c r="O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4.25" customHeight="1" x14ac:dyDescent="0.2">
      <c r="A769" s="34"/>
      <c r="B769" s="34"/>
      <c r="C769" s="34"/>
      <c r="D769" s="2"/>
      <c r="E769" s="2"/>
      <c r="F769" s="2"/>
      <c r="G769" s="2"/>
      <c r="H769" s="2"/>
      <c r="I769" s="2"/>
      <c r="J769" s="2"/>
      <c r="K769" s="2"/>
      <c r="L769" s="2"/>
      <c r="M769" s="2"/>
      <c r="N769" s="2"/>
      <c r="O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4.25" customHeight="1" x14ac:dyDescent="0.2">
      <c r="A770" s="34"/>
      <c r="B770" s="34"/>
      <c r="C770" s="34"/>
      <c r="D770" s="2"/>
      <c r="E770" s="2"/>
      <c r="F770" s="2"/>
      <c r="G770" s="2"/>
      <c r="H770" s="2"/>
      <c r="I770" s="2"/>
      <c r="J770" s="2"/>
      <c r="K770" s="2"/>
      <c r="L770" s="2"/>
      <c r="M770" s="2"/>
      <c r="N770" s="2"/>
      <c r="O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4.25" customHeight="1" x14ac:dyDescent="0.2">
      <c r="A771" s="34"/>
      <c r="B771" s="34"/>
      <c r="C771" s="34"/>
      <c r="D771" s="2"/>
      <c r="E771" s="2"/>
      <c r="F771" s="2"/>
      <c r="G771" s="2"/>
      <c r="H771" s="2"/>
      <c r="I771" s="2"/>
      <c r="J771" s="2"/>
      <c r="K771" s="2"/>
      <c r="L771" s="2"/>
      <c r="M771" s="2"/>
      <c r="N771" s="2"/>
      <c r="O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4.25" customHeight="1" x14ac:dyDescent="0.2">
      <c r="A772" s="34"/>
      <c r="B772" s="34"/>
      <c r="C772" s="34"/>
      <c r="D772" s="2"/>
      <c r="E772" s="2"/>
      <c r="F772" s="2"/>
      <c r="G772" s="2"/>
      <c r="H772" s="2"/>
      <c r="I772" s="2"/>
      <c r="J772" s="2"/>
      <c r="K772" s="2"/>
      <c r="L772" s="2"/>
      <c r="M772" s="2"/>
      <c r="N772" s="2"/>
      <c r="O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4.25" customHeight="1" x14ac:dyDescent="0.2">
      <c r="A773" s="34"/>
      <c r="B773" s="34"/>
      <c r="C773" s="34"/>
      <c r="D773" s="2"/>
      <c r="E773" s="2"/>
      <c r="F773" s="2"/>
      <c r="G773" s="2"/>
      <c r="H773" s="2"/>
      <c r="I773" s="2"/>
      <c r="J773" s="2"/>
      <c r="K773" s="2"/>
      <c r="L773" s="2"/>
      <c r="M773" s="2"/>
      <c r="N773" s="2"/>
      <c r="O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4.25" customHeight="1" x14ac:dyDescent="0.2">
      <c r="A774" s="34"/>
      <c r="B774" s="34"/>
      <c r="C774" s="34"/>
      <c r="D774" s="2"/>
      <c r="E774" s="2"/>
      <c r="F774" s="2"/>
      <c r="G774" s="2"/>
      <c r="H774" s="2"/>
      <c r="I774" s="2"/>
      <c r="J774" s="2"/>
      <c r="K774" s="2"/>
      <c r="L774" s="2"/>
      <c r="M774" s="2"/>
      <c r="N774" s="2"/>
      <c r="O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4.25" customHeight="1" x14ac:dyDescent="0.2">
      <c r="A775" s="34"/>
      <c r="B775" s="34"/>
      <c r="C775" s="34"/>
      <c r="D775" s="2"/>
      <c r="E775" s="2"/>
      <c r="F775" s="2"/>
      <c r="G775" s="2"/>
      <c r="H775" s="2"/>
      <c r="I775" s="2"/>
      <c r="J775" s="2"/>
      <c r="K775" s="2"/>
      <c r="L775" s="2"/>
      <c r="M775" s="2"/>
      <c r="N775" s="2"/>
      <c r="O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4.25" customHeight="1" x14ac:dyDescent="0.2">
      <c r="A776" s="34"/>
      <c r="B776" s="34"/>
      <c r="C776" s="34"/>
      <c r="D776" s="2"/>
      <c r="E776" s="2"/>
      <c r="F776" s="2"/>
      <c r="G776" s="2"/>
      <c r="H776" s="2"/>
      <c r="I776" s="2"/>
      <c r="J776" s="2"/>
      <c r="K776" s="2"/>
      <c r="L776" s="2"/>
      <c r="M776" s="2"/>
      <c r="N776" s="2"/>
      <c r="O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4.25" customHeight="1" x14ac:dyDescent="0.2">
      <c r="A777" s="34"/>
      <c r="B777" s="34"/>
      <c r="C777" s="34"/>
      <c r="D777" s="2"/>
      <c r="E777" s="2"/>
      <c r="F777" s="2"/>
      <c r="G777" s="2"/>
      <c r="H777" s="2"/>
      <c r="I777" s="2"/>
      <c r="J777" s="2"/>
      <c r="K777" s="2"/>
      <c r="L777" s="2"/>
      <c r="M777" s="2"/>
      <c r="N777" s="2"/>
      <c r="O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4.25" customHeight="1" x14ac:dyDescent="0.2">
      <c r="A778" s="34"/>
      <c r="B778" s="34"/>
      <c r="C778" s="34"/>
      <c r="D778" s="2"/>
      <c r="E778" s="2"/>
      <c r="F778" s="2"/>
      <c r="G778" s="2"/>
      <c r="H778" s="2"/>
      <c r="I778" s="2"/>
      <c r="J778" s="2"/>
      <c r="K778" s="2"/>
      <c r="L778" s="2"/>
      <c r="M778" s="2"/>
      <c r="N778" s="2"/>
      <c r="O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4.25" customHeight="1" x14ac:dyDescent="0.2">
      <c r="A779" s="34"/>
      <c r="B779" s="34"/>
      <c r="C779" s="34"/>
      <c r="D779" s="2"/>
      <c r="E779" s="2"/>
      <c r="F779" s="2"/>
      <c r="G779" s="2"/>
      <c r="H779" s="2"/>
      <c r="I779" s="2"/>
      <c r="J779" s="2"/>
      <c r="K779" s="2"/>
      <c r="L779" s="2"/>
      <c r="M779" s="2"/>
      <c r="N779" s="2"/>
      <c r="O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4.25" customHeight="1" x14ac:dyDescent="0.2">
      <c r="A780" s="34"/>
      <c r="B780" s="34"/>
      <c r="C780" s="34"/>
      <c r="D780" s="2"/>
      <c r="E780" s="2"/>
      <c r="F780" s="2"/>
      <c r="G780" s="2"/>
      <c r="H780" s="2"/>
      <c r="I780" s="2"/>
      <c r="J780" s="2"/>
      <c r="K780" s="2"/>
      <c r="L780" s="2"/>
      <c r="M780" s="2"/>
      <c r="N780" s="2"/>
      <c r="O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4.25" customHeight="1" x14ac:dyDescent="0.2">
      <c r="A781" s="34"/>
      <c r="B781" s="34"/>
      <c r="C781" s="34"/>
      <c r="D781" s="2"/>
      <c r="E781" s="2"/>
      <c r="F781" s="2"/>
      <c r="G781" s="2"/>
      <c r="H781" s="2"/>
      <c r="I781" s="2"/>
      <c r="J781" s="2"/>
      <c r="K781" s="2"/>
      <c r="L781" s="2"/>
      <c r="M781" s="2"/>
      <c r="N781" s="2"/>
      <c r="O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4.25" customHeight="1" x14ac:dyDescent="0.2">
      <c r="A782" s="34"/>
      <c r="B782" s="34"/>
      <c r="C782" s="34"/>
      <c r="D782" s="2"/>
      <c r="E782" s="2"/>
      <c r="F782" s="2"/>
      <c r="G782" s="2"/>
      <c r="H782" s="2"/>
      <c r="I782" s="2"/>
      <c r="J782" s="2"/>
      <c r="K782" s="2"/>
      <c r="L782" s="2"/>
      <c r="M782" s="2"/>
      <c r="N782" s="2"/>
      <c r="O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4.25" customHeight="1" x14ac:dyDescent="0.2">
      <c r="A783" s="34"/>
      <c r="B783" s="34"/>
      <c r="C783" s="34"/>
      <c r="D783" s="2"/>
      <c r="E783" s="2"/>
      <c r="F783" s="2"/>
      <c r="G783" s="2"/>
      <c r="H783" s="2"/>
      <c r="I783" s="2"/>
      <c r="J783" s="2"/>
      <c r="K783" s="2"/>
      <c r="L783" s="2"/>
      <c r="M783" s="2"/>
      <c r="N783" s="2"/>
      <c r="O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4.25" customHeight="1" x14ac:dyDescent="0.2">
      <c r="A784" s="34"/>
      <c r="B784" s="34"/>
      <c r="C784" s="34"/>
      <c r="D784" s="2"/>
      <c r="E784" s="2"/>
      <c r="F784" s="2"/>
      <c r="G784" s="2"/>
      <c r="H784" s="2"/>
      <c r="I784" s="2"/>
      <c r="J784" s="2"/>
      <c r="K784" s="2"/>
      <c r="L784" s="2"/>
      <c r="M784" s="2"/>
      <c r="N784" s="2"/>
      <c r="O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4.25" customHeight="1" x14ac:dyDescent="0.2">
      <c r="A785" s="34"/>
      <c r="B785" s="34"/>
      <c r="C785" s="34"/>
      <c r="D785" s="2"/>
      <c r="E785" s="2"/>
      <c r="F785" s="2"/>
      <c r="G785" s="2"/>
      <c r="H785" s="2"/>
      <c r="I785" s="2"/>
      <c r="J785" s="2"/>
      <c r="K785" s="2"/>
      <c r="L785" s="2"/>
      <c r="M785" s="2"/>
      <c r="N785" s="2"/>
      <c r="O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4.25" customHeight="1" x14ac:dyDescent="0.2">
      <c r="A786" s="34"/>
      <c r="B786" s="34"/>
      <c r="C786" s="34"/>
      <c r="D786" s="2"/>
      <c r="E786" s="2"/>
      <c r="F786" s="2"/>
      <c r="G786" s="2"/>
      <c r="H786" s="2"/>
      <c r="I786" s="2"/>
      <c r="J786" s="2"/>
      <c r="K786" s="2"/>
      <c r="L786" s="2"/>
      <c r="M786" s="2"/>
      <c r="N786" s="2"/>
      <c r="O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4.25" customHeight="1" x14ac:dyDescent="0.2">
      <c r="A787" s="34"/>
      <c r="B787" s="34"/>
      <c r="C787" s="34"/>
      <c r="D787" s="2"/>
      <c r="E787" s="2"/>
      <c r="F787" s="2"/>
      <c r="G787" s="2"/>
      <c r="H787" s="2"/>
      <c r="I787" s="2"/>
      <c r="J787" s="2"/>
      <c r="K787" s="2"/>
      <c r="L787" s="2"/>
      <c r="M787" s="2"/>
      <c r="N787" s="2"/>
      <c r="O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4.25" customHeight="1" x14ac:dyDescent="0.2">
      <c r="A788" s="34"/>
      <c r="B788" s="34"/>
      <c r="C788" s="34"/>
      <c r="D788" s="2"/>
      <c r="E788" s="2"/>
      <c r="F788" s="2"/>
      <c r="G788" s="2"/>
      <c r="H788" s="2"/>
      <c r="I788" s="2"/>
      <c r="J788" s="2"/>
      <c r="K788" s="2"/>
      <c r="L788" s="2"/>
      <c r="M788" s="2"/>
      <c r="N788" s="2"/>
      <c r="O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4.25" customHeight="1" x14ac:dyDescent="0.2">
      <c r="A789" s="34"/>
      <c r="B789" s="34"/>
      <c r="C789" s="34"/>
      <c r="D789" s="2"/>
      <c r="E789" s="2"/>
      <c r="F789" s="2"/>
      <c r="G789" s="2"/>
      <c r="H789" s="2"/>
      <c r="I789" s="2"/>
      <c r="J789" s="2"/>
      <c r="K789" s="2"/>
      <c r="L789" s="2"/>
      <c r="M789" s="2"/>
      <c r="N789" s="2"/>
      <c r="O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4.25" customHeight="1" x14ac:dyDescent="0.2">
      <c r="A790" s="34"/>
      <c r="B790" s="34"/>
      <c r="C790" s="34"/>
      <c r="D790" s="2"/>
      <c r="E790" s="2"/>
      <c r="F790" s="2"/>
      <c r="G790" s="2"/>
      <c r="H790" s="2"/>
      <c r="I790" s="2"/>
      <c r="J790" s="2"/>
      <c r="K790" s="2"/>
      <c r="L790" s="2"/>
      <c r="M790" s="2"/>
      <c r="N790" s="2"/>
      <c r="O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4.25" customHeight="1" x14ac:dyDescent="0.2">
      <c r="A791" s="34"/>
      <c r="B791" s="34"/>
      <c r="C791" s="34"/>
      <c r="D791" s="2"/>
      <c r="E791" s="2"/>
      <c r="F791" s="2"/>
      <c r="G791" s="2"/>
      <c r="H791" s="2"/>
      <c r="I791" s="2"/>
      <c r="J791" s="2"/>
      <c r="K791" s="2"/>
      <c r="L791" s="2"/>
      <c r="M791" s="2"/>
      <c r="N791" s="2"/>
      <c r="O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4.25" customHeight="1" x14ac:dyDescent="0.2">
      <c r="A792" s="34"/>
      <c r="B792" s="34"/>
      <c r="C792" s="34"/>
      <c r="D792" s="2"/>
      <c r="E792" s="2"/>
      <c r="F792" s="2"/>
      <c r="G792" s="2"/>
      <c r="H792" s="2"/>
      <c r="I792" s="2"/>
      <c r="J792" s="2"/>
      <c r="K792" s="2"/>
      <c r="L792" s="2"/>
      <c r="M792" s="2"/>
      <c r="N792" s="2"/>
      <c r="O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4.25" customHeight="1" x14ac:dyDescent="0.2">
      <c r="A793" s="34"/>
      <c r="B793" s="34"/>
      <c r="C793" s="34"/>
      <c r="D793" s="2"/>
      <c r="E793" s="2"/>
      <c r="F793" s="2"/>
      <c r="G793" s="2"/>
      <c r="H793" s="2"/>
      <c r="I793" s="2"/>
      <c r="J793" s="2"/>
      <c r="K793" s="2"/>
      <c r="L793" s="2"/>
      <c r="M793" s="2"/>
      <c r="N793" s="2"/>
      <c r="O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4.25" customHeight="1" x14ac:dyDescent="0.2">
      <c r="A794" s="34"/>
      <c r="B794" s="34"/>
      <c r="C794" s="34"/>
      <c r="D794" s="2"/>
      <c r="E794" s="2"/>
      <c r="F794" s="2"/>
      <c r="G794" s="2"/>
      <c r="H794" s="2"/>
      <c r="I794" s="2"/>
      <c r="J794" s="2"/>
      <c r="K794" s="2"/>
      <c r="L794" s="2"/>
      <c r="M794" s="2"/>
      <c r="N794" s="2"/>
      <c r="O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4.25" customHeight="1" x14ac:dyDescent="0.2">
      <c r="A795" s="34"/>
      <c r="B795" s="34"/>
      <c r="C795" s="34"/>
      <c r="D795" s="2"/>
      <c r="E795" s="2"/>
      <c r="F795" s="2"/>
      <c r="G795" s="2"/>
      <c r="H795" s="2"/>
      <c r="I795" s="2"/>
      <c r="J795" s="2"/>
      <c r="K795" s="2"/>
      <c r="L795" s="2"/>
      <c r="M795" s="2"/>
      <c r="N795" s="2"/>
      <c r="O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4.25" customHeight="1" x14ac:dyDescent="0.2">
      <c r="A796" s="34"/>
      <c r="B796" s="34"/>
      <c r="C796" s="34"/>
      <c r="D796" s="2"/>
      <c r="E796" s="2"/>
      <c r="F796" s="2"/>
      <c r="G796" s="2"/>
      <c r="H796" s="2"/>
      <c r="I796" s="2"/>
      <c r="J796" s="2"/>
      <c r="K796" s="2"/>
      <c r="L796" s="2"/>
      <c r="M796" s="2"/>
      <c r="N796" s="2"/>
      <c r="O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4.25" customHeight="1" x14ac:dyDescent="0.2">
      <c r="A797" s="34"/>
      <c r="B797" s="34"/>
      <c r="C797" s="34"/>
      <c r="D797" s="2"/>
      <c r="E797" s="2"/>
      <c r="F797" s="2"/>
      <c r="G797" s="2"/>
      <c r="H797" s="2"/>
      <c r="I797" s="2"/>
      <c r="J797" s="2"/>
      <c r="K797" s="2"/>
      <c r="L797" s="2"/>
      <c r="M797" s="2"/>
      <c r="N797" s="2"/>
      <c r="O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4.25" customHeight="1" x14ac:dyDescent="0.2">
      <c r="A798" s="34"/>
      <c r="B798" s="34"/>
      <c r="C798" s="34"/>
      <c r="D798" s="2"/>
      <c r="E798" s="2"/>
      <c r="F798" s="2"/>
      <c r="G798" s="2"/>
      <c r="H798" s="2"/>
      <c r="I798" s="2"/>
      <c r="J798" s="2"/>
      <c r="K798" s="2"/>
      <c r="L798" s="2"/>
      <c r="M798" s="2"/>
      <c r="N798" s="2"/>
      <c r="O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4.25" customHeight="1" x14ac:dyDescent="0.2">
      <c r="A799" s="34"/>
      <c r="B799" s="34"/>
      <c r="C799" s="34"/>
      <c r="D799" s="2"/>
      <c r="E799" s="2"/>
      <c r="F799" s="2"/>
      <c r="G799" s="2"/>
      <c r="H799" s="2"/>
      <c r="I799" s="2"/>
      <c r="J799" s="2"/>
      <c r="K799" s="2"/>
      <c r="L799" s="2"/>
      <c r="M799" s="2"/>
      <c r="N799" s="2"/>
      <c r="O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4.25" customHeight="1" x14ac:dyDescent="0.2">
      <c r="A800" s="34"/>
      <c r="B800" s="34"/>
      <c r="C800" s="34"/>
      <c r="D800" s="2"/>
      <c r="E800" s="2"/>
      <c r="F800" s="2"/>
      <c r="G800" s="2"/>
      <c r="H800" s="2"/>
      <c r="I800" s="2"/>
      <c r="J800" s="2"/>
      <c r="K800" s="2"/>
      <c r="L800" s="2"/>
      <c r="M800" s="2"/>
      <c r="N800" s="2"/>
      <c r="O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4.25" customHeight="1" x14ac:dyDescent="0.2">
      <c r="A801" s="34"/>
      <c r="B801" s="34"/>
      <c r="C801" s="34"/>
      <c r="D801" s="2"/>
      <c r="E801" s="2"/>
      <c r="F801" s="2"/>
      <c r="G801" s="2"/>
      <c r="H801" s="2"/>
      <c r="I801" s="2"/>
      <c r="J801" s="2"/>
      <c r="K801" s="2"/>
      <c r="L801" s="2"/>
      <c r="M801" s="2"/>
      <c r="N801" s="2"/>
      <c r="O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4.25" customHeight="1" x14ac:dyDescent="0.2">
      <c r="A802" s="34"/>
      <c r="B802" s="34"/>
      <c r="C802" s="34"/>
      <c r="D802" s="2"/>
      <c r="E802" s="2"/>
      <c r="F802" s="2"/>
      <c r="G802" s="2"/>
      <c r="H802" s="2"/>
      <c r="I802" s="2"/>
      <c r="J802" s="2"/>
      <c r="K802" s="2"/>
      <c r="L802" s="2"/>
      <c r="M802" s="2"/>
      <c r="N802" s="2"/>
      <c r="O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4.25" customHeight="1" x14ac:dyDescent="0.2">
      <c r="A803" s="34"/>
      <c r="B803" s="34"/>
      <c r="C803" s="34"/>
      <c r="D803" s="2"/>
      <c r="E803" s="2"/>
      <c r="F803" s="2"/>
      <c r="G803" s="2"/>
      <c r="H803" s="2"/>
      <c r="I803" s="2"/>
      <c r="J803" s="2"/>
      <c r="K803" s="2"/>
      <c r="L803" s="2"/>
      <c r="M803" s="2"/>
      <c r="N803" s="2"/>
      <c r="O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4.25" customHeight="1" x14ac:dyDescent="0.2">
      <c r="A804" s="34"/>
      <c r="B804" s="34"/>
      <c r="C804" s="34"/>
      <c r="D804" s="2"/>
      <c r="E804" s="2"/>
      <c r="F804" s="2"/>
      <c r="G804" s="2"/>
      <c r="H804" s="2"/>
      <c r="I804" s="2"/>
      <c r="J804" s="2"/>
      <c r="K804" s="2"/>
      <c r="L804" s="2"/>
      <c r="M804" s="2"/>
      <c r="N804" s="2"/>
      <c r="O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4.25" customHeight="1" x14ac:dyDescent="0.2">
      <c r="A805" s="34"/>
      <c r="B805" s="34"/>
      <c r="C805" s="34"/>
      <c r="D805" s="2"/>
      <c r="E805" s="2"/>
      <c r="F805" s="2"/>
      <c r="G805" s="2"/>
      <c r="H805" s="2"/>
      <c r="I805" s="2"/>
      <c r="J805" s="2"/>
      <c r="K805" s="2"/>
      <c r="L805" s="2"/>
      <c r="M805" s="2"/>
      <c r="N805" s="2"/>
      <c r="O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4.25" customHeight="1" x14ac:dyDescent="0.2">
      <c r="A806" s="34"/>
      <c r="B806" s="34"/>
      <c r="C806" s="34"/>
      <c r="D806" s="2"/>
      <c r="E806" s="2"/>
      <c r="F806" s="2"/>
      <c r="G806" s="2"/>
      <c r="H806" s="2"/>
      <c r="I806" s="2"/>
      <c r="J806" s="2"/>
      <c r="K806" s="2"/>
      <c r="L806" s="2"/>
      <c r="M806" s="2"/>
      <c r="N806" s="2"/>
      <c r="O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4.25" customHeight="1" x14ac:dyDescent="0.2">
      <c r="A807" s="34"/>
      <c r="B807" s="34"/>
      <c r="C807" s="34"/>
      <c r="D807" s="2"/>
      <c r="E807" s="2"/>
      <c r="F807" s="2"/>
      <c r="G807" s="2"/>
      <c r="H807" s="2"/>
      <c r="I807" s="2"/>
      <c r="J807" s="2"/>
      <c r="K807" s="2"/>
      <c r="L807" s="2"/>
      <c r="M807" s="2"/>
      <c r="N807" s="2"/>
      <c r="O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4.25" customHeight="1" x14ac:dyDescent="0.2">
      <c r="A808" s="34"/>
      <c r="B808" s="34"/>
      <c r="C808" s="34"/>
      <c r="D808" s="2"/>
      <c r="E808" s="2"/>
      <c r="F808" s="2"/>
      <c r="G808" s="2"/>
      <c r="H808" s="2"/>
      <c r="I808" s="2"/>
      <c r="J808" s="2"/>
      <c r="K808" s="2"/>
      <c r="L808" s="2"/>
      <c r="M808" s="2"/>
      <c r="N808" s="2"/>
      <c r="O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4.25" customHeight="1" x14ac:dyDescent="0.2">
      <c r="A809" s="34"/>
      <c r="B809" s="34"/>
      <c r="C809" s="34"/>
      <c r="D809" s="2"/>
      <c r="E809" s="2"/>
      <c r="F809" s="2"/>
      <c r="G809" s="2"/>
      <c r="H809" s="2"/>
      <c r="I809" s="2"/>
      <c r="J809" s="2"/>
      <c r="K809" s="2"/>
      <c r="L809" s="2"/>
      <c r="M809" s="2"/>
      <c r="N809" s="2"/>
      <c r="O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4.25" customHeight="1" x14ac:dyDescent="0.2">
      <c r="A810" s="34"/>
      <c r="B810" s="34"/>
      <c r="C810" s="34"/>
      <c r="D810" s="2"/>
      <c r="E810" s="2"/>
      <c r="F810" s="2"/>
      <c r="G810" s="2"/>
      <c r="H810" s="2"/>
      <c r="I810" s="2"/>
      <c r="J810" s="2"/>
      <c r="K810" s="2"/>
      <c r="L810" s="2"/>
      <c r="M810" s="2"/>
      <c r="N810" s="2"/>
      <c r="O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4.25" customHeight="1" x14ac:dyDescent="0.2">
      <c r="A811" s="34"/>
      <c r="B811" s="34"/>
      <c r="C811" s="34"/>
      <c r="D811" s="2"/>
      <c r="E811" s="2"/>
      <c r="F811" s="2"/>
      <c r="G811" s="2"/>
      <c r="H811" s="2"/>
      <c r="I811" s="2"/>
      <c r="J811" s="2"/>
      <c r="K811" s="2"/>
      <c r="L811" s="2"/>
      <c r="M811" s="2"/>
      <c r="N811" s="2"/>
      <c r="O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4.25" customHeight="1" x14ac:dyDescent="0.2">
      <c r="A812" s="34"/>
      <c r="B812" s="34"/>
      <c r="C812" s="34"/>
      <c r="D812" s="2"/>
      <c r="E812" s="2"/>
      <c r="F812" s="2"/>
      <c r="G812" s="2"/>
      <c r="H812" s="2"/>
      <c r="I812" s="2"/>
      <c r="J812" s="2"/>
      <c r="K812" s="2"/>
      <c r="L812" s="2"/>
      <c r="M812" s="2"/>
      <c r="N812" s="2"/>
      <c r="O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4.25" customHeight="1" x14ac:dyDescent="0.2">
      <c r="A813" s="34"/>
      <c r="B813" s="34"/>
      <c r="C813" s="34"/>
      <c r="D813" s="2"/>
      <c r="E813" s="2"/>
      <c r="F813" s="2"/>
      <c r="G813" s="2"/>
      <c r="H813" s="2"/>
      <c r="I813" s="2"/>
      <c r="J813" s="2"/>
      <c r="K813" s="2"/>
      <c r="L813" s="2"/>
      <c r="M813" s="2"/>
      <c r="N813" s="2"/>
      <c r="O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4.25" customHeight="1" x14ac:dyDescent="0.2">
      <c r="A814" s="34"/>
      <c r="B814" s="34"/>
      <c r="C814" s="34"/>
      <c r="D814" s="2"/>
      <c r="E814" s="2"/>
      <c r="F814" s="2"/>
      <c r="G814" s="2"/>
      <c r="H814" s="2"/>
      <c r="I814" s="2"/>
      <c r="J814" s="2"/>
      <c r="K814" s="2"/>
      <c r="L814" s="2"/>
      <c r="M814" s="2"/>
      <c r="N814" s="2"/>
      <c r="O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4.25" customHeight="1" x14ac:dyDescent="0.2">
      <c r="A815" s="34"/>
      <c r="B815" s="34"/>
      <c r="C815" s="34"/>
      <c r="D815" s="2"/>
      <c r="E815" s="2"/>
      <c r="F815" s="2"/>
      <c r="G815" s="2"/>
      <c r="H815" s="2"/>
      <c r="I815" s="2"/>
      <c r="J815" s="2"/>
      <c r="K815" s="2"/>
      <c r="L815" s="2"/>
      <c r="M815" s="2"/>
      <c r="N815" s="2"/>
      <c r="O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4.25" customHeight="1" x14ac:dyDescent="0.2">
      <c r="A816" s="34"/>
      <c r="B816" s="34"/>
      <c r="C816" s="34"/>
      <c r="D816" s="2"/>
      <c r="E816" s="2"/>
      <c r="F816" s="2"/>
      <c r="G816" s="2"/>
      <c r="H816" s="2"/>
      <c r="I816" s="2"/>
      <c r="J816" s="2"/>
      <c r="K816" s="2"/>
      <c r="L816" s="2"/>
      <c r="M816" s="2"/>
      <c r="N816" s="2"/>
      <c r="O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4.25" customHeight="1" x14ac:dyDescent="0.2">
      <c r="A817" s="34"/>
      <c r="B817" s="34"/>
      <c r="C817" s="34"/>
      <c r="D817" s="2"/>
      <c r="E817" s="2"/>
      <c r="F817" s="2"/>
      <c r="G817" s="2"/>
      <c r="H817" s="2"/>
      <c r="I817" s="2"/>
      <c r="J817" s="2"/>
      <c r="K817" s="2"/>
      <c r="L817" s="2"/>
      <c r="M817" s="2"/>
      <c r="N817" s="2"/>
      <c r="O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4.25" customHeight="1" x14ac:dyDescent="0.2">
      <c r="A818" s="34"/>
      <c r="B818" s="34"/>
      <c r="C818" s="34"/>
      <c r="D818" s="2"/>
      <c r="E818" s="2"/>
      <c r="F818" s="2"/>
      <c r="G818" s="2"/>
      <c r="H818" s="2"/>
      <c r="I818" s="2"/>
      <c r="J818" s="2"/>
      <c r="K818" s="2"/>
      <c r="L818" s="2"/>
      <c r="M818" s="2"/>
      <c r="N818" s="2"/>
      <c r="O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4.25" customHeight="1" x14ac:dyDescent="0.2">
      <c r="A819" s="34"/>
      <c r="B819" s="34"/>
      <c r="C819" s="34"/>
      <c r="D819" s="2"/>
      <c r="E819" s="2"/>
      <c r="F819" s="2"/>
      <c r="G819" s="2"/>
      <c r="H819" s="2"/>
      <c r="I819" s="2"/>
      <c r="J819" s="2"/>
      <c r="K819" s="2"/>
      <c r="L819" s="2"/>
      <c r="M819" s="2"/>
      <c r="N819" s="2"/>
      <c r="O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4.25" customHeight="1" x14ac:dyDescent="0.2">
      <c r="A820" s="34"/>
      <c r="B820" s="34"/>
      <c r="C820" s="34"/>
      <c r="D820" s="2"/>
      <c r="E820" s="2"/>
      <c r="F820" s="2"/>
      <c r="G820" s="2"/>
      <c r="H820" s="2"/>
      <c r="I820" s="2"/>
      <c r="J820" s="2"/>
      <c r="K820" s="2"/>
      <c r="L820" s="2"/>
      <c r="M820" s="2"/>
      <c r="N820" s="2"/>
      <c r="O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4.25" customHeight="1" x14ac:dyDescent="0.2">
      <c r="A821" s="34"/>
      <c r="B821" s="34"/>
      <c r="C821" s="34"/>
      <c r="D821" s="2"/>
      <c r="E821" s="2"/>
      <c r="F821" s="2"/>
      <c r="G821" s="2"/>
      <c r="H821" s="2"/>
      <c r="I821" s="2"/>
      <c r="J821" s="2"/>
      <c r="K821" s="2"/>
      <c r="L821" s="2"/>
      <c r="M821" s="2"/>
      <c r="N821" s="2"/>
      <c r="O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4.25" customHeight="1" x14ac:dyDescent="0.2">
      <c r="A822" s="34"/>
      <c r="B822" s="34"/>
      <c r="C822" s="34"/>
      <c r="D822" s="2"/>
      <c r="E822" s="2"/>
      <c r="F822" s="2"/>
      <c r="G822" s="2"/>
      <c r="H822" s="2"/>
      <c r="I822" s="2"/>
      <c r="J822" s="2"/>
      <c r="K822" s="2"/>
      <c r="L822" s="2"/>
      <c r="M822" s="2"/>
      <c r="N822" s="2"/>
      <c r="O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4.25" customHeight="1" x14ac:dyDescent="0.2">
      <c r="A823" s="34"/>
      <c r="B823" s="34"/>
      <c r="C823" s="34"/>
      <c r="D823" s="2"/>
      <c r="E823" s="2"/>
      <c r="F823" s="2"/>
      <c r="G823" s="2"/>
      <c r="H823" s="2"/>
      <c r="I823" s="2"/>
      <c r="J823" s="2"/>
      <c r="K823" s="2"/>
      <c r="L823" s="2"/>
      <c r="M823" s="2"/>
      <c r="N823" s="2"/>
      <c r="O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4.25" customHeight="1" x14ac:dyDescent="0.2">
      <c r="A824" s="34"/>
      <c r="B824" s="34"/>
      <c r="C824" s="34"/>
      <c r="D824" s="2"/>
      <c r="E824" s="2"/>
      <c r="F824" s="2"/>
      <c r="G824" s="2"/>
      <c r="H824" s="2"/>
      <c r="I824" s="2"/>
      <c r="J824" s="2"/>
      <c r="K824" s="2"/>
      <c r="L824" s="2"/>
      <c r="M824" s="2"/>
      <c r="N824" s="2"/>
      <c r="O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4.25" customHeight="1" x14ac:dyDescent="0.2">
      <c r="A825" s="34"/>
      <c r="B825" s="34"/>
      <c r="C825" s="34"/>
      <c r="D825" s="2"/>
      <c r="E825" s="2"/>
      <c r="F825" s="2"/>
      <c r="G825" s="2"/>
      <c r="H825" s="2"/>
      <c r="I825" s="2"/>
      <c r="J825" s="2"/>
      <c r="K825" s="2"/>
      <c r="L825" s="2"/>
      <c r="M825" s="2"/>
      <c r="N825" s="2"/>
      <c r="O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4.25" customHeight="1" x14ac:dyDescent="0.2">
      <c r="A826" s="34"/>
      <c r="B826" s="34"/>
      <c r="C826" s="34"/>
      <c r="D826" s="2"/>
      <c r="E826" s="2"/>
      <c r="F826" s="2"/>
      <c r="G826" s="2"/>
      <c r="H826" s="2"/>
      <c r="I826" s="2"/>
      <c r="J826" s="2"/>
      <c r="K826" s="2"/>
      <c r="L826" s="2"/>
      <c r="M826" s="2"/>
      <c r="N826" s="2"/>
      <c r="O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4.25" customHeight="1" x14ac:dyDescent="0.2">
      <c r="A827" s="34"/>
      <c r="B827" s="34"/>
      <c r="C827" s="34"/>
      <c r="D827" s="2"/>
      <c r="E827" s="2"/>
      <c r="F827" s="2"/>
      <c r="G827" s="2"/>
      <c r="H827" s="2"/>
      <c r="I827" s="2"/>
      <c r="J827" s="2"/>
      <c r="K827" s="2"/>
      <c r="L827" s="2"/>
      <c r="M827" s="2"/>
      <c r="N827" s="2"/>
      <c r="O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4.25" customHeight="1" x14ac:dyDescent="0.2">
      <c r="A828" s="34"/>
      <c r="B828" s="34"/>
      <c r="C828" s="34"/>
      <c r="D828" s="2"/>
      <c r="E828" s="2"/>
      <c r="F828" s="2"/>
      <c r="G828" s="2"/>
      <c r="H828" s="2"/>
      <c r="I828" s="2"/>
      <c r="J828" s="2"/>
      <c r="K828" s="2"/>
      <c r="L828" s="2"/>
      <c r="M828" s="2"/>
      <c r="N828" s="2"/>
      <c r="O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4.25" customHeight="1" x14ac:dyDescent="0.2">
      <c r="A829" s="34"/>
      <c r="B829" s="34"/>
      <c r="C829" s="34"/>
      <c r="D829" s="2"/>
      <c r="E829" s="2"/>
      <c r="F829" s="2"/>
      <c r="G829" s="2"/>
      <c r="H829" s="2"/>
      <c r="I829" s="2"/>
      <c r="J829" s="2"/>
      <c r="K829" s="2"/>
      <c r="L829" s="2"/>
      <c r="M829" s="2"/>
      <c r="N829" s="2"/>
      <c r="O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4.25" customHeight="1" x14ac:dyDescent="0.2">
      <c r="A830" s="34"/>
      <c r="B830" s="34"/>
      <c r="C830" s="34"/>
      <c r="D830" s="2"/>
      <c r="E830" s="2"/>
      <c r="F830" s="2"/>
      <c r="G830" s="2"/>
      <c r="H830" s="2"/>
      <c r="I830" s="2"/>
      <c r="J830" s="2"/>
      <c r="K830" s="2"/>
      <c r="L830" s="2"/>
      <c r="M830" s="2"/>
      <c r="N830" s="2"/>
      <c r="O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4.25" customHeight="1" x14ac:dyDescent="0.2">
      <c r="A831" s="34"/>
      <c r="B831" s="34"/>
      <c r="C831" s="34"/>
      <c r="D831" s="2"/>
      <c r="E831" s="2"/>
      <c r="F831" s="2"/>
      <c r="G831" s="2"/>
      <c r="H831" s="2"/>
      <c r="I831" s="2"/>
      <c r="J831" s="2"/>
      <c r="K831" s="2"/>
      <c r="L831" s="2"/>
      <c r="M831" s="2"/>
      <c r="N831" s="2"/>
      <c r="O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4.25" customHeight="1" x14ac:dyDescent="0.2">
      <c r="A832" s="34"/>
      <c r="B832" s="34"/>
      <c r="C832" s="34"/>
      <c r="D832" s="2"/>
      <c r="E832" s="2"/>
      <c r="F832" s="2"/>
      <c r="G832" s="2"/>
      <c r="H832" s="2"/>
      <c r="I832" s="2"/>
      <c r="J832" s="2"/>
      <c r="K832" s="2"/>
      <c r="L832" s="2"/>
      <c r="M832" s="2"/>
      <c r="N832" s="2"/>
      <c r="O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4.25" customHeight="1" x14ac:dyDescent="0.2">
      <c r="A833" s="34"/>
      <c r="B833" s="34"/>
      <c r="C833" s="34"/>
      <c r="D833" s="2"/>
      <c r="E833" s="2"/>
      <c r="F833" s="2"/>
      <c r="G833" s="2"/>
      <c r="H833" s="2"/>
      <c r="I833" s="2"/>
      <c r="J833" s="2"/>
      <c r="K833" s="2"/>
      <c r="L833" s="2"/>
      <c r="M833" s="2"/>
      <c r="N833" s="2"/>
      <c r="O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4.25" customHeight="1" x14ac:dyDescent="0.2">
      <c r="A834" s="34"/>
      <c r="B834" s="34"/>
      <c r="C834" s="34"/>
      <c r="D834" s="2"/>
      <c r="E834" s="2"/>
      <c r="F834" s="2"/>
      <c r="G834" s="2"/>
      <c r="H834" s="2"/>
      <c r="I834" s="2"/>
      <c r="J834" s="2"/>
      <c r="K834" s="2"/>
      <c r="L834" s="2"/>
      <c r="M834" s="2"/>
      <c r="N834" s="2"/>
      <c r="O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4.25" customHeight="1" x14ac:dyDescent="0.2">
      <c r="A835" s="34"/>
      <c r="B835" s="34"/>
      <c r="C835" s="34"/>
      <c r="D835" s="2"/>
      <c r="E835" s="2"/>
      <c r="F835" s="2"/>
      <c r="G835" s="2"/>
      <c r="H835" s="2"/>
      <c r="I835" s="2"/>
      <c r="J835" s="2"/>
      <c r="K835" s="2"/>
      <c r="L835" s="2"/>
      <c r="M835" s="2"/>
      <c r="N835" s="2"/>
      <c r="O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4.25" customHeight="1" x14ac:dyDescent="0.2">
      <c r="A836" s="34"/>
      <c r="B836" s="34"/>
      <c r="C836" s="34"/>
      <c r="D836" s="2"/>
      <c r="E836" s="2"/>
      <c r="F836" s="2"/>
      <c r="G836" s="2"/>
      <c r="H836" s="2"/>
      <c r="I836" s="2"/>
      <c r="J836" s="2"/>
      <c r="K836" s="2"/>
      <c r="L836" s="2"/>
      <c r="M836" s="2"/>
      <c r="N836" s="2"/>
      <c r="O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4.25" customHeight="1" x14ac:dyDescent="0.2">
      <c r="A837" s="34"/>
      <c r="B837" s="34"/>
      <c r="C837" s="34"/>
      <c r="D837" s="2"/>
      <c r="E837" s="2"/>
      <c r="F837" s="2"/>
      <c r="G837" s="2"/>
      <c r="H837" s="2"/>
      <c r="I837" s="2"/>
      <c r="J837" s="2"/>
      <c r="K837" s="2"/>
      <c r="L837" s="2"/>
      <c r="M837" s="2"/>
      <c r="N837" s="2"/>
      <c r="O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4.25" customHeight="1" x14ac:dyDescent="0.2">
      <c r="A838" s="34"/>
      <c r="B838" s="34"/>
      <c r="C838" s="34"/>
      <c r="D838" s="2"/>
      <c r="E838" s="2"/>
      <c r="F838" s="2"/>
      <c r="G838" s="2"/>
      <c r="H838" s="2"/>
      <c r="I838" s="2"/>
      <c r="J838" s="2"/>
      <c r="K838" s="2"/>
      <c r="L838" s="2"/>
      <c r="M838" s="2"/>
      <c r="N838" s="2"/>
      <c r="O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4.25" customHeight="1" x14ac:dyDescent="0.2">
      <c r="A839" s="34"/>
      <c r="B839" s="34"/>
      <c r="C839" s="34"/>
      <c r="D839" s="2"/>
      <c r="E839" s="2"/>
      <c r="F839" s="2"/>
      <c r="G839" s="2"/>
      <c r="H839" s="2"/>
      <c r="I839" s="2"/>
      <c r="J839" s="2"/>
      <c r="K839" s="2"/>
      <c r="L839" s="2"/>
      <c r="M839" s="2"/>
      <c r="N839" s="2"/>
      <c r="O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4.25" customHeight="1" x14ac:dyDescent="0.2">
      <c r="A840" s="34"/>
      <c r="B840" s="34"/>
      <c r="C840" s="34"/>
      <c r="D840" s="2"/>
      <c r="E840" s="2"/>
      <c r="F840" s="2"/>
      <c r="G840" s="2"/>
      <c r="H840" s="2"/>
      <c r="I840" s="2"/>
      <c r="J840" s="2"/>
      <c r="K840" s="2"/>
      <c r="L840" s="2"/>
      <c r="M840" s="2"/>
      <c r="N840" s="2"/>
      <c r="O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4.25" customHeight="1" x14ac:dyDescent="0.2">
      <c r="A841" s="34"/>
      <c r="B841" s="34"/>
      <c r="C841" s="34"/>
      <c r="D841" s="2"/>
      <c r="E841" s="2"/>
      <c r="F841" s="2"/>
      <c r="G841" s="2"/>
      <c r="H841" s="2"/>
      <c r="I841" s="2"/>
      <c r="J841" s="2"/>
      <c r="K841" s="2"/>
      <c r="L841" s="2"/>
      <c r="M841" s="2"/>
      <c r="N841" s="2"/>
      <c r="O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4.25" customHeight="1" x14ac:dyDescent="0.2">
      <c r="A842" s="34"/>
      <c r="B842" s="34"/>
      <c r="C842" s="34"/>
      <c r="D842" s="2"/>
      <c r="E842" s="2"/>
      <c r="F842" s="2"/>
      <c r="G842" s="2"/>
      <c r="H842" s="2"/>
      <c r="I842" s="2"/>
      <c r="J842" s="2"/>
      <c r="K842" s="2"/>
      <c r="L842" s="2"/>
      <c r="M842" s="2"/>
      <c r="N842" s="2"/>
      <c r="O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4.25" customHeight="1" x14ac:dyDescent="0.2">
      <c r="A843" s="34"/>
      <c r="B843" s="34"/>
      <c r="C843" s="34"/>
      <c r="D843" s="2"/>
      <c r="E843" s="2"/>
      <c r="F843" s="2"/>
      <c r="G843" s="2"/>
      <c r="H843" s="2"/>
      <c r="I843" s="2"/>
      <c r="J843" s="2"/>
      <c r="K843" s="2"/>
      <c r="L843" s="2"/>
      <c r="M843" s="2"/>
      <c r="N843" s="2"/>
      <c r="O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4.25" customHeight="1" x14ac:dyDescent="0.2">
      <c r="A844" s="34"/>
      <c r="B844" s="34"/>
      <c r="C844" s="34"/>
      <c r="D844" s="2"/>
      <c r="E844" s="2"/>
      <c r="F844" s="2"/>
      <c r="G844" s="2"/>
      <c r="H844" s="2"/>
      <c r="I844" s="2"/>
      <c r="J844" s="2"/>
      <c r="K844" s="2"/>
      <c r="L844" s="2"/>
      <c r="M844" s="2"/>
      <c r="N844" s="2"/>
      <c r="O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4.25" customHeight="1" x14ac:dyDescent="0.2">
      <c r="A845" s="34"/>
      <c r="B845" s="34"/>
      <c r="C845" s="34"/>
      <c r="D845" s="2"/>
      <c r="E845" s="2"/>
      <c r="F845" s="2"/>
      <c r="G845" s="2"/>
      <c r="H845" s="2"/>
      <c r="I845" s="2"/>
      <c r="J845" s="2"/>
      <c r="K845" s="2"/>
      <c r="L845" s="2"/>
      <c r="M845" s="2"/>
      <c r="N845" s="2"/>
      <c r="O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4.25" customHeight="1" x14ac:dyDescent="0.2">
      <c r="A846" s="34"/>
      <c r="B846" s="34"/>
      <c r="C846" s="34"/>
      <c r="D846" s="2"/>
      <c r="E846" s="2"/>
      <c r="F846" s="2"/>
      <c r="G846" s="2"/>
      <c r="H846" s="2"/>
      <c r="I846" s="2"/>
      <c r="J846" s="2"/>
      <c r="K846" s="2"/>
      <c r="L846" s="2"/>
      <c r="M846" s="2"/>
      <c r="N846" s="2"/>
      <c r="O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4.25" customHeight="1" x14ac:dyDescent="0.2">
      <c r="A847" s="34"/>
      <c r="B847" s="34"/>
      <c r="C847" s="34"/>
      <c r="D847" s="2"/>
      <c r="E847" s="2"/>
      <c r="F847" s="2"/>
      <c r="G847" s="2"/>
      <c r="H847" s="2"/>
      <c r="I847" s="2"/>
      <c r="J847" s="2"/>
      <c r="K847" s="2"/>
      <c r="L847" s="2"/>
      <c r="M847" s="2"/>
      <c r="N847" s="2"/>
      <c r="O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4.25" customHeight="1" x14ac:dyDescent="0.2">
      <c r="A848" s="34"/>
      <c r="B848" s="34"/>
      <c r="C848" s="34"/>
      <c r="D848" s="2"/>
      <c r="E848" s="2"/>
      <c r="F848" s="2"/>
      <c r="G848" s="2"/>
      <c r="H848" s="2"/>
      <c r="I848" s="2"/>
      <c r="J848" s="2"/>
      <c r="K848" s="2"/>
      <c r="L848" s="2"/>
      <c r="M848" s="2"/>
      <c r="N848" s="2"/>
      <c r="O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4.25" customHeight="1" x14ac:dyDescent="0.2">
      <c r="A849" s="34"/>
      <c r="B849" s="34"/>
      <c r="C849" s="34"/>
      <c r="D849" s="2"/>
      <c r="E849" s="2"/>
      <c r="F849" s="2"/>
      <c r="G849" s="2"/>
      <c r="H849" s="2"/>
      <c r="I849" s="2"/>
      <c r="J849" s="2"/>
      <c r="K849" s="2"/>
      <c r="L849" s="2"/>
      <c r="M849" s="2"/>
      <c r="N849" s="2"/>
      <c r="O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4.25" customHeight="1" x14ac:dyDescent="0.2">
      <c r="A850" s="34"/>
      <c r="B850" s="34"/>
      <c r="C850" s="34"/>
      <c r="D850" s="2"/>
      <c r="E850" s="2"/>
      <c r="F850" s="2"/>
      <c r="G850" s="2"/>
      <c r="H850" s="2"/>
      <c r="I850" s="2"/>
      <c r="J850" s="2"/>
      <c r="K850" s="2"/>
      <c r="L850" s="2"/>
      <c r="M850" s="2"/>
      <c r="N850" s="2"/>
      <c r="O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4.25" customHeight="1" x14ac:dyDescent="0.2">
      <c r="A851" s="34"/>
      <c r="B851" s="34"/>
      <c r="C851" s="34"/>
      <c r="D851" s="2"/>
      <c r="E851" s="2"/>
      <c r="F851" s="2"/>
      <c r="G851" s="2"/>
      <c r="H851" s="2"/>
      <c r="I851" s="2"/>
      <c r="J851" s="2"/>
      <c r="K851" s="2"/>
      <c r="L851" s="2"/>
      <c r="M851" s="2"/>
      <c r="N851" s="2"/>
      <c r="O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4.25" customHeight="1" x14ac:dyDescent="0.2">
      <c r="A852" s="34"/>
      <c r="B852" s="34"/>
      <c r="C852" s="34"/>
      <c r="D852" s="2"/>
      <c r="E852" s="2"/>
      <c r="F852" s="2"/>
      <c r="G852" s="2"/>
      <c r="H852" s="2"/>
      <c r="I852" s="2"/>
      <c r="J852" s="2"/>
      <c r="K852" s="2"/>
      <c r="L852" s="2"/>
      <c r="M852" s="2"/>
      <c r="N852" s="2"/>
      <c r="O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4.25" customHeight="1" x14ac:dyDescent="0.2">
      <c r="A853" s="34"/>
      <c r="B853" s="34"/>
      <c r="C853" s="34"/>
      <c r="D853" s="2"/>
      <c r="E853" s="2"/>
      <c r="F853" s="2"/>
      <c r="G853" s="2"/>
      <c r="H853" s="2"/>
      <c r="I853" s="2"/>
      <c r="J853" s="2"/>
      <c r="K853" s="2"/>
      <c r="L853" s="2"/>
      <c r="M853" s="2"/>
      <c r="N853" s="2"/>
      <c r="O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4.25" customHeight="1" x14ac:dyDescent="0.2">
      <c r="A854" s="34"/>
      <c r="B854" s="34"/>
      <c r="C854" s="34"/>
      <c r="D854" s="2"/>
      <c r="E854" s="2"/>
      <c r="F854" s="2"/>
      <c r="G854" s="2"/>
      <c r="H854" s="2"/>
      <c r="I854" s="2"/>
      <c r="J854" s="2"/>
      <c r="K854" s="2"/>
      <c r="L854" s="2"/>
      <c r="M854" s="2"/>
      <c r="N854" s="2"/>
      <c r="O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4.25" customHeight="1" x14ac:dyDescent="0.2">
      <c r="A855" s="34"/>
      <c r="B855" s="34"/>
      <c r="C855" s="34"/>
      <c r="D855" s="2"/>
      <c r="E855" s="2"/>
      <c r="F855" s="2"/>
      <c r="G855" s="2"/>
      <c r="H855" s="2"/>
      <c r="I855" s="2"/>
      <c r="J855" s="2"/>
      <c r="K855" s="2"/>
      <c r="L855" s="2"/>
      <c r="M855" s="2"/>
      <c r="N855" s="2"/>
      <c r="O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4.25" customHeight="1" x14ac:dyDescent="0.2">
      <c r="A856" s="34"/>
      <c r="B856" s="34"/>
      <c r="C856" s="34"/>
      <c r="D856" s="2"/>
      <c r="E856" s="2"/>
      <c r="F856" s="2"/>
      <c r="G856" s="2"/>
      <c r="H856" s="2"/>
      <c r="I856" s="2"/>
      <c r="J856" s="2"/>
      <c r="K856" s="2"/>
      <c r="L856" s="2"/>
      <c r="M856" s="2"/>
      <c r="N856" s="2"/>
      <c r="O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4.25" customHeight="1" x14ac:dyDescent="0.2">
      <c r="A857" s="34"/>
      <c r="B857" s="34"/>
      <c r="C857" s="34"/>
      <c r="D857" s="2"/>
      <c r="E857" s="2"/>
      <c r="F857" s="2"/>
      <c r="G857" s="2"/>
      <c r="H857" s="2"/>
      <c r="I857" s="2"/>
      <c r="J857" s="2"/>
      <c r="K857" s="2"/>
      <c r="L857" s="2"/>
      <c r="M857" s="2"/>
      <c r="N857" s="2"/>
      <c r="O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4.25" customHeight="1" x14ac:dyDescent="0.2">
      <c r="A858" s="34"/>
      <c r="B858" s="34"/>
      <c r="C858" s="34"/>
      <c r="D858" s="2"/>
      <c r="E858" s="2"/>
      <c r="F858" s="2"/>
      <c r="G858" s="2"/>
      <c r="H858" s="2"/>
      <c r="I858" s="2"/>
      <c r="J858" s="2"/>
      <c r="K858" s="2"/>
      <c r="L858" s="2"/>
      <c r="M858" s="2"/>
      <c r="N858" s="2"/>
      <c r="O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4.25" customHeight="1" x14ac:dyDescent="0.2">
      <c r="A859" s="34"/>
      <c r="B859" s="34"/>
      <c r="C859" s="34"/>
      <c r="D859" s="2"/>
      <c r="E859" s="2"/>
      <c r="F859" s="2"/>
      <c r="G859" s="2"/>
      <c r="H859" s="2"/>
      <c r="I859" s="2"/>
      <c r="J859" s="2"/>
      <c r="K859" s="2"/>
      <c r="L859" s="2"/>
      <c r="M859" s="2"/>
      <c r="N859" s="2"/>
      <c r="O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4.25" customHeight="1" x14ac:dyDescent="0.2">
      <c r="A860" s="34"/>
      <c r="B860" s="34"/>
      <c r="C860" s="34"/>
      <c r="D860" s="2"/>
      <c r="E860" s="2"/>
      <c r="F860" s="2"/>
      <c r="G860" s="2"/>
      <c r="H860" s="2"/>
      <c r="I860" s="2"/>
      <c r="J860" s="2"/>
      <c r="K860" s="2"/>
      <c r="L860" s="2"/>
      <c r="M860" s="2"/>
      <c r="N860" s="2"/>
      <c r="O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4.25" customHeight="1" x14ac:dyDescent="0.2">
      <c r="A861" s="34"/>
      <c r="B861" s="34"/>
      <c r="C861" s="34"/>
      <c r="D861" s="2"/>
      <c r="E861" s="2"/>
      <c r="F861" s="2"/>
      <c r="G861" s="2"/>
      <c r="H861" s="2"/>
      <c r="I861" s="2"/>
      <c r="J861" s="2"/>
      <c r="K861" s="2"/>
      <c r="L861" s="2"/>
      <c r="M861" s="2"/>
      <c r="N861" s="2"/>
      <c r="O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4.25" customHeight="1" x14ac:dyDescent="0.2">
      <c r="A862" s="34"/>
      <c r="B862" s="34"/>
      <c r="C862" s="34"/>
      <c r="D862" s="2"/>
      <c r="E862" s="2"/>
      <c r="F862" s="2"/>
      <c r="G862" s="2"/>
      <c r="H862" s="2"/>
      <c r="I862" s="2"/>
      <c r="J862" s="2"/>
      <c r="K862" s="2"/>
      <c r="L862" s="2"/>
      <c r="M862" s="2"/>
      <c r="N862" s="2"/>
      <c r="O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4.25" customHeight="1" x14ac:dyDescent="0.2">
      <c r="A863" s="34"/>
      <c r="B863" s="34"/>
      <c r="C863" s="34"/>
      <c r="D863" s="2"/>
      <c r="E863" s="2"/>
      <c r="F863" s="2"/>
      <c r="G863" s="2"/>
      <c r="H863" s="2"/>
      <c r="I863" s="2"/>
      <c r="J863" s="2"/>
      <c r="K863" s="2"/>
      <c r="L863" s="2"/>
      <c r="M863" s="2"/>
      <c r="N863" s="2"/>
      <c r="O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4.25" customHeight="1" x14ac:dyDescent="0.2">
      <c r="A864" s="34"/>
      <c r="B864" s="34"/>
      <c r="C864" s="34"/>
      <c r="D864" s="2"/>
      <c r="E864" s="2"/>
      <c r="F864" s="2"/>
      <c r="G864" s="2"/>
      <c r="H864" s="2"/>
      <c r="I864" s="2"/>
      <c r="J864" s="2"/>
      <c r="K864" s="2"/>
      <c r="L864" s="2"/>
      <c r="M864" s="2"/>
      <c r="N864" s="2"/>
      <c r="O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4.25" customHeight="1" x14ac:dyDescent="0.2">
      <c r="A865" s="34"/>
      <c r="B865" s="34"/>
      <c r="C865" s="34"/>
      <c r="D865" s="2"/>
      <c r="E865" s="2"/>
      <c r="F865" s="2"/>
      <c r="G865" s="2"/>
      <c r="H865" s="2"/>
      <c r="I865" s="2"/>
      <c r="J865" s="2"/>
      <c r="K865" s="2"/>
      <c r="L865" s="2"/>
      <c r="M865" s="2"/>
      <c r="N865" s="2"/>
      <c r="O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4.25" customHeight="1" x14ac:dyDescent="0.2">
      <c r="A866" s="34"/>
      <c r="B866" s="34"/>
      <c r="C866" s="34"/>
      <c r="D866" s="2"/>
      <c r="E866" s="2"/>
      <c r="F866" s="2"/>
      <c r="G866" s="2"/>
      <c r="H866" s="2"/>
      <c r="I866" s="2"/>
      <c r="J866" s="2"/>
      <c r="K866" s="2"/>
      <c r="L866" s="2"/>
      <c r="M866" s="2"/>
      <c r="N866" s="2"/>
      <c r="O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4.25" customHeight="1" x14ac:dyDescent="0.2">
      <c r="A867" s="34"/>
      <c r="B867" s="34"/>
      <c r="C867" s="34"/>
      <c r="D867" s="2"/>
      <c r="E867" s="2"/>
      <c r="F867" s="2"/>
      <c r="G867" s="2"/>
      <c r="H867" s="2"/>
      <c r="I867" s="2"/>
      <c r="J867" s="2"/>
      <c r="K867" s="2"/>
      <c r="L867" s="2"/>
      <c r="M867" s="2"/>
      <c r="N867" s="2"/>
      <c r="O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4.25" customHeight="1" x14ac:dyDescent="0.2">
      <c r="A868" s="34"/>
      <c r="B868" s="34"/>
      <c r="C868" s="34"/>
      <c r="D868" s="2"/>
      <c r="E868" s="2"/>
      <c r="F868" s="2"/>
      <c r="G868" s="2"/>
      <c r="H868" s="2"/>
      <c r="I868" s="2"/>
      <c r="J868" s="2"/>
      <c r="K868" s="2"/>
      <c r="L868" s="2"/>
      <c r="M868" s="2"/>
      <c r="N868" s="2"/>
      <c r="O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4.25" customHeight="1" x14ac:dyDescent="0.2">
      <c r="A869" s="34"/>
      <c r="B869" s="34"/>
      <c r="C869" s="34"/>
      <c r="D869" s="2"/>
      <c r="E869" s="2"/>
      <c r="F869" s="2"/>
      <c r="G869" s="2"/>
      <c r="H869" s="2"/>
      <c r="I869" s="2"/>
      <c r="J869" s="2"/>
      <c r="K869" s="2"/>
      <c r="L869" s="2"/>
      <c r="M869" s="2"/>
      <c r="N869" s="2"/>
      <c r="O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4.25" customHeight="1" x14ac:dyDescent="0.2">
      <c r="A870" s="34"/>
      <c r="B870" s="34"/>
      <c r="C870" s="34"/>
      <c r="D870" s="2"/>
      <c r="E870" s="2"/>
      <c r="F870" s="2"/>
      <c r="G870" s="2"/>
      <c r="H870" s="2"/>
      <c r="I870" s="2"/>
      <c r="J870" s="2"/>
      <c r="K870" s="2"/>
      <c r="L870" s="2"/>
      <c r="M870" s="2"/>
      <c r="N870" s="2"/>
      <c r="O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4.25" customHeight="1" x14ac:dyDescent="0.2">
      <c r="A871" s="34"/>
      <c r="B871" s="34"/>
      <c r="C871" s="34"/>
      <c r="D871" s="2"/>
      <c r="E871" s="2"/>
      <c r="F871" s="2"/>
      <c r="G871" s="2"/>
      <c r="H871" s="2"/>
      <c r="I871" s="2"/>
      <c r="J871" s="2"/>
      <c r="K871" s="2"/>
      <c r="L871" s="2"/>
      <c r="M871" s="2"/>
      <c r="N871" s="2"/>
      <c r="O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4.25" customHeight="1" x14ac:dyDescent="0.2">
      <c r="A872" s="34"/>
      <c r="B872" s="34"/>
      <c r="C872" s="34"/>
      <c r="D872" s="2"/>
      <c r="E872" s="2"/>
      <c r="F872" s="2"/>
      <c r="G872" s="2"/>
      <c r="H872" s="2"/>
      <c r="I872" s="2"/>
      <c r="J872" s="2"/>
      <c r="K872" s="2"/>
      <c r="L872" s="2"/>
      <c r="M872" s="2"/>
      <c r="N872" s="2"/>
      <c r="O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4.25" customHeight="1" x14ac:dyDescent="0.2">
      <c r="A873" s="34"/>
      <c r="B873" s="34"/>
      <c r="C873" s="34"/>
      <c r="D873" s="2"/>
      <c r="E873" s="2"/>
      <c r="F873" s="2"/>
      <c r="G873" s="2"/>
      <c r="H873" s="2"/>
      <c r="I873" s="2"/>
      <c r="J873" s="2"/>
      <c r="K873" s="2"/>
      <c r="L873" s="2"/>
      <c r="M873" s="2"/>
      <c r="N873" s="2"/>
      <c r="O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4.25" customHeight="1" x14ac:dyDescent="0.2">
      <c r="A874" s="34"/>
      <c r="B874" s="34"/>
      <c r="C874" s="34"/>
      <c r="D874" s="2"/>
      <c r="E874" s="2"/>
      <c r="F874" s="2"/>
      <c r="G874" s="2"/>
      <c r="H874" s="2"/>
      <c r="I874" s="2"/>
      <c r="J874" s="2"/>
      <c r="K874" s="2"/>
      <c r="L874" s="2"/>
      <c r="M874" s="2"/>
      <c r="N874" s="2"/>
      <c r="O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4.25" customHeight="1" x14ac:dyDescent="0.2">
      <c r="A875" s="34"/>
      <c r="B875" s="34"/>
      <c r="C875" s="34"/>
      <c r="D875" s="2"/>
      <c r="E875" s="2"/>
      <c r="F875" s="2"/>
      <c r="G875" s="2"/>
      <c r="H875" s="2"/>
      <c r="I875" s="2"/>
      <c r="J875" s="2"/>
      <c r="K875" s="2"/>
      <c r="L875" s="2"/>
      <c r="M875" s="2"/>
      <c r="N875" s="2"/>
      <c r="O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4.25" customHeight="1" x14ac:dyDescent="0.2">
      <c r="A876" s="34"/>
      <c r="B876" s="34"/>
      <c r="C876" s="34"/>
      <c r="D876" s="2"/>
      <c r="E876" s="2"/>
      <c r="F876" s="2"/>
      <c r="G876" s="2"/>
      <c r="H876" s="2"/>
      <c r="I876" s="2"/>
      <c r="J876" s="2"/>
      <c r="K876" s="2"/>
      <c r="L876" s="2"/>
      <c r="M876" s="2"/>
      <c r="N876" s="2"/>
      <c r="O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4.25" customHeight="1" x14ac:dyDescent="0.2">
      <c r="A877" s="34"/>
      <c r="B877" s="34"/>
      <c r="C877" s="34"/>
      <c r="D877" s="2"/>
      <c r="E877" s="2"/>
      <c r="F877" s="2"/>
      <c r="G877" s="2"/>
      <c r="H877" s="2"/>
      <c r="I877" s="2"/>
      <c r="J877" s="2"/>
      <c r="K877" s="2"/>
      <c r="L877" s="2"/>
      <c r="M877" s="2"/>
      <c r="N877" s="2"/>
      <c r="O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4.25" customHeight="1" x14ac:dyDescent="0.2">
      <c r="A878" s="34"/>
      <c r="B878" s="34"/>
      <c r="C878" s="34"/>
      <c r="D878" s="2"/>
      <c r="E878" s="2"/>
      <c r="F878" s="2"/>
      <c r="G878" s="2"/>
      <c r="H878" s="2"/>
      <c r="I878" s="2"/>
      <c r="J878" s="2"/>
      <c r="K878" s="2"/>
      <c r="L878" s="2"/>
      <c r="M878" s="2"/>
      <c r="N878" s="2"/>
      <c r="O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4.25" customHeight="1" x14ac:dyDescent="0.2">
      <c r="A879" s="34"/>
      <c r="B879" s="34"/>
      <c r="C879" s="34"/>
      <c r="D879" s="2"/>
      <c r="E879" s="2"/>
      <c r="F879" s="2"/>
      <c r="G879" s="2"/>
      <c r="H879" s="2"/>
      <c r="I879" s="2"/>
      <c r="J879" s="2"/>
      <c r="K879" s="2"/>
      <c r="L879" s="2"/>
      <c r="M879" s="2"/>
      <c r="N879" s="2"/>
      <c r="O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4.25" customHeight="1" x14ac:dyDescent="0.2">
      <c r="A880" s="34"/>
      <c r="B880" s="34"/>
      <c r="C880" s="34"/>
      <c r="D880" s="2"/>
      <c r="E880" s="2"/>
      <c r="F880" s="2"/>
      <c r="G880" s="2"/>
      <c r="H880" s="2"/>
      <c r="I880" s="2"/>
      <c r="J880" s="2"/>
      <c r="K880" s="2"/>
      <c r="L880" s="2"/>
      <c r="M880" s="2"/>
      <c r="N880" s="2"/>
      <c r="O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4.25" customHeight="1" x14ac:dyDescent="0.2">
      <c r="A881" s="34"/>
      <c r="B881" s="34"/>
      <c r="C881" s="34"/>
      <c r="D881" s="2"/>
      <c r="E881" s="2"/>
      <c r="F881" s="2"/>
      <c r="G881" s="2"/>
      <c r="H881" s="2"/>
      <c r="I881" s="2"/>
      <c r="J881" s="2"/>
      <c r="K881" s="2"/>
      <c r="L881" s="2"/>
      <c r="M881" s="2"/>
      <c r="N881" s="2"/>
      <c r="O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4.25" customHeight="1" x14ac:dyDescent="0.2">
      <c r="A882" s="34"/>
      <c r="B882" s="34"/>
      <c r="C882" s="34"/>
      <c r="D882" s="2"/>
      <c r="E882" s="2"/>
      <c r="F882" s="2"/>
      <c r="G882" s="2"/>
      <c r="H882" s="2"/>
      <c r="I882" s="2"/>
      <c r="J882" s="2"/>
      <c r="K882" s="2"/>
      <c r="L882" s="2"/>
      <c r="M882" s="2"/>
      <c r="N882" s="2"/>
      <c r="O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4.25" customHeight="1" x14ac:dyDescent="0.2">
      <c r="A883" s="34"/>
      <c r="B883" s="34"/>
      <c r="C883" s="34"/>
      <c r="D883" s="2"/>
      <c r="E883" s="2"/>
      <c r="F883" s="2"/>
      <c r="G883" s="2"/>
      <c r="H883" s="2"/>
      <c r="I883" s="2"/>
      <c r="J883" s="2"/>
      <c r="K883" s="2"/>
      <c r="L883" s="2"/>
      <c r="M883" s="2"/>
      <c r="N883" s="2"/>
      <c r="O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4.25" customHeight="1" x14ac:dyDescent="0.2">
      <c r="A884" s="34"/>
      <c r="B884" s="34"/>
      <c r="C884" s="34"/>
      <c r="D884" s="2"/>
      <c r="E884" s="2"/>
      <c r="F884" s="2"/>
      <c r="G884" s="2"/>
      <c r="H884" s="2"/>
      <c r="I884" s="2"/>
      <c r="J884" s="2"/>
      <c r="K884" s="2"/>
      <c r="L884" s="2"/>
      <c r="M884" s="2"/>
      <c r="N884" s="2"/>
      <c r="O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4.25" customHeight="1" x14ac:dyDescent="0.2">
      <c r="A885" s="34"/>
      <c r="B885" s="34"/>
      <c r="C885" s="34"/>
      <c r="D885" s="2"/>
      <c r="E885" s="2"/>
      <c r="F885" s="2"/>
      <c r="G885" s="2"/>
      <c r="H885" s="2"/>
      <c r="I885" s="2"/>
      <c r="J885" s="2"/>
      <c r="K885" s="2"/>
      <c r="L885" s="2"/>
      <c r="M885" s="2"/>
      <c r="N885" s="2"/>
      <c r="O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4.25" customHeight="1" x14ac:dyDescent="0.2">
      <c r="A886" s="34"/>
      <c r="B886" s="34"/>
      <c r="C886" s="34"/>
      <c r="D886" s="2"/>
      <c r="E886" s="2"/>
      <c r="F886" s="2"/>
      <c r="G886" s="2"/>
      <c r="H886" s="2"/>
      <c r="I886" s="2"/>
      <c r="J886" s="2"/>
      <c r="K886" s="2"/>
      <c r="L886" s="2"/>
      <c r="M886" s="2"/>
      <c r="N886" s="2"/>
      <c r="O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4.25" customHeight="1" x14ac:dyDescent="0.2">
      <c r="A887" s="34"/>
      <c r="B887" s="34"/>
      <c r="C887" s="34"/>
      <c r="D887" s="2"/>
      <c r="E887" s="2"/>
      <c r="F887" s="2"/>
      <c r="G887" s="2"/>
      <c r="H887" s="2"/>
      <c r="I887" s="2"/>
      <c r="J887" s="2"/>
      <c r="K887" s="2"/>
      <c r="L887" s="2"/>
      <c r="M887" s="2"/>
      <c r="N887" s="2"/>
      <c r="O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4.25" customHeight="1" x14ac:dyDescent="0.2">
      <c r="A888" s="34"/>
      <c r="B888" s="34"/>
      <c r="C888" s="34"/>
      <c r="D888" s="2"/>
      <c r="E888" s="2"/>
      <c r="F888" s="2"/>
      <c r="G888" s="2"/>
      <c r="H888" s="2"/>
      <c r="I888" s="2"/>
      <c r="J888" s="2"/>
      <c r="K888" s="2"/>
      <c r="L888" s="2"/>
      <c r="M888" s="2"/>
      <c r="N888" s="2"/>
      <c r="O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4.25" customHeight="1" x14ac:dyDescent="0.2">
      <c r="A889" s="34"/>
      <c r="B889" s="34"/>
      <c r="C889" s="34"/>
      <c r="D889" s="2"/>
      <c r="E889" s="2"/>
      <c r="F889" s="2"/>
      <c r="G889" s="2"/>
      <c r="H889" s="2"/>
      <c r="I889" s="2"/>
      <c r="J889" s="2"/>
      <c r="K889" s="2"/>
      <c r="L889" s="2"/>
      <c r="M889" s="2"/>
      <c r="N889" s="2"/>
      <c r="O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4.25" customHeight="1" x14ac:dyDescent="0.2">
      <c r="A890" s="34"/>
      <c r="B890" s="34"/>
      <c r="C890" s="34"/>
      <c r="D890" s="2"/>
      <c r="E890" s="2"/>
      <c r="F890" s="2"/>
      <c r="G890" s="2"/>
      <c r="H890" s="2"/>
      <c r="I890" s="2"/>
      <c r="J890" s="2"/>
      <c r="K890" s="2"/>
      <c r="L890" s="2"/>
      <c r="M890" s="2"/>
      <c r="N890" s="2"/>
      <c r="O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4.25" customHeight="1" x14ac:dyDescent="0.2">
      <c r="A891" s="34"/>
      <c r="B891" s="34"/>
      <c r="C891" s="34"/>
      <c r="D891" s="2"/>
      <c r="E891" s="2"/>
      <c r="F891" s="2"/>
      <c r="G891" s="2"/>
      <c r="H891" s="2"/>
      <c r="I891" s="2"/>
      <c r="J891" s="2"/>
      <c r="K891" s="2"/>
      <c r="L891" s="2"/>
      <c r="M891" s="2"/>
      <c r="N891" s="2"/>
      <c r="O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4.25" customHeight="1" x14ac:dyDescent="0.2">
      <c r="A892" s="34"/>
      <c r="B892" s="34"/>
      <c r="C892" s="34"/>
      <c r="D892" s="2"/>
      <c r="E892" s="2"/>
      <c r="F892" s="2"/>
      <c r="G892" s="2"/>
      <c r="H892" s="2"/>
      <c r="I892" s="2"/>
      <c r="J892" s="2"/>
      <c r="K892" s="2"/>
      <c r="L892" s="2"/>
      <c r="M892" s="2"/>
      <c r="N892" s="2"/>
      <c r="O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4.25" customHeight="1" x14ac:dyDescent="0.2">
      <c r="A893" s="34"/>
      <c r="B893" s="34"/>
      <c r="C893" s="34"/>
      <c r="D893" s="2"/>
      <c r="E893" s="2"/>
      <c r="F893" s="2"/>
      <c r="G893" s="2"/>
      <c r="H893" s="2"/>
      <c r="I893" s="2"/>
      <c r="J893" s="2"/>
      <c r="K893" s="2"/>
      <c r="L893" s="2"/>
      <c r="M893" s="2"/>
      <c r="N893" s="2"/>
      <c r="O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4.25" customHeight="1" x14ac:dyDescent="0.2">
      <c r="A894" s="34"/>
      <c r="B894" s="34"/>
      <c r="C894" s="34"/>
      <c r="D894" s="2"/>
      <c r="E894" s="2"/>
      <c r="F894" s="2"/>
      <c r="G894" s="2"/>
      <c r="H894" s="2"/>
      <c r="I894" s="2"/>
      <c r="J894" s="2"/>
      <c r="K894" s="2"/>
      <c r="L894" s="2"/>
      <c r="M894" s="2"/>
      <c r="N894" s="2"/>
      <c r="O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4.25" customHeight="1" x14ac:dyDescent="0.2">
      <c r="A895" s="34"/>
      <c r="B895" s="34"/>
      <c r="C895" s="34"/>
      <c r="D895" s="2"/>
      <c r="E895" s="2"/>
      <c r="F895" s="2"/>
      <c r="G895" s="2"/>
      <c r="H895" s="2"/>
      <c r="I895" s="2"/>
      <c r="J895" s="2"/>
      <c r="K895" s="2"/>
      <c r="L895" s="2"/>
      <c r="M895" s="2"/>
      <c r="N895" s="2"/>
      <c r="O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4.25" customHeight="1" x14ac:dyDescent="0.2">
      <c r="A896" s="34"/>
      <c r="B896" s="34"/>
      <c r="C896" s="34"/>
      <c r="D896" s="2"/>
      <c r="E896" s="2"/>
      <c r="F896" s="2"/>
      <c r="G896" s="2"/>
      <c r="H896" s="2"/>
      <c r="I896" s="2"/>
      <c r="J896" s="2"/>
      <c r="K896" s="2"/>
      <c r="L896" s="2"/>
      <c r="M896" s="2"/>
      <c r="N896" s="2"/>
      <c r="O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4.25" customHeight="1" x14ac:dyDescent="0.2">
      <c r="A897" s="34"/>
      <c r="B897" s="34"/>
      <c r="C897" s="34"/>
      <c r="D897" s="2"/>
      <c r="E897" s="2"/>
      <c r="F897" s="2"/>
      <c r="G897" s="2"/>
      <c r="H897" s="2"/>
      <c r="I897" s="2"/>
      <c r="J897" s="2"/>
      <c r="K897" s="2"/>
      <c r="L897" s="2"/>
      <c r="M897" s="2"/>
      <c r="N897" s="2"/>
      <c r="O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4.25" customHeight="1" x14ac:dyDescent="0.2">
      <c r="A898" s="34"/>
      <c r="B898" s="34"/>
      <c r="C898" s="34"/>
      <c r="D898" s="2"/>
      <c r="E898" s="2"/>
      <c r="F898" s="2"/>
      <c r="G898" s="2"/>
      <c r="H898" s="2"/>
      <c r="I898" s="2"/>
      <c r="J898" s="2"/>
      <c r="K898" s="2"/>
      <c r="L898" s="2"/>
      <c r="M898" s="2"/>
      <c r="N898" s="2"/>
      <c r="O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4.25" customHeight="1" x14ac:dyDescent="0.2">
      <c r="A899" s="34"/>
      <c r="B899" s="34"/>
      <c r="C899" s="34"/>
      <c r="D899" s="2"/>
      <c r="E899" s="2"/>
      <c r="F899" s="2"/>
      <c r="G899" s="2"/>
      <c r="H899" s="2"/>
      <c r="I899" s="2"/>
      <c r="J899" s="2"/>
      <c r="K899" s="2"/>
      <c r="L899" s="2"/>
      <c r="M899" s="2"/>
      <c r="N899" s="2"/>
      <c r="O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4.25" customHeight="1" x14ac:dyDescent="0.2">
      <c r="A900" s="34"/>
      <c r="B900" s="34"/>
      <c r="C900" s="34"/>
      <c r="D900" s="2"/>
      <c r="E900" s="2"/>
      <c r="F900" s="2"/>
      <c r="G900" s="2"/>
      <c r="H900" s="2"/>
      <c r="I900" s="2"/>
      <c r="J900" s="2"/>
      <c r="K900" s="2"/>
      <c r="L900" s="2"/>
      <c r="M900" s="2"/>
      <c r="N900" s="2"/>
      <c r="O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4.25" customHeight="1" x14ac:dyDescent="0.2">
      <c r="A901" s="34"/>
      <c r="B901" s="34"/>
      <c r="C901" s="34"/>
      <c r="D901" s="2"/>
      <c r="E901" s="2"/>
      <c r="F901" s="2"/>
      <c r="G901" s="2"/>
      <c r="H901" s="2"/>
      <c r="I901" s="2"/>
      <c r="J901" s="2"/>
      <c r="K901" s="2"/>
      <c r="L901" s="2"/>
      <c r="M901" s="2"/>
      <c r="N901" s="2"/>
      <c r="O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4.25" customHeight="1" x14ac:dyDescent="0.2">
      <c r="A902" s="34"/>
      <c r="B902" s="34"/>
      <c r="C902" s="34"/>
      <c r="D902" s="2"/>
      <c r="E902" s="2"/>
      <c r="F902" s="2"/>
      <c r="G902" s="2"/>
      <c r="H902" s="2"/>
      <c r="I902" s="2"/>
      <c r="J902" s="2"/>
      <c r="K902" s="2"/>
      <c r="L902" s="2"/>
      <c r="M902" s="2"/>
      <c r="N902" s="2"/>
      <c r="O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4.25" customHeight="1" x14ac:dyDescent="0.2">
      <c r="A903" s="34"/>
      <c r="B903" s="34"/>
      <c r="C903" s="34"/>
      <c r="D903" s="2"/>
      <c r="E903" s="2"/>
      <c r="F903" s="2"/>
      <c r="G903" s="2"/>
      <c r="H903" s="2"/>
      <c r="I903" s="2"/>
      <c r="J903" s="2"/>
      <c r="K903" s="2"/>
      <c r="L903" s="2"/>
      <c r="M903" s="2"/>
      <c r="N903" s="2"/>
      <c r="O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4.25" customHeight="1" x14ac:dyDescent="0.2">
      <c r="A904" s="34"/>
      <c r="B904" s="34"/>
      <c r="C904" s="34"/>
      <c r="D904" s="2"/>
      <c r="E904" s="2"/>
      <c r="F904" s="2"/>
      <c r="G904" s="2"/>
      <c r="H904" s="2"/>
      <c r="I904" s="2"/>
      <c r="J904" s="2"/>
      <c r="K904" s="2"/>
      <c r="L904" s="2"/>
      <c r="M904" s="2"/>
      <c r="N904" s="2"/>
      <c r="O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4.25" customHeight="1" x14ac:dyDescent="0.2">
      <c r="A905" s="34"/>
      <c r="B905" s="34"/>
      <c r="C905" s="34"/>
      <c r="D905" s="2"/>
      <c r="E905" s="2"/>
      <c r="F905" s="2"/>
      <c r="G905" s="2"/>
      <c r="H905" s="2"/>
      <c r="I905" s="2"/>
      <c r="J905" s="2"/>
      <c r="K905" s="2"/>
      <c r="L905" s="2"/>
      <c r="M905" s="2"/>
      <c r="N905" s="2"/>
      <c r="O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4.25" customHeight="1" x14ac:dyDescent="0.2">
      <c r="A906" s="34"/>
      <c r="B906" s="34"/>
      <c r="C906" s="34"/>
      <c r="D906" s="2"/>
      <c r="E906" s="2"/>
      <c r="F906" s="2"/>
      <c r="G906" s="2"/>
      <c r="H906" s="2"/>
      <c r="I906" s="2"/>
      <c r="J906" s="2"/>
      <c r="K906" s="2"/>
      <c r="L906" s="2"/>
      <c r="M906" s="2"/>
      <c r="N906" s="2"/>
      <c r="O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4.25" customHeight="1" x14ac:dyDescent="0.2">
      <c r="A907" s="34"/>
      <c r="B907" s="34"/>
      <c r="C907" s="34"/>
      <c r="D907" s="2"/>
      <c r="E907" s="2"/>
      <c r="F907" s="2"/>
      <c r="G907" s="2"/>
      <c r="H907" s="2"/>
      <c r="I907" s="2"/>
      <c r="J907" s="2"/>
      <c r="K907" s="2"/>
      <c r="L907" s="2"/>
      <c r="M907" s="2"/>
      <c r="N907" s="2"/>
      <c r="O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4.25" customHeight="1" x14ac:dyDescent="0.2">
      <c r="A908" s="34"/>
      <c r="B908" s="34"/>
      <c r="C908" s="34"/>
      <c r="D908" s="2"/>
      <c r="E908" s="2"/>
      <c r="F908" s="2"/>
      <c r="G908" s="2"/>
      <c r="H908" s="2"/>
      <c r="I908" s="2"/>
      <c r="J908" s="2"/>
      <c r="K908" s="2"/>
      <c r="L908" s="2"/>
      <c r="M908" s="2"/>
      <c r="N908" s="2"/>
      <c r="O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4.25" customHeight="1" x14ac:dyDescent="0.2">
      <c r="A909" s="34"/>
      <c r="B909" s="34"/>
      <c r="C909" s="34"/>
      <c r="D909" s="2"/>
      <c r="E909" s="2"/>
      <c r="F909" s="2"/>
      <c r="G909" s="2"/>
      <c r="H909" s="2"/>
      <c r="I909" s="2"/>
      <c r="J909" s="2"/>
      <c r="K909" s="2"/>
      <c r="L909" s="2"/>
      <c r="M909" s="2"/>
      <c r="N909" s="2"/>
      <c r="O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4.25" customHeight="1" x14ac:dyDescent="0.2">
      <c r="A910" s="34"/>
      <c r="B910" s="34"/>
      <c r="C910" s="34"/>
      <c r="D910" s="2"/>
      <c r="E910" s="2"/>
      <c r="F910" s="2"/>
      <c r="G910" s="2"/>
      <c r="H910" s="2"/>
      <c r="I910" s="2"/>
      <c r="J910" s="2"/>
      <c r="K910" s="2"/>
      <c r="L910" s="2"/>
      <c r="M910" s="2"/>
      <c r="N910" s="2"/>
      <c r="O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4.25" customHeight="1" x14ac:dyDescent="0.2">
      <c r="A911" s="34"/>
      <c r="B911" s="34"/>
      <c r="C911" s="34"/>
      <c r="D911" s="2"/>
      <c r="E911" s="2"/>
      <c r="F911" s="2"/>
      <c r="G911" s="2"/>
      <c r="H911" s="2"/>
      <c r="I911" s="2"/>
      <c r="J911" s="2"/>
      <c r="K911" s="2"/>
      <c r="L911" s="2"/>
      <c r="M911" s="2"/>
      <c r="N911" s="2"/>
      <c r="O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4.25" customHeight="1" x14ac:dyDescent="0.2">
      <c r="A912" s="34"/>
      <c r="B912" s="34"/>
      <c r="C912" s="34"/>
      <c r="D912" s="2"/>
      <c r="E912" s="2"/>
      <c r="F912" s="2"/>
      <c r="G912" s="2"/>
      <c r="H912" s="2"/>
      <c r="I912" s="2"/>
      <c r="J912" s="2"/>
      <c r="K912" s="2"/>
      <c r="L912" s="2"/>
      <c r="M912" s="2"/>
      <c r="N912" s="2"/>
      <c r="O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4.25" customHeight="1" x14ac:dyDescent="0.2">
      <c r="A913" s="34"/>
      <c r="B913" s="34"/>
      <c r="C913" s="34"/>
      <c r="D913" s="2"/>
      <c r="E913" s="2"/>
      <c r="F913" s="2"/>
      <c r="G913" s="2"/>
      <c r="H913" s="2"/>
      <c r="I913" s="2"/>
      <c r="J913" s="2"/>
      <c r="K913" s="2"/>
      <c r="L913" s="2"/>
      <c r="M913" s="2"/>
      <c r="N913" s="2"/>
      <c r="O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4.25" customHeight="1" x14ac:dyDescent="0.2">
      <c r="A914" s="34"/>
      <c r="B914" s="34"/>
      <c r="C914" s="34"/>
      <c r="D914" s="2"/>
      <c r="E914" s="2"/>
      <c r="F914" s="2"/>
      <c r="G914" s="2"/>
      <c r="H914" s="2"/>
      <c r="I914" s="2"/>
      <c r="J914" s="2"/>
      <c r="K914" s="2"/>
      <c r="L914" s="2"/>
      <c r="M914" s="2"/>
      <c r="N914" s="2"/>
      <c r="O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4.25" customHeight="1" x14ac:dyDescent="0.2">
      <c r="A915" s="34"/>
      <c r="B915" s="34"/>
      <c r="C915" s="34"/>
      <c r="D915" s="2"/>
      <c r="E915" s="2"/>
      <c r="F915" s="2"/>
      <c r="G915" s="2"/>
      <c r="H915" s="2"/>
      <c r="I915" s="2"/>
      <c r="J915" s="2"/>
      <c r="K915" s="2"/>
      <c r="L915" s="2"/>
      <c r="M915" s="2"/>
      <c r="N915" s="2"/>
      <c r="O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4.25" customHeight="1" x14ac:dyDescent="0.2">
      <c r="A916" s="34"/>
      <c r="B916" s="34"/>
      <c r="C916" s="34"/>
      <c r="D916" s="2"/>
      <c r="E916" s="2"/>
      <c r="F916" s="2"/>
      <c r="G916" s="2"/>
      <c r="H916" s="2"/>
      <c r="I916" s="2"/>
      <c r="J916" s="2"/>
      <c r="K916" s="2"/>
      <c r="L916" s="2"/>
      <c r="M916" s="2"/>
      <c r="N916" s="2"/>
      <c r="O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4.25" customHeight="1" x14ac:dyDescent="0.2">
      <c r="A917" s="34"/>
      <c r="B917" s="34"/>
      <c r="C917" s="34"/>
      <c r="D917" s="2"/>
      <c r="E917" s="2"/>
      <c r="F917" s="2"/>
      <c r="G917" s="2"/>
      <c r="H917" s="2"/>
      <c r="I917" s="2"/>
      <c r="J917" s="2"/>
      <c r="K917" s="2"/>
      <c r="L917" s="2"/>
      <c r="M917" s="2"/>
      <c r="N917" s="2"/>
      <c r="O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4.25" customHeight="1" x14ac:dyDescent="0.2">
      <c r="A918" s="34"/>
      <c r="B918" s="34"/>
      <c r="C918" s="34"/>
      <c r="D918" s="2"/>
      <c r="E918" s="2"/>
      <c r="F918" s="2"/>
      <c r="G918" s="2"/>
      <c r="H918" s="2"/>
      <c r="I918" s="2"/>
      <c r="J918" s="2"/>
      <c r="K918" s="2"/>
      <c r="L918" s="2"/>
      <c r="M918" s="2"/>
      <c r="N918" s="2"/>
      <c r="O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4.25" customHeight="1" x14ac:dyDescent="0.2">
      <c r="A919" s="34"/>
      <c r="B919" s="34"/>
      <c r="C919" s="34"/>
      <c r="D919" s="2"/>
      <c r="E919" s="2"/>
      <c r="F919" s="2"/>
      <c r="G919" s="2"/>
      <c r="H919" s="2"/>
      <c r="I919" s="2"/>
      <c r="J919" s="2"/>
      <c r="K919" s="2"/>
      <c r="L919" s="2"/>
      <c r="M919" s="2"/>
      <c r="N919" s="2"/>
      <c r="O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4.25" customHeight="1" x14ac:dyDescent="0.2">
      <c r="A920" s="34"/>
      <c r="B920" s="34"/>
      <c r="C920" s="34"/>
      <c r="D920" s="2"/>
      <c r="E920" s="2"/>
      <c r="F920" s="2"/>
      <c r="G920" s="2"/>
      <c r="H920" s="2"/>
      <c r="I920" s="2"/>
      <c r="J920" s="2"/>
      <c r="K920" s="2"/>
      <c r="L920" s="2"/>
      <c r="M920" s="2"/>
      <c r="N920" s="2"/>
      <c r="O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4.25" customHeight="1" x14ac:dyDescent="0.2">
      <c r="A921" s="34"/>
      <c r="B921" s="34"/>
      <c r="C921" s="34"/>
      <c r="D921" s="2"/>
      <c r="E921" s="2"/>
      <c r="F921" s="2"/>
      <c r="G921" s="2"/>
      <c r="H921" s="2"/>
      <c r="I921" s="2"/>
      <c r="J921" s="2"/>
      <c r="K921" s="2"/>
      <c r="L921" s="2"/>
      <c r="M921" s="2"/>
      <c r="N921" s="2"/>
      <c r="O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4.25" customHeight="1" x14ac:dyDescent="0.2">
      <c r="A922" s="34"/>
      <c r="B922" s="34"/>
      <c r="C922" s="34"/>
      <c r="D922" s="2"/>
      <c r="E922" s="2"/>
      <c r="F922" s="2"/>
      <c r="G922" s="2"/>
      <c r="H922" s="2"/>
      <c r="I922" s="2"/>
      <c r="J922" s="2"/>
      <c r="K922" s="2"/>
      <c r="L922" s="2"/>
      <c r="M922" s="2"/>
      <c r="N922" s="2"/>
      <c r="O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4.25" customHeight="1" x14ac:dyDescent="0.2">
      <c r="A923" s="34"/>
      <c r="B923" s="34"/>
      <c r="C923" s="34"/>
      <c r="D923" s="2"/>
      <c r="E923" s="2"/>
      <c r="F923" s="2"/>
      <c r="G923" s="2"/>
      <c r="H923" s="2"/>
      <c r="I923" s="2"/>
      <c r="J923" s="2"/>
      <c r="K923" s="2"/>
      <c r="L923" s="2"/>
      <c r="M923" s="2"/>
      <c r="N923" s="2"/>
      <c r="O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4.25" customHeight="1" x14ac:dyDescent="0.2">
      <c r="A924" s="34"/>
      <c r="B924" s="34"/>
      <c r="C924" s="34"/>
      <c r="D924" s="2"/>
      <c r="E924" s="2"/>
      <c r="F924" s="2"/>
      <c r="G924" s="2"/>
      <c r="H924" s="2"/>
      <c r="I924" s="2"/>
      <c r="J924" s="2"/>
      <c r="K924" s="2"/>
      <c r="L924" s="2"/>
      <c r="M924" s="2"/>
      <c r="N924" s="2"/>
      <c r="O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4.25" customHeight="1" x14ac:dyDescent="0.2">
      <c r="A925" s="34"/>
      <c r="B925" s="34"/>
      <c r="C925" s="34"/>
      <c r="D925" s="2"/>
      <c r="E925" s="2"/>
      <c r="F925" s="2"/>
      <c r="G925" s="2"/>
      <c r="H925" s="2"/>
      <c r="I925" s="2"/>
      <c r="J925" s="2"/>
      <c r="K925" s="2"/>
      <c r="L925" s="2"/>
      <c r="M925" s="2"/>
      <c r="N925" s="2"/>
      <c r="O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4.25" customHeight="1" x14ac:dyDescent="0.2">
      <c r="A926" s="34"/>
      <c r="B926" s="34"/>
      <c r="C926" s="34"/>
      <c r="D926" s="2"/>
      <c r="E926" s="2"/>
      <c r="F926" s="2"/>
      <c r="G926" s="2"/>
      <c r="H926" s="2"/>
      <c r="I926" s="2"/>
      <c r="J926" s="2"/>
      <c r="K926" s="2"/>
      <c r="L926" s="2"/>
      <c r="M926" s="2"/>
      <c r="N926" s="2"/>
      <c r="O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4.25" customHeight="1" x14ac:dyDescent="0.2">
      <c r="A927" s="34"/>
      <c r="B927" s="34"/>
      <c r="C927" s="34"/>
      <c r="D927" s="2"/>
      <c r="E927" s="2"/>
      <c r="F927" s="2"/>
      <c r="G927" s="2"/>
      <c r="H927" s="2"/>
      <c r="I927" s="2"/>
      <c r="J927" s="2"/>
      <c r="K927" s="2"/>
      <c r="L927" s="2"/>
      <c r="M927" s="2"/>
      <c r="N927" s="2"/>
      <c r="O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4.25" customHeight="1" x14ac:dyDescent="0.2">
      <c r="A928" s="34"/>
      <c r="B928" s="34"/>
      <c r="C928" s="34"/>
      <c r="D928" s="2"/>
      <c r="E928" s="2"/>
      <c r="F928" s="2"/>
      <c r="G928" s="2"/>
      <c r="H928" s="2"/>
      <c r="I928" s="2"/>
      <c r="J928" s="2"/>
      <c r="K928" s="2"/>
      <c r="L928" s="2"/>
      <c r="M928" s="2"/>
      <c r="N928" s="2"/>
      <c r="O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4.25" customHeight="1" x14ac:dyDescent="0.2">
      <c r="A929" s="34"/>
      <c r="B929" s="34"/>
      <c r="C929" s="34"/>
      <c r="D929" s="2"/>
      <c r="E929" s="2"/>
      <c r="F929" s="2"/>
      <c r="G929" s="2"/>
      <c r="H929" s="2"/>
      <c r="I929" s="2"/>
      <c r="J929" s="2"/>
      <c r="K929" s="2"/>
      <c r="L929" s="2"/>
      <c r="M929" s="2"/>
      <c r="N929" s="2"/>
      <c r="O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4.25" customHeight="1" x14ac:dyDescent="0.2">
      <c r="A930" s="34"/>
      <c r="B930" s="34"/>
      <c r="C930" s="34"/>
      <c r="D930" s="2"/>
      <c r="E930" s="2"/>
      <c r="F930" s="2"/>
      <c r="G930" s="2"/>
      <c r="H930" s="2"/>
      <c r="I930" s="2"/>
      <c r="J930" s="2"/>
      <c r="K930" s="2"/>
      <c r="L930" s="2"/>
      <c r="M930" s="2"/>
      <c r="N930" s="2"/>
      <c r="O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4.25" customHeight="1" x14ac:dyDescent="0.2">
      <c r="A931" s="34"/>
      <c r="B931" s="34"/>
      <c r="C931" s="34"/>
      <c r="D931" s="2"/>
      <c r="E931" s="2"/>
      <c r="F931" s="2"/>
      <c r="G931" s="2"/>
      <c r="H931" s="2"/>
      <c r="I931" s="2"/>
      <c r="J931" s="2"/>
      <c r="K931" s="2"/>
      <c r="L931" s="2"/>
      <c r="M931" s="2"/>
      <c r="N931" s="2"/>
      <c r="O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4.25" customHeight="1" x14ac:dyDescent="0.2">
      <c r="A932" s="34"/>
      <c r="B932" s="34"/>
      <c r="C932" s="34"/>
      <c r="D932" s="2"/>
      <c r="E932" s="2"/>
      <c r="F932" s="2"/>
      <c r="G932" s="2"/>
      <c r="H932" s="2"/>
      <c r="I932" s="2"/>
      <c r="J932" s="2"/>
      <c r="K932" s="2"/>
      <c r="L932" s="2"/>
      <c r="M932" s="2"/>
      <c r="N932" s="2"/>
      <c r="O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4.25" customHeight="1" x14ac:dyDescent="0.2">
      <c r="A933" s="34"/>
      <c r="B933" s="34"/>
      <c r="C933" s="34"/>
      <c r="D933" s="2"/>
      <c r="E933" s="2"/>
      <c r="F933" s="2"/>
      <c r="G933" s="2"/>
      <c r="H933" s="2"/>
      <c r="I933" s="2"/>
      <c r="J933" s="2"/>
      <c r="K933" s="2"/>
      <c r="L933" s="2"/>
      <c r="M933" s="2"/>
      <c r="N933" s="2"/>
      <c r="O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4.25" customHeight="1" x14ac:dyDescent="0.2">
      <c r="A934" s="34"/>
      <c r="B934" s="34"/>
      <c r="C934" s="34"/>
      <c r="D934" s="2"/>
      <c r="E934" s="2"/>
      <c r="F934" s="2"/>
      <c r="G934" s="2"/>
      <c r="H934" s="2"/>
      <c r="I934" s="2"/>
      <c r="J934" s="2"/>
      <c r="K934" s="2"/>
      <c r="L934" s="2"/>
      <c r="M934" s="2"/>
      <c r="N934" s="2"/>
      <c r="O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4.25" customHeight="1" x14ac:dyDescent="0.2">
      <c r="A935" s="34"/>
      <c r="B935" s="34"/>
      <c r="C935" s="34"/>
      <c r="D935" s="2"/>
      <c r="E935" s="2"/>
      <c r="F935" s="2"/>
      <c r="G935" s="2"/>
      <c r="H935" s="2"/>
      <c r="I935" s="2"/>
      <c r="J935" s="2"/>
      <c r="K935" s="2"/>
      <c r="L935" s="2"/>
      <c r="M935" s="2"/>
      <c r="N935" s="2"/>
      <c r="O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4.25" customHeight="1" x14ac:dyDescent="0.2">
      <c r="A936" s="34"/>
      <c r="B936" s="34"/>
      <c r="C936" s="34"/>
      <c r="D936" s="2"/>
      <c r="E936" s="2"/>
      <c r="F936" s="2"/>
      <c r="G936" s="2"/>
      <c r="H936" s="2"/>
      <c r="I936" s="2"/>
      <c r="J936" s="2"/>
      <c r="K936" s="2"/>
      <c r="L936" s="2"/>
      <c r="M936" s="2"/>
      <c r="N936" s="2"/>
      <c r="O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4.25" customHeight="1" x14ac:dyDescent="0.2">
      <c r="A937" s="34"/>
      <c r="B937" s="34"/>
      <c r="C937" s="34"/>
      <c r="D937" s="2"/>
      <c r="E937" s="2"/>
      <c r="F937" s="2"/>
      <c r="G937" s="2"/>
      <c r="H937" s="2"/>
      <c r="I937" s="2"/>
      <c r="J937" s="2"/>
      <c r="K937" s="2"/>
      <c r="L937" s="2"/>
      <c r="M937" s="2"/>
      <c r="N937" s="2"/>
      <c r="O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4.25" customHeight="1" x14ac:dyDescent="0.2">
      <c r="A938" s="34"/>
      <c r="B938" s="34"/>
      <c r="C938" s="34"/>
      <c r="D938" s="2"/>
      <c r="E938" s="2"/>
      <c r="F938" s="2"/>
      <c r="G938" s="2"/>
      <c r="H938" s="2"/>
      <c r="I938" s="2"/>
      <c r="J938" s="2"/>
      <c r="K938" s="2"/>
      <c r="L938" s="2"/>
      <c r="M938" s="2"/>
      <c r="N938" s="2"/>
      <c r="O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4.25" customHeight="1" x14ac:dyDescent="0.2">
      <c r="A939" s="34"/>
      <c r="B939" s="34"/>
      <c r="C939" s="34"/>
      <c r="D939" s="2"/>
      <c r="E939" s="2"/>
      <c r="F939" s="2"/>
      <c r="G939" s="2"/>
      <c r="H939" s="2"/>
      <c r="I939" s="2"/>
      <c r="J939" s="2"/>
      <c r="K939" s="2"/>
      <c r="L939" s="2"/>
      <c r="M939" s="2"/>
      <c r="N939" s="2"/>
      <c r="O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4.25" customHeight="1" x14ac:dyDescent="0.2">
      <c r="A940" s="34"/>
      <c r="B940" s="34"/>
      <c r="C940" s="34"/>
      <c r="D940" s="2"/>
      <c r="E940" s="2"/>
      <c r="F940" s="2"/>
      <c r="G940" s="2"/>
      <c r="H940" s="2"/>
      <c r="I940" s="2"/>
      <c r="J940" s="2"/>
      <c r="K940" s="2"/>
      <c r="L940" s="2"/>
      <c r="M940" s="2"/>
      <c r="N940" s="2"/>
      <c r="O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4.25" customHeight="1" x14ac:dyDescent="0.2">
      <c r="A941" s="34"/>
      <c r="B941" s="34"/>
      <c r="C941" s="34"/>
      <c r="D941" s="2"/>
      <c r="E941" s="2"/>
      <c r="F941" s="2"/>
      <c r="G941" s="2"/>
      <c r="H941" s="2"/>
      <c r="I941" s="2"/>
      <c r="J941" s="2"/>
      <c r="K941" s="2"/>
      <c r="L941" s="2"/>
      <c r="M941" s="2"/>
      <c r="N941" s="2"/>
      <c r="O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4.25" customHeight="1" x14ac:dyDescent="0.2">
      <c r="A942" s="34"/>
      <c r="B942" s="34"/>
      <c r="C942" s="34"/>
      <c r="D942" s="2"/>
      <c r="E942" s="2"/>
      <c r="F942" s="2"/>
      <c r="G942" s="2"/>
      <c r="H942" s="2"/>
      <c r="I942" s="2"/>
      <c r="J942" s="2"/>
      <c r="K942" s="2"/>
      <c r="L942" s="2"/>
      <c r="M942" s="2"/>
      <c r="N942" s="2"/>
      <c r="O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4.25" customHeight="1" x14ac:dyDescent="0.2">
      <c r="A943" s="34"/>
      <c r="B943" s="34"/>
      <c r="C943" s="34"/>
      <c r="D943" s="2"/>
      <c r="E943" s="2"/>
      <c r="F943" s="2"/>
      <c r="G943" s="2"/>
      <c r="H943" s="2"/>
      <c r="I943" s="2"/>
      <c r="J943" s="2"/>
      <c r="K943" s="2"/>
      <c r="L943" s="2"/>
      <c r="M943" s="2"/>
      <c r="N943" s="2"/>
      <c r="O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4.25" customHeight="1" x14ac:dyDescent="0.2">
      <c r="A944" s="34"/>
      <c r="B944" s="34"/>
      <c r="C944" s="34"/>
      <c r="D944" s="2"/>
      <c r="E944" s="2"/>
      <c r="F944" s="2"/>
      <c r="G944" s="2"/>
      <c r="H944" s="2"/>
      <c r="I944" s="2"/>
      <c r="J944" s="2"/>
      <c r="K944" s="2"/>
      <c r="L944" s="2"/>
      <c r="M944" s="2"/>
      <c r="N944" s="2"/>
      <c r="O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4.25" customHeight="1" x14ac:dyDescent="0.2">
      <c r="A945" s="34"/>
      <c r="B945" s="34"/>
      <c r="C945" s="34"/>
      <c r="D945" s="2"/>
      <c r="E945" s="2"/>
      <c r="F945" s="2"/>
      <c r="G945" s="2"/>
      <c r="H945" s="2"/>
      <c r="I945" s="2"/>
      <c r="J945" s="2"/>
      <c r="K945" s="2"/>
      <c r="L945" s="2"/>
      <c r="M945" s="2"/>
      <c r="N945" s="2"/>
      <c r="O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4.25" customHeight="1" x14ac:dyDescent="0.2">
      <c r="A946" s="34"/>
      <c r="B946" s="34"/>
      <c r="C946" s="34"/>
      <c r="D946" s="2"/>
      <c r="E946" s="2"/>
      <c r="F946" s="2"/>
      <c r="G946" s="2"/>
      <c r="H946" s="2"/>
      <c r="I946" s="2"/>
      <c r="J946" s="2"/>
      <c r="K946" s="2"/>
      <c r="L946" s="2"/>
      <c r="M946" s="2"/>
      <c r="N946" s="2"/>
      <c r="O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4.25" customHeight="1" x14ac:dyDescent="0.2">
      <c r="A947" s="34"/>
      <c r="B947" s="34"/>
      <c r="C947" s="34"/>
      <c r="D947" s="2"/>
      <c r="E947" s="2"/>
      <c r="F947" s="2"/>
      <c r="G947" s="2"/>
      <c r="H947" s="2"/>
      <c r="I947" s="2"/>
      <c r="J947" s="2"/>
      <c r="K947" s="2"/>
      <c r="L947" s="2"/>
      <c r="M947" s="2"/>
      <c r="N947" s="2"/>
      <c r="O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4.25" customHeight="1" x14ac:dyDescent="0.2">
      <c r="A948" s="34"/>
      <c r="B948" s="34"/>
      <c r="C948" s="34"/>
      <c r="D948" s="2"/>
      <c r="E948" s="2"/>
      <c r="F948" s="2"/>
      <c r="G948" s="2"/>
      <c r="H948" s="2"/>
      <c r="I948" s="2"/>
      <c r="J948" s="2"/>
      <c r="K948" s="2"/>
      <c r="L948" s="2"/>
      <c r="M948" s="2"/>
      <c r="N948" s="2"/>
      <c r="O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4.25" customHeight="1" x14ac:dyDescent="0.2">
      <c r="A949" s="34"/>
      <c r="B949" s="34"/>
      <c r="C949" s="34"/>
      <c r="D949" s="2"/>
      <c r="E949" s="2"/>
      <c r="F949" s="2"/>
      <c r="G949" s="2"/>
      <c r="H949" s="2"/>
      <c r="I949" s="2"/>
      <c r="J949" s="2"/>
      <c r="K949" s="2"/>
      <c r="L949" s="2"/>
      <c r="M949" s="2"/>
      <c r="N949" s="2"/>
      <c r="O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4.25" customHeight="1" x14ac:dyDescent="0.2">
      <c r="A950" s="34"/>
      <c r="B950" s="34"/>
      <c r="C950" s="34"/>
      <c r="D950" s="2"/>
      <c r="E950" s="2"/>
      <c r="F950" s="2"/>
      <c r="G950" s="2"/>
      <c r="H950" s="2"/>
      <c r="I950" s="2"/>
      <c r="J950" s="2"/>
      <c r="K950" s="2"/>
      <c r="L950" s="2"/>
      <c r="M950" s="2"/>
      <c r="N950" s="2"/>
      <c r="O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4.25" customHeight="1" x14ac:dyDescent="0.2">
      <c r="A951" s="34"/>
      <c r="B951" s="34"/>
      <c r="C951" s="34"/>
      <c r="D951" s="2"/>
      <c r="E951" s="2"/>
      <c r="F951" s="2"/>
      <c r="G951" s="2"/>
      <c r="H951" s="2"/>
      <c r="I951" s="2"/>
      <c r="J951" s="2"/>
      <c r="K951" s="2"/>
      <c r="L951" s="2"/>
      <c r="M951" s="2"/>
      <c r="N951" s="2"/>
      <c r="O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4.25" customHeight="1" x14ac:dyDescent="0.2">
      <c r="A952" s="34"/>
      <c r="B952" s="34"/>
      <c r="C952" s="34"/>
      <c r="D952" s="2"/>
      <c r="E952" s="2"/>
      <c r="F952" s="2"/>
      <c r="G952" s="2"/>
      <c r="H952" s="2"/>
      <c r="I952" s="2"/>
      <c r="J952" s="2"/>
      <c r="K952" s="2"/>
      <c r="L952" s="2"/>
      <c r="M952" s="2"/>
      <c r="N952" s="2"/>
      <c r="O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4.25" customHeight="1" x14ac:dyDescent="0.2">
      <c r="A953" s="34"/>
      <c r="B953" s="34"/>
      <c r="C953" s="34"/>
      <c r="D953" s="2"/>
      <c r="E953" s="2"/>
      <c r="F953" s="2"/>
      <c r="G953" s="2"/>
      <c r="H953" s="2"/>
      <c r="I953" s="2"/>
      <c r="J953" s="2"/>
      <c r="K953" s="2"/>
      <c r="L953" s="2"/>
      <c r="M953" s="2"/>
      <c r="N953" s="2"/>
      <c r="O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4.25" customHeight="1" x14ac:dyDescent="0.2">
      <c r="A954" s="34"/>
      <c r="B954" s="34"/>
      <c r="C954" s="34"/>
      <c r="D954" s="2"/>
      <c r="E954" s="2"/>
      <c r="F954" s="2"/>
      <c r="G954" s="2"/>
      <c r="H954" s="2"/>
      <c r="I954" s="2"/>
      <c r="J954" s="2"/>
      <c r="K954" s="2"/>
      <c r="L954" s="2"/>
      <c r="M954" s="2"/>
      <c r="N954" s="2"/>
      <c r="O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4.25" customHeight="1" x14ac:dyDescent="0.2">
      <c r="A955" s="34"/>
      <c r="B955" s="34"/>
      <c r="C955" s="34"/>
      <c r="D955" s="2"/>
      <c r="E955" s="2"/>
      <c r="F955" s="2"/>
      <c r="G955" s="2"/>
      <c r="H955" s="2"/>
      <c r="I955" s="2"/>
      <c r="J955" s="2"/>
      <c r="K955" s="2"/>
      <c r="L955" s="2"/>
      <c r="M955" s="2"/>
      <c r="N955" s="2"/>
      <c r="O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4.25" customHeight="1" x14ac:dyDescent="0.2">
      <c r="A956" s="34"/>
      <c r="B956" s="34"/>
      <c r="C956" s="34"/>
      <c r="D956" s="2"/>
      <c r="E956" s="2"/>
      <c r="F956" s="2"/>
      <c r="G956" s="2"/>
      <c r="H956" s="2"/>
      <c r="I956" s="2"/>
      <c r="J956" s="2"/>
      <c r="K956" s="2"/>
      <c r="L956" s="2"/>
      <c r="M956" s="2"/>
      <c r="N956" s="2"/>
      <c r="O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4.25" customHeight="1" x14ac:dyDescent="0.2">
      <c r="A957" s="34"/>
      <c r="B957" s="34"/>
      <c r="C957" s="34"/>
      <c r="D957" s="2"/>
      <c r="E957" s="2"/>
      <c r="F957" s="2"/>
      <c r="G957" s="2"/>
      <c r="H957" s="2"/>
      <c r="I957" s="2"/>
      <c r="J957" s="2"/>
      <c r="K957" s="2"/>
      <c r="L957" s="2"/>
      <c r="M957" s="2"/>
      <c r="N957" s="2"/>
      <c r="O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4.25" customHeight="1" x14ac:dyDescent="0.2">
      <c r="A958" s="34"/>
      <c r="B958" s="34"/>
      <c r="C958" s="34"/>
      <c r="D958" s="2"/>
      <c r="E958" s="2"/>
      <c r="F958" s="2"/>
      <c r="G958" s="2"/>
      <c r="H958" s="2"/>
      <c r="I958" s="2"/>
      <c r="J958" s="2"/>
      <c r="K958" s="2"/>
      <c r="L958" s="2"/>
      <c r="M958" s="2"/>
      <c r="N958" s="2"/>
      <c r="O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4.25" customHeight="1" x14ac:dyDescent="0.2">
      <c r="A959" s="34"/>
      <c r="B959" s="34"/>
      <c r="C959" s="34"/>
      <c r="D959" s="2"/>
      <c r="E959" s="2"/>
      <c r="F959" s="2"/>
      <c r="G959" s="2"/>
      <c r="H959" s="2"/>
      <c r="I959" s="2"/>
      <c r="J959" s="2"/>
      <c r="K959" s="2"/>
      <c r="L959" s="2"/>
      <c r="M959" s="2"/>
      <c r="N959" s="2"/>
      <c r="O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4.25" customHeight="1" x14ac:dyDescent="0.2">
      <c r="A960" s="34"/>
      <c r="B960" s="34"/>
      <c r="C960" s="34"/>
      <c r="D960" s="2"/>
      <c r="E960" s="2"/>
      <c r="F960" s="2"/>
      <c r="G960" s="2"/>
      <c r="H960" s="2"/>
      <c r="I960" s="2"/>
      <c r="J960" s="2"/>
      <c r="K960" s="2"/>
      <c r="L960" s="2"/>
      <c r="M960" s="2"/>
      <c r="N960" s="2"/>
      <c r="O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4.25" customHeight="1" x14ac:dyDescent="0.2">
      <c r="A961" s="34"/>
      <c r="B961" s="34"/>
      <c r="C961" s="34"/>
      <c r="D961" s="2"/>
      <c r="E961" s="2"/>
      <c r="F961" s="2"/>
      <c r="G961" s="2"/>
      <c r="H961" s="2"/>
      <c r="I961" s="2"/>
      <c r="J961" s="2"/>
      <c r="K961" s="2"/>
      <c r="L961" s="2"/>
      <c r="M961" s="2"/>
      <c r="N961" s="2"/>
      <c r="O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4.25" customHeight="1" x14ac:dyDescent="0.2">
      <c r="A962" s="34"/>
      <c r="B962" s="34"/>
      <c r="C962" s="34"/>
      <c r="D962" s="2"/>
      <c r="E962" s="2"/>
      <c r="F962" s="2"/>
      <c r="G962" s="2"/>
      <c r="H962" s="2"/>
      <c r="I962" s="2"/>
      <c r="J962" s="2"/>
      <c r="K962" s="2"/>
      <c r="L962" s="2"/>
      <c r="M962" s="2"/>
      <c r="N962" s="2"/>
      <c r="O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4.25" customHeight="1" x14ac:dyDescent="0.2">
      <c r="A963" s="34"/>
      <c r="B963" s="34"/>
      <c r="C963" s="34"/>
      <c r="D963" s="2"/>
      <c r="E963" s="2"/>
      <c r="F963" s="2"/>
      <c r="G963" s="2"/>
      <c r="H963" s="2"/>
      <c r="I963" s="2"/>
      <c r="J963" s="2"/>
      <c r="K963" s="2"/>
      <c r="L963" s="2"/>
      <c r="M963" s="2"/>
      <c r="N963" s="2"/>
      <c r="O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4.25" customHeight="1" x14ac:dyDescent="0.2">
      <c r="A964" s="34"/>
      <c r="B964" s="34"/>
      <c r="C964" s="34"/>
      <c r="D964" s="2"/>
      <c r="E964" s="2"/>
      <c r="F964" s="2"/>
      <c r="G964" s="2"/>
      <c r="H964" s="2"/>
      <c r="I964" s="2"/>
      <c r="J964" s="2"/>
      <c r="K964" s="2"/>
      <c r="L964" s="2"/>
      <c r="M964" s="2"/>
      <c r="N964" s="2"/>
      <c r="O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4.25" customHeight="1" x14ac:dyDescent="0.2">
      <c r="A965" s="34"/>
      <c r="B965" s="34"/>
      <c r="C965" s="34"/>
      <c r="D965" s="2"/>
      <c r="E965" s="2"/>
      <c r="F965" s="2"/>
      <c r="G965" s="2"/>
      <c r="H965" s="2"/>
      <c r="I965" s="2"/>
      <c r="J965" s="2"/>
      <c r="K965" s="2"/>
      <c r="L965" s="2"/>
      <c r="M965" s="2"/>
      <c r="N965" s="2"/>
      <c r="O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4.25" customHeight="1" x14ac:dyDescent="0.2">
      <c r="A966" s="34"/>
      <c r="B966" s="34"/>
      <c r="C966" s="34"/>
      <c r="D966" s="2"/>
      <c r="E966" s="2"/>
      <c r="F966" s="2"/>
      <c r="G966" s="2"/>
      <c r="H966" s="2"/>
      <c r="I966" s="2"/>
      <c r="J966" s="2"/>
      <c r="K966" s="2"/>
      <c r="L966" s="2"/>
      <c r="M966" s="2"/>
      <c r="N966" s="2"/>
      <c r="O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4.25" customHeight="1" x14ac:dyDescent="0.2">
      <c r="A967" s="34"/>
      <c r="B967" s="34"/>
      <c r="C967" s="34"/>
      <c r="D967" s="2"/>
      <c r="E967" s="2"/>
      <c r="F967" s="2"/>
      <c r="G967" s="2"/>
      <c r="H967" s="2"/>
      <c r="I967" s="2"/>
      <c r="J967" s="2"/>
      <c r="K967" s="2"/>
      <c r="L967" s="2"/>
      <c r="M967" s="2"/>
      <c r="N967" s="2"/>
      <c r="O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4.25" customHeight="1" x14ac:dyDescent="0.2">
      <c r="A968" s="34"/>
      <c r="B968" s="34"/>
      <c r="C968" s="34"/>
      <c r="D968" s="2"/>
      <c r="E968" s="2"/>
      <c r="F968" s="2"/>
      <c r="G968" s="2"/>
      <c r="H968" s="2"/>
      <c r="I968" s="2"/>
      <c r="J968" s="2"/>
      <c r="K968" s="2"/>
      <c r="L968" s="2"/>
      <c r="M968" s="2"/>
      <c r="N968" s="2"/>
      <c r="O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4.25" customHeight="1" x14ac:dyDescent="0.2">
      <c r="A969" s="34"/>
      <c r="B969" s="34"/>
      <c r="C969" s="34"/>
      <c r="D969" s="2"/>
      <c r="E969" s="2"/>
      <c r="F969" s="2"/>
      <c r="G969" s="2"/>
      <c r="H969" s="2"/>
      <c r="I969" s="2"/>
      <c r="J969" s="2"/>
      <c r="K969" s="2"/>
      <c r="L969" s="2"/>
      <c r="M969" s="2"/>
      <c r="N969" s="2"/>
      <c r="O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4.25" customHeight="1" x14ac:dyDescent="0.2">
      <c r="A970" s="34"/>
      <c r="B970" s="34"/>
      <c r="C970" s="34"/>
      <c r="D970" s="2"/>
      <c r="E970" s="2"/>
      <c r="F970" s="2"/>
      <c r="G970" s="2"/>
      <c r="H970" s="2"/>
      <c r="I970" s="2"/>
      <c r="J970" s="2"/>
      <c r="K970" s="2"/>
      <c r="L970" s="2"/>
      <c r="M970" s="2"/>
      <c r="N970" s="2"/>
      <c r="O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4.25" customHeight="1" x14ac:dyDescent="0.2">
      <c r="A971" s="34"/>
      <c r="B971" s="34"/>
      <c r="C971" s="34"/>
      <c r="D971" s="2"/>
      <c r="E971" s="2"/>
      <c r="F971" s="2"/>
      <c r="G971" s="2"/>
      <c r="H971" s="2"/>
      <c r="I971" s="2"/>
      <c r="J971" s="2"/>
      <c r="K971" s="2"/>
      <c r="L971" s="2"/>
      <c r="M971" s="2"/>
      <c r="N971" s="2"/>
      <c r="O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4.25" customHeight="1" x14ac:dyDescent="0.2">
      <c r="A972" s="34"/>
      <c r="B972" s="34"/>
      <c r="C972" s="34"/>
      <c r="D972" s="2"/>
      <c r="E972" s="2"/>
      <c r="F972" s="2"/>
      <c r="G972" s="2"/>
      <c r="H972" s="2"/>
      <c r="I972" s="2"/>
      <c r="J972" s="2"/>
      <c r="K972" s="2"/>
      <c r="L972" s="2"/>
      <c r="M972" s="2"/>
      <c r="N972" s="2"/>
      <c r="O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4.25" customHeight="1" x14ac:dyDescent="0.2">
      <c r="A973" s="34"/>
      <c r="B973" s="34"/>
      <c r="C973" s="34"/>
      <c r="D973" s="2"/>
      <c r="E973" s="2"/>
      <c r="F973" s="2"/>
      <c r="G973" s="2"/>
      <c r="H973" s="2"/>
      <c r="I973" s="2"/>
      <c r="J973" s="2"/>
      <c r="K973" s="2"/>
      <c r="L973" s="2"/>
      <c r="M973" s="2"/>
      <c r="N973" s="2"/>
      <c r="O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4.25" customHeight="1" x14ac:dyDescent="0.2">
      <c r="A974" s="34"/>
      <c r="B974" s="34"/>
      <c r="C974" s="34"/>
      <c r="D974" s="2"/>
      <c r="E974" s="2"/>
      <c r="F974" s="2"/>
      <c r="G974" s="2"/>
      <c r="H974" s="2"/>
      <c r="I974" s="2"/>
      <c r="J974" s="2"/>
      <c r="K974" s="2"/>
      <c r="L974" s="2"/>
      <c r="M974" s="2"/>
      <c r="N974" s="2"/>
      <c r="O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4.25" customHeight="1" x14ac:dyDescent="0.2">
      <c r="A975" s="34"/>
      <c r="B975" s="34"/>
      <c r="C975" s="34"/>
      <c r="D975" s="2"/>
      <c r="E975" s="2"/>
      <c r="F975" s="2"/>
      <c r="G975" s="2"/>
      <c r="H975" s="2"/>
      <c r="I975" s="2"/>
      <c r="J975" s="2"/>
      <c r="K975" s="2"/>
      <c r="L975" s="2"/>
      <c r="M975" s="2"/>
      <c r="N975" s="2"/>
      <c r="O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4.25" customHeight="1" x14ac:dyDescent="0.2">
      <c r="A976" s="34"/>
      <c r="B976" s="34"/>
      <c r="C976" s="34"/>
      <c r="D976" s="2"/>
      <c r="E976" s="2"/>
      <c r="F976" s="2"/>
      <c r="G976" s="2"/>
      <c r="H976" s="2"/>
      <c r="I976" s="2"/>
      <c r="J976" s="2"/>
      <c r="K976" s="2"/>
      <c r="L976" s="2"/>
      <c r="M976" s="2"/>
      <c r="N976" s="2"/>
      <c r="O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4.25" customHeight="1" x14ac:dyDescent="0.2">
      <c r="A977" s="34"/>
      <c r="B977" s="34"/>
      <c r="C977" s="34"/>
      <c r="D977" s="2"/>
      <c r="E977" s="2"/>
      <c r="F977" s="2"/>
      <c r="G977" s="2"/>
      <c r="H977" s="2"/>
      <c r="I977" s="2"/>
      <c r="J977" s="2"/>
      <c r="K977" s="2"/>
      <c r="L977" s="2"/>
      <c r="M977" s="2"/>
      <c r="N977" s="2"/>
      <c r="O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4.25" customHeight="1" x14ac:dyDescent="0.2">
      <c r="A978" s="34"/>
      <c r="B978" s="34"/>
      <c r="C978" s="34"/>
      <c r="D978" s="2"/>
      <c r="E978" s="2"/>
      <c r="F978" s="2"/>
      <c r="G978" s="2"/>
      <c r="H978" s="2"/>
      <c r="I978" s="2"/>
      <c r="J978" s="2"/>
      <c r="K978" s="2"/>
      <c r="L978" s="2"/>
      <c r="M978" s="2"/>
      <c r="N978" s="2"/>
      <c r="O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4.25" customHeight="1" x14ac:dyDescent="0.2">
      <c r="A979" s="34"/>
      <c r="B979" s="34"/>
      <c r="C979" s="34"/>
      <c r="D979" s="2"/>
      <c r="E979" s="2"/>
      <c r="F979" s="2"/>
      <c r="G979" s="2"/>
      <c r="H979" s="2"/>
      <c r="I979" s="2"/>
      <c r="J979" s="2"/>
      <c r="K979" s="2"/>
      <c r="L979" s="2"/>
      <c r="M979" s="2"/>
      <c r="N979" s="2"/>
      <c r="O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4.25" customHeight="1" x14ac:dyDescent="0.2">
      <c r="A980" s="34"/>
      <c r="B980" s="34"/>
      <c r="C980" s="34"/>
      <c r="D980" s="2"/>
      <c r="E980" s="2"/>
      <c r="F980" s="2"/>
      <c r="G980" s="2"/>
      <c r="H980" s="2"/>
      <c r="I980" s="2"/>
      <c r="J980" s="2"/>
      <c r="K980" s="2"/>
      <c r="L980" s="2"/>
      <c r="M980" s="2"/>
      <c r="N980" s="2"/>
      <c r="O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4.25" customHeight="1" x14ac:dyDescent="0.2">
      <c r="A981" s="34"/>
      <c r="B981" s="34"/>
      <c r="C981" s="34"/>
      <c r="D981" s="2"/>
      <c r="E981" s="2"/>
      <c r="F981" s="2"/>
      <c r="G981" s="2"/>
      <c r="H981" s="2"/>
      <c r="I981" s="2"/>
      <c r="J981" s="2"/>
      <c r="K981" s="2"/>
      <c r="L981" s="2"/>
      <c r="M981" s="2"/>
      <c r="N981" s="2"/>
      <c r="O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4.25" customHeight="1" x14ac:dyDescent="0.2">
      <c r="A982" s="34"/>
      <c r="B982" s="34"/>
      <c r="C982" s="34"/>
      <c r="D982" s="2"/>
      <c r="E982" s="2"/>
      <c r="F982" s="2"/>
      <c r="G982" s="2"/>
      <c r="H982" s="2"/>
      <c r="I982" s="2"/>
      <c r="J982" s="2"/>
      <c r="K982" s="2"/>
      <c r="L982" s="2"/>
      <c r="M982" s="2"/>
      <c r="N982" s="2"/>
      <c r="O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4.25" customHeight="1" x14ac:dyDescent="0.2">
      <c r="A983" s="34"/>
      <c r="B983" s="34"/>
      <c r="C983" s="34"/>
      <c r="D983" s="2"/>
      <c r="E983" s="2"/>
      <c r="F983" s="2"/>
      <c r="G983" s="2"/>
      <c r="H983" s="2"/>
      <c r="I983" s="2"/>
      <c r="J983" s="2"/>
      <c r="K983" s="2"/>
      <c r="L983" s="2"/>
      <c r="M983" s="2"/>
      <c r="N983" s="2"/>
      <c r="O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4.25" customHeight="1" x14ac:dyDescent="0.2">
      <c r="A984" s="34"/>
      <c r="B984" s="34"/>
      <c r="C984" s="34"/>
      <c r="D984" s="2"/>
      <c r="E984" s="2"/>
      <c r="F984" s="2"/>
      <c r="G984" s="2"/>
      <c r="H984" s="2"/>
      <c r="I984" s="2"/>
      <c r="J984" s="2"/>
      <c r="K984" s="2"/>
      <c r="L984" s="2"/>
      <c r="M984" s="2"/>
      <c r="N984" s="2"/>
      <c r="O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4.25" customHeight="1" x14ac:dyDescent="0.2">
      <c r="A985" s="34"/>
      <c r="B985" s="34"/>
      <c r="C985" s="34"/>
      <c r="D985" s="2"/>
      <c r="E985" s="2"/>
      <c r="F985" s="2"/>
      <c r="G985" s="2"/>
      <c r="H985" s="2"/>
      <c r="I985" s="2"/>
      <c r="J985" s="2"/>
      <c r="K985" s="2"/>
      <c r="L985" s="2"/>
      <c r="M985" s="2"/>
      <c r="N985" s="2"/>
      <c r="O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4.25" customHeight="1" x14ac:dyDescent="0.2">
      <c r="A986" s="34"/>
      <c r="B986" s="34"/>
      <c r="C986" s="34"/>
      <c r="D986" s="2"/>
      <c r="E986" s="2"/>
      <c r="F986" s="2"/>
      <c r="G986" s="2"/>
      <c r="H986" s="2"/>
      <c r="I986" s="2"/>
      <c r="J986" s="2"/>
      <c r="K986" s="2"/>
      <c r="L986" s="2"/>
      <c r="M986" s="2"/>
      <c r="N986" s="2"/>
      <c r="O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4.25" customHeight="1" x14ac:dyDescent="0.2">
      <c r="A987" s="34"/>
      <c r="B987" s="34"/>
      <c r="C987" s="34"/>
      <c r="D987" s="2"/>
      <c r="E987" s="2"/>
      <c r="F987" s="2"/>
      <c r="G987" s="2"/>
      <c r="H987" s="2"/>
      <c r="I987" s="2"/>
      <c r="J987" s="2"/>
      <c r="K987" s="2"/>
      <c r="L987" s="2"/>
      <c r="M987" s="2"/>
      <c r="N987" s="2"/>
      <c r="O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4.25" customHeight="1" x14ac:dyDescent="0.2">
      <c r="A988" s="34"/>
      <c r="B988" s="34"/>
      <c r="C988" s="34"/>
      <c r="D988" s="2"/>
      <c r="E988" s="2"/>
      <c r="F988" s="2"/>
      <c r="G988" s="2"/>
      <c r="H988" s="2"/>
      <c r="I988" s="2"/>
      <c r="J988" s="2"/>
      <c r="K988" s="2"/>
      <c r="L988" s="2"/>
      <c r="M988" s="2"/>
      <c r="N988" s="2"/>
      <c r="O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4.25" customHeight="1" x14ac:dyDescent="0.2">
      <c r="A989" s="34"/>
      <c r="B989" s="34"/>
      <c r="C989" s="34"/>
      <c r="D989" s="2"/>
      <c r="E989" s="2"/>
      <c r="F989" s="2"/>
      <c r="G989" s="2"/>
      <c r="H989" s="2"/>
      <c r="I989" s="2"/>
      <c r="J989" s="2"/>
      <c r="K989" s="2"/>
      <c r="L989" s="2"/>
      <c r="M989" s="2"/>
      <c r="N989" s="2"/>
      <c r="O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4.25" customHeight="1" x14ac:dyDescent="0.2">
      <c r="A990" s="34"/>
      <c r="B990" s="34"/>
      <c r="C990" s="34"/>
      <c r="D990" s="2"/>
      <c r="E990" s="2"/>
      <c r="F990" s="2"/>
      <c r="G990" s="2"/>
      <c r="H990" s="2"/>
      <c r="I990" s="2"/>
      <c r="J990" s="2"/>
      <c r="K990" s="2"/>
      <c r="L990" s="2"/>
      <c r="M990" s="2"/>
      <c r="N990" s="2"/>
      <c r="O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4.25" customHeight="1" x14ac:dyDescent="0.2">
      <c r="A991" s="34"/>
      <c r="B991" s="34"/>
      <c r="C991" s="34"/>
      <c r="D991" s="2"/>
      <c r="E991" s="2"/>
      <c r="F991" s="2"/>
      <c r="G991" s="2"/>
      <c r="H991" s="2"/>
      <c r="I991" s="2"/>
      <c r="J991" s="2"/>
      <c r="K991" s="2"/>
      <c r="L991" s="2"/>
      <c r="M991" s="2"/>
      <c r="N991" s="2"/>
      <c r="O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4.25" customHeight="1" x14ac:dyDescent="0.2">
      <c r="A992" s="34"/>
      <c r="B992" s="34"/>
      <c r="C992" s="34"/>
      <c r="D992" s="2"/>
      <c r="E992" s="2"/>
      <c r="F992" s="2"/>
      <c r="G992" s="2"/>
      <c r="H992" s="2"/>
      <c r="I992" s="2"/>
      <c r="J992" s="2"/>
      <c r="K992" s="2"/>
      <c r="L992" s="2"/>
      <c r="M992" s="2"/>
      <c r="N992" s="2"/>
      <c r="O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4.25" customHeight="1" x14ac:dyDescent="0.2">
      <c r="A993" s="34"/>
      <c r="B993" s="34"/>
      <c r="C993" s="34"/>
      <c r="D993" s="2"/>
      <c r="E993" s="2"/>
      <c r="F993" s="2"/>
      <c r="G993" s="2"/>
      <c r="H993" s="2"/>
      <c r="I993" s="2"/>
      <c r="J993" s="2"/>
      <c r="K993" s="2"/>
      <c r="L993" s="2"/>
      <c r="M993" s="2"/>
      <c r="N993" s="2"/>
      <c r="O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4.25" customHeight="1" x14ac:dyDescent="0.2">
      <c r="A994" s="34"/>
      <c r="B994" s="34"/>
      <c r="C994" s="34"/>
      <c r="D994" s="2"/>
      <c r="E994" s="2"/>
      <c r="F994" s="2"/>
      <c r="G994" s="2"/>
      <c r="H994" s="2"/>
      <c r="I994" s="2"/>
      <c r="J994" s="2"/>
      <c r="K994" s="2"/>
      <c r="L994" s="2"/>
      <c r="M994" s="2"/>
      <c r="N994" s="2"/>
      <c r="O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4.25" customHeight="1" x14ac:dyDescent="0.2">
      <c r="A995" s="34"/>
      <c r="B995" s="34"/>
      <c r="C995" s="34"/>
      <c r="D995" s="2"/>
      <c r="E995" s="2"/>
      <c r="F995" s="2"/>
      <c r="G995" s="2"/>
      <c r="H995" s="2"/>
      <c r="I995" s="2"/>
      <c r="J995" s="2"/>
      <c r="K995" s="2"/>
      <c r="L995" s="2"/>
      <c r="M995" s="2"/>
      <c r="N995" s="2"/>
      <c r="O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4.25" customHeight="1" x14ac:dyDescent="0.2">
      <c r="A996" s="34"/>
      <c r="B996" s="34"/>
      <c r="C996" s="34"/>
      <c r="D996" s="2"/>
      <c r="E996" s="2"/>
      <c r="F996" s="2"/>
      <c r="G996" s="2"/>
      <c r="H996" s="2"/>
      <c r="I996" s="2"/>
      <c r="J996" s="2"/>
      <c r="K996" s="2"/>
      <c r="L996" s="2"/>
      <c r="M996" s="2"/>
      <c r="N996" s="2"/>
      <c r="O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4.25" customHeight="1" x14ac:dyDescent="0.2">
      <c r="A997" s="34"/>
      <c r="B997" s="34"/>
      <c r="C997" s="34"/>
      <c r="D997" s="2"/>
      <c r="E997" s="2"/>
      <c r="F997" s="2"/>
      <c r="G997" s="2"/>
      <c r="H997" s="2"/>
      <c r="I997" s="2"/>
      <c r="J997" s="2"/>
      <c r="K997" s="2"/>
      <c r="L997" s="2"/>
      <c r="M997" s="2"/>
      <c r="N997" s="2"/>
      <c r="O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4.25" customHeight="1" x14ac:dyDescent="0.2">
      <c r="A998" s="34"/>
      <c r="B998" s="34"/>
      <c r="C998" s="34"/>
      <c r="D998" s="2"/>
      <c r="E998" s="2"/>
      <c r="F998" s="2"/>
      <c r="G998" s="2"/>
      <c r="H998" s="2"/>
      <c r="I998" s="2"/>
      <c r="J998" s="2"/>
      <c r="K998" s="2"/>
      <c r="L998" s="2"/>
      <c r="M998" s="2"/>
      <c r="N998" s="2"/>
      <c r="O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4.25" customHeight="1" x14ac:dyDescent="0.2">
      <c r="A999" s="34"/>
      <c r="B999" s="34"/>
      <c r="C999" s="34"/>
      <c r="D999" s="2"/>
      <c r="E999" s="2"/>
      <c r="F999" s="2"/>
      <c r="G999" s="2"/>
      <c r="H999" s="2"/>
      <c r="I999" s="2"/>
      <c r="J999" s="2"/>
      <c r="K999" s="2"/>
      <c r="L999" s="2"/>
      <c r="M999" s="2"/>
      <c r="N999" s="2"/>
      <c r="O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4.25" customHeight="1" x14ac:dyDescent="0.2">
      <c r="A1000" s="34"/>
      <c r="B1000" s="34"/>
      <c r="C1000" s="34"/>
      <c r="D1000" s="2"/>
      <c r="E1000" s="2"/>
      <c r="F1000" s="2"/>
      <c r="G1000" s="2"/>
      <c r="H1000" s="2"/>
      <c r="I1000" s="2"/>
      <c r="J1000" s="2"/>
      <c r="K1000" s="2"/>
      <c r="L1000" s="2"/>
      <c r="M1000" s="2"/>
      <c r="N1000" s="2"/>
      <c r="O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conditionalFormatting sqref="G6:L36">
    <cfRule type="cellIs" dxfId="12" priority="4" operator="equal">
      <formula>0</formula>
    </cfRule>
    <cfRule type="colorScale" priority="6">
      <colorScale>
        <cfvo type="min"/>
        <cfvo type="percentile" val="50"/>
        <cfvo type="max"/>
        <color rgb="FFF8696B"/>
        <color rgb="FFFFEB84"/>
        <color rgb="FF63BE7B"/>
      </colorScale>
    </cfRule>
  </conditionalFormatting>
  <conditionalFormatting sqref="G36:L36">
    <cfRule type="colorScale" priority="5">
      <colorScale>
        <cfvo type="min"/>
        <cfvo type="percentile" val="50"/>
        <cfvo type="max"/>
        <color rgb="FFF8696B"/>
        <color rgb="FFFFEB84"/>
        <color rgb="FF63BE7B"/>
      </colorScale>
    </cfRule>
  </conditionalFormatting>
  <conditionalFormatting sqref="N6:N36">
    <cfRule type="cellIs" dxfId="11" priority="1" operator="equal">
      <formula>0</formula>
    </cfRule>
    <cfRule type="colorScale" priority="3">
      <colorScale>
        <cfvo type="min"/>
        <cfvo type="percentile" val="50"/>
        <cfvo type="max"/>
        <color rgb="FFF8696B"/>
        <color rgb="FFFFEB84"/>
        <color rgb="FF63BE7B"/>
      </colorScale>
    </cfRule>
  </conditionalFormatting>
  <conditionalFormatting sqref="N36">
    <cfRule type="colorScale" priority="2">
      <colorScale>
        <cfvo type="min"/>
        <cfvo type="percentile" val="50"/>
        <cfvo type="max"/>
        <color rgb="FFF8696B"/>
        <color rgb="FFFFEB84"/>
        <color rgb="FF63BE7B"/>
      </colorScale>
    </cfRule>
  </conditionalFormatting>
  <conditionalFormatting sqref="O6:O36">
    <cfRule type="colorScale" priority="11">
      <colorScale>
        <cfvo type="min"/>
        <cfvo type="max"/>
        <color rgb="FFC00000"/>
        <color rgb="FF63BE7B"/>
      </colorScale>
    </cfRule>
  </conditionalFormatting>
  <dataValidations count="1">
    <dataValidation type="list" allowBlank="1" showErrorMessage="1" sqref="R6:R36" xr:uid="{00000000-0002-0000-0700-000000000000}">
      <formula1>$AO$6:$AO$7</formula1>
    </dataValidation>
  </dataValidations>
  <pageMargins left="0.7" right="0.7" top="0.75" bottom="0.75" header="0" footer="0"/>
  <pageSetup paperSize="9" scale="2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Z1000"/>
  <sheetViews>
    <sheetView workbookViewId="0"/>
  </sheetViews>
  <sheetFormatPr baseColWidth="10" defaultColWidth="14.5" defaultRowHeight="15" customHeight="1" x14ac:dyDescent="0.2"/>
  <cols>
    <col min="1" max="26" width="8.83203125" customWidth="1"/>
  </cols>
  <sheetData>
    <row r="1" spans="1:26" ht="14.25" customHeight="1" x14ac:dyDescent="0.2">
      <c r="A1" s="2" t="s">
        <v>110</v>
      </c>
      <c r="B1" s="2"/>
      <c r="C1" s="2"/>
      <c r="D1" s="2"/>
      <c r="E1" s="2"/>
      <c r="F1" s="2"/>
      <c r="G1" s="2"/>
      <c r="H1" s="2"/>
      <c r="I1" s="2"/>
      <c r="J1" s="2"/>
      <c r="K1" s="2"/>
      <c r="L1" s="2"/>
      <c r="M1" s="2"/>
      <c r="N1" s="2"/>
      <c r="O1" s="2"/>
      <c r="P1" s="2"/>
      <c r="Q1" s="2"/>
      <c r="R1" s="2"/>
      <c r="S1" s="2"/>
      <c r="T1" s="2"/>
      <c r="U1" s="2"/>
      <c r="V1" s="2"/>
      <c r="W1" s="2"/>
      <c r="X1" s="2"/>
      <c r="Y1" s="2"/>
      <c r="Z1" s="2"/>
    </row>
    <row r="2" spans="1:26" ht="14.25" customHeight="1" x14ac:dyDescent="0.2">
      <c r="A2" s="2"/>
      <c r="B2" s="2"/>
      <c r="C2" s="2"/>
      <c r="D2" s="2"/>
      <c r="E2" s="2"/>
      <c r="F2" s="2"/>
      <c r="G2" s="2"/>
      <c r="H2" s="2"/>
      <c r="I2" s="2"/>
      <c r="J2" s="2"/>
      <c r="K2" s="2"/>
      <c r="L2" s="2"/>
      <c r="M2" s="2"/>
      <c r="N2" s="2"/>
      <c r="O2" s="2"/>
      <c r="P2" s="2"/>
      <c r="Q2" s="2"/>
      <c r="R2" s="2"/>
      <c r="S2" s="2"/>
      <c r="T2" s="2"/>
      <c r="U2" s="2"/>
      <c r="V2" s="2"/>
      <c r="W2" s="2"/>
      <c r="X2" s="2"/>
      <c r="Y2" s="2"/>
      <c r="Z2" s="2"/>
    </row>
    <row r="3" spans="1:26" ht="14.25" customHeight="1" x14ac:dyDescent="0.2">
      <c r="A3" s="2"/>
      <c r="B3" s="2"/>
      <c r="C3" s="2"/>
      <c r="D3" s="2"/>
      <c r="E3" s="2"/>
      <c r="F3" s="2"/>
      <c r="G3" s="2"/>
      <c r="H3" s="2"/>
      <c r="I3" s="2"/>
      <c r="J3" s="2"/>
      <c r="K3" s="2"/>
      <c r="L3" s="2"/>
      <c r="M3" s="2"/>
      <c r="N3" s="2"/>
      <c r="O3" s="2"/>
      <c r="P3" s="2"/>
      <c r="Q3" s="2"/>
      <c r="R3" s="2"/>
      <c r="S3" s="2"/>
      <c r="T3" s="2"/>
      <c r="U3" s="2"/>
      <c r="V3" s="2"/>
      <c r="W3" s="2"/>
      <c r="X3" s="2"/>
      <c r="Y3" s="2"/>
      <c r="Z3" s="2"/>
    </row>
    <row r="4" spans="1:26" ht="14.25" customHeight="1" x14ac:dyDescent="0.2">
      <c r="A4" s="2"/>
      <c r="B4" s="2"/>
      <c r="C4" s="2"/>
      <c r="D4" s="2"/>
      <c r="E4" s="2"/>
      <c r="F4" s="2"/>
      <c r="G4" s="2"/>
      <c r="H4" s="2"/>
      <c r="I4" s="2"/>
      <c r="J4" s="2"/>
      <c r="K4" s="2"/>
      <c r="L4" s="2"/>
      <c r="M4" s="2"/>
      <c r="N4" s="2"/>
      <c r="O4" s="2"/>
      <c r="P4" s="2"/>
      <c r="Q4" s="2"/>
      <c r="R4" s="2"/>
      <c r="S4" s="2"/>
      <c r="T4" s="2"/>
      <c r="U4" s="2"/>
      <c r="V4" s="2"/>
      <c r="W4" s="2"/>
      <c r="X4" s="2"/>
      <c r="Y4" s="2"/>
      <c r="Z4" s="2"/>
    </row>
    <row r="5" spans="1:26" ht="14.2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4.2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4.25" customHeight="1" x14ac:dyDescent="0.2">
      <c r="A8" s="2"/>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4.2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BF1000"/>
  <sheetViews>
    <sheetView showGridLines="0" topLeftCell="D6" zoomScale="65" zoomScaleNormal="65" workbookViewId="0">
      <selection activeCell="T8" sqref="T8:T11"/>
    </sheetView>
  </sheetViews>
  <sheetFormatPr baseColWidth="10" defaultColWidth="14.5" defaultRowHeight="15" customHeight="1" outlineLevelRow="1" outlineLevelCol="1" x14ac:dyDescent="0.2"/>
  <cols>
    <col min="1" max="2" width="2.5" hidden="1" customWidth="1"/>
    <col min="3" max="3" width="3.83203125" hidden="1" customWidth="1"/>
    <col min="4" max="4" width="33.1640625" customWidth="1"/>
    <col min="5" max="5" width="32.5" customWidth="1"/>
    <col min="6" max="6" width="2.5" hidden="1" customWidth="1" outlineLevel="1"/>
    <col min="7" max="7" width="18.5" hidden="1" customWidth="1" outlineLevel="1"/>
    <col min="8" max="8" width="19.5" hidden="1" customWidth="1" outlineLevel="1"/>
    <col min="9" max="9" width="18.5" hidden="1" customWidth="1" outlineLevel="1"/>
    <col min="10" max="10" width="21.1640625" hidden="1" customWidth="1" outlineLevel="1"/>
    <col min="11" max="12" width="14.5" hidden="1" customWidth="1" outlineLevel="1"/>
    <col min="13" max="13" width="2.5" hidden="1" customWidth="1" outlineLevel="1"/>
    <col min="14" max="14" width="15.5" hidden="1" customWidth="1" outlineLevel="1"/>
    <col min="15" max="15" width="2.5" hidden="1" customWidth="1" outlineLevel="1"/>
    <col min="16" max="16" width="50.5" hidden="1" customWidth="1" outlineLevel="1"/>
    <col min="17" max="17" width="2.5" hidden="1" customWidth="1" outlineLevel="1"/>
    <col min="18" max="18" width="2.5" customWidth="1" collapsed="1"/>
    <col min="19" max="19" width="35.5" customWidth="1"/>
    <col min="20" max="20" width="18.1640625" customWidth="1"/>
    <col min="21" max="21" width="35.5" customWidth="1"/>
    <col min="22" max="22" width="18.1640625" customWidth="1"/>
    <col min="23" max="23" width="35.5" customWidth="1"/>
    <col min="24" max="24" width="18.1640625" customWidth="1"/>
    <col min="25" max="25" width="35.5" customWidth="1"/>
    <col min="26" max="26" width="18.1640625" customWidth="1"/>
    <col min="27" max="27" width="35.5" customWidth="1"/>
    <col min="28" max="28" width="18.1640625" customWidth="1"/>
    <col min="29" max="29" width="35.5" customWidth="1"/>
    <col min="30" max="30" width="18.1640625" customWidth="1"/>
    <col min="31" max="31" width="35.5" customWidth="1"/>
    <col min="32" max="32" width="18.1640625" customWidth="1"/>
    <col min="33" max="33" width="35.5" customWidth="1"/>
    <col min="34" max="34" width="23.5" customWidth="1"/>
    <col min="35" max="42" width="2.5" hidden="1" customWidth="1" outlineLevel="1"/>
    <col min="43" max="43" width="2.83203125" hidden="1" customWidth="1" outlineLevel="1"/>
    <col min="44" max="44" width="2.5" hidden="1" customWidth="1" outlineLevel="1"/>
    <col min="45" max="48" width="25.5" hidden="1" customWidth="1" outlineLevel="1"/>
    <col min="49" max="49" width="2.5" customWidth="1" collapsed="1"/>
    <col min="50" max="50" width="57.5" customWidth="1"/>
    <col min="51" max="51" width="2.5" customWidth="1"/>
    <col min="52" max="52" width="8.83203125" customWidth="1"/>
    <col min="53" max="54" width="25.5" hidden="1" customWidth="1"/>
    <col min="55" max="55" width="25.5" customWidth="1"/>
    <col min="56" max="56" width="8.83203125" customWidth="1"/>
    <col min="57" max="57" width="20.5" hidden="1" customWidth="1"/>
    <col min="58" max="58" width="8.83203125" customWidth="1"/>
  </cols>
  <sheetData>
    <row r="1" spans="1:58" ht="14.25" customHeight="1" outlineLevel="1" x14ac:dyDescent="0.2">
      <c r="A1" s="34"/>
      <c r="B1" s="34"/>
      <c r="C1" s="34"/>
      <c r="D1" s="3"/>
      <c r="E1" s="3"/>
      <c r="F1" s="2"/>
      <c r="G1" s="2"/>
      <c r="H1" s="2"/>
      <c r="I1" s="2"/>
      <c r="J1" s="2"/>
      <c r="K1" s="2"/>
      <c r="L1" s="2"/>
      <c r="M1" s="2"/>
      <c r="N1" s="2"/>
      <c r="O1" s="2"/>
      <c r="P1" s="2"/>
      <c r="Q1" s="2"/>
      <c r="R1" s="2"/>
      <c r="S1" s="2"/>
      <c r="T1" s="2"/>
      <c r="U1" s="3"/>
      <c r="V1" s="2"/>
      <c r="W1" s="2"/>
      <c r="X1" s="2"/>
      <c r="Y1" s="2"/>
      <c r="Z1" s="2"/>
      <c r="AA1" s="2"/>
      <c r="AB1" s="2"/>
      <c r="AC1" s="86"/>
      <c r="AD1" s="2"/>
      <c r="AE1" s="86"/>
      <c r="AF1" s="2"/>
      <c r="AG1" s="3"/>
      <c r="AH1" s="2"/>
      <c r="AI1" s="2"/>
      <c r="AJ1" s="2"/>
      <c r="AK1" s="2"/>
      <c r="AL1" s="2"/>
      <c r="AM1" s="2"/>
      <c r="AN1" s="2"/>
      <c r="AO1" s="2"/>
      <c r="AP1" s="2"/>
      <c r="AQ1" s="2"/>
      <c r="AR1" s="2"/>
      <c r="AS1" s="2"/>
      <c r="AT1" s="2"/>
      <c r="AU1" s="2"/>
      <c r="AV1" s="2"/>
      <c r="AW1" s="2"/>
      <c r="AX1" s="2"/>
      <c r="AY1" s="2"/>
      <c r="AZ1" s="2"/>
      <c r="BA1" s="2"/>
      <c r="BB1" s="2"/>
      <c r="BC1" s="2"/>
      <c r="BD1" s="2"/>
      <c r="BE1" s="2"/>
      <c r="BF1" s="2"/>
    </row>
    <row r="2" spans="1:58" ht="36" customHeight="1" outlineLevel="1" thickBot="1" x14ac:dyDescent="0.35">
      <c r="A2" s="34"/>
      <c r="B2" s="34"/>
      <c r="C2" s="34"/>
      <c r="D2" s="331" t="s">
        <v>1166</v>
      </c>
      <c r="E2" s="41"/>
      <c r="F2" s="2"/>
      <c r="G2" s="35" t="s">
        <v>1116</v>
      </c>
      <c r="H2" s="6"/>
      <c r="I2" s="6"/>
      <c r="J2" s="6"/>
      <c r="K2" s="6"/>
      <c r="L2" s="6"/>
      <c r="M2" s="6"/>
      <c r="N2" s="6"/>
      <c r="O2" s="6"/>
      <c r="P2" s="6"/>
      <c r="Q2" s="41"/>
      <c r="R2" s="2"/>
      <c r="S2" s="327" t="s">
        <v>1145</v>
      </c>
      <c r="T2" s="311"/>
      <c r="U2" s="311"/>
      <c r="V2" s="311"/>
      <c r="W2" s="311"/>
      <c r="X2" s="311"/>
      <c r="Y2" s="6"/>
      <c r="Z2" s="6"/>
      <c r="AA2" s="6"/>
      <c r="AB2" s="6"/>
      <c r="AC2" s="87"/>
      <c r="AD2" s="6"/>
      <c r="AE2" s="87"/>
      <c r="AF2" s="6"/>
      <c r="AG2" s="6"/>
      <c r="AH2" s="6"/>
      <c r="AI2" s="6"/>
      <c r="AJ2" s="285"/>
      <c r="AK2" s="285"/>
      <c r="AL2" s="285"/>
      <c r="AM2" s="285"/>
      <c r="AN2" s="285"/>
      <c r="AO2" s="285"/>
      <c r="AP2" s="285"/>
      <c r="AQ2" s="285"/>
      <c r="AR2" s="285"/>
      <c r="AS2" s="6"/>
      <c r="AT2" s="6"/>
      <c r="AU2" s="6"/>
      <c r="AV2" s="6"/>
      <c r="AW2" s="6"/>
      <c r="AX2" s="367"/>
      <c r="AY2" s="2"/>
      <c r="AZ2" s="2"/>
      <c r="BA2" s="2"/>
      <c r="BB2" s="2"/>
      <c r="BC2" s="2"/>
      <c r="BD2" s="2"/>
      <c r="BE2" s="2"/>
      <c r="BF2" s="2"/>
    </row>
    <row r="3" spans="1:58" ht="64" customHeight="1" outlineLevel="1" thickBot="1" x14ac:dyDescent="0.3">
      <c r="A3" s="34"/>
      <c r="B3" s="34"/>
      <c r="C3" s="34"/>
      <c r="D3" s="37" t="s">
        <v>46</v>
      </c>
      <c r="E3" s="88"/>
      <c r="F3" s="89"/>
      <c r="G3" s="75"/>
      <c r="H3" s="2"/>
      <c r="I3" s="2"/>
      <c r="J3" s="2"/>
      <c r="K3" s="2"/>
      <c r="L3" s="2"/>
      <c r="M3" s="2"/>
      <c r="N3" s="2"/>
      <c r="O3" s="2"/>
      <c r="P3" s="2"/>
      <c r="Q3" s="2"/>
      <c r="R3" s="2"/>
      <c r="S3" s="497" t="s">
        <v>1201</v>
      </c>
      <c r="T3" s="498"/>
      <c r="U3" s="498"/>
      <c r="V3" s="498"/>
      <c r="W3" s="498"/>
      <c r="X3" s="499"/>
      <c r="Y3" s="2"/>
      <c r="Z3" s="2"/>
      <c r="AA3" s="2"/>
      <c r="AB3" s="2"/>
      <c r="AC3" s="86"/>
      <c r="AD3" s="2"/>
      <c r="AE3" s="86"/>
      <c r="AF3" s="2"/>
      <c r="AG3" s="2"/>
      <c r="AH3" s="2"/>
      <c r="AI3" s="2"/>
      <c r="AJ3" s="2"/>
      <c r="AK3" s="2"/>
      <c r="AL3" s="2"/>
      <c r="AM3" s="2"/>
      <c r="AN3" s="2"/>
      <c r="AO3" s="2"/>
      <c r="AP3" s="2"/>
      <c r="AQ3" s="2"/>
      <c r="AR3" s="2"/>
      <c r="AS3" s="2"/>
      <c r="AT3" s="2"/>
      <c r="AU3" s="2"/>
      <c r="AV3" s="2"/>
      <c r="AW3" s="2"/>
      <c r="AX3" s="369" t="s">
        <v>137</v>
      </c>
      <c r="AY3" s="2"/>
      <c r="AZ3" s="2"/>
      <c r="BA3" s="2"/>
      <c r="BB3" s="2"/>
      <c r="BC3" s="2"/>
      <c r="BD3" s="2"/>
      <c r="BE3" s="2"/>
      <c r="BF3" s="2"/>
    </row>
    <row r="4" spans="1:58" ht="84" customHeight="1" outlineLevel="1" x14ac:dyDescent="0.25">
      <c r="A4" s="34"/>
      <c r="B4" s="34"/>
      <c r="C4" s="34"/>
      <c r="D4" s="381"/>
      <c r="E4" s="376"/>
      <c r="F4" s="90"/>
      <c r="G4" s="502" t="s">
        <v>115</v>
      </c>
      <c r="H4" s="501"/>
      <c r="I4" s="501"/>
      <c r="J4" s="501"/>
      <c r="K4" s="501"/>
      <c r="L4" s="501"/>
      <c r="M4" s="501"/>
      <c r="N4" s="501"/>
      <c r="O4" s="501"/>
      <c r="P4" s="501"/>
      <c r="Q4" s="496"/>
      <c r="R4" s="2"/>
      <c r="S4" s="328" t="s">
        <v>116</v>
      </c>
      <c r="T4" s="329"/>
      <c r="U4" s="330" t="s">
        <v>117</v>
      </c>
      <c r="V4" s="329"/>
      <c r="W4" s="330" t="s">
        <v>118</v>
      </c>
      <c r="X4" s="329"/>
      <c r="Y4" s="93" t="s">
        <v>119</v>
      </c>
      <c r="Z4" s="92"/>
      <c r="AA4" s="93" t="s">
        <v>120</v>
      </c>
      <c r="AB4" s="92"/>
      <c r="AC4" s="94" t="s">
        <v>121</v>
      </c>
      <c r="AD4" s="92"/>
      <c r="AE4" s="95" t="s">
        <v>122</v>
      </c>
      <c r="AF4" s="92"/>
      <c r="AG4" s="93" t="s">
        <v>123</v>
      </c>
      <c r="AH4" s="96"/>
      <c r="AI4" s="97"/>
      <c r="AJ4" s="97"/>
      <c r="AK4" s="97"/>
      <c r="AL4" s="97"/>
      <c r="AM4" s="97"/>
      <c r="AN4" s="97"/>
      <c r="AO4" s="97"/>
      <c r="AP4" s="97"/>
      <c r="AQ4" s="97"/>
      <c r="AR4" s="97"/>
      <c r="AS4" s="97"/>
      <c r="AT4" s="97"/>
      <c r="AU4" s="97"/>
      <c r="AV4" s="97"/>
      <c r="AW4" s="97"/>
      <c r="AX4" s="368" t="s">
        <v>1143</v>
      </c>
      <c r="AY4" s="2"/>
      <c r="AZ4" s="2"/>
      <c r="BA4" s="2"/>
      <c r="BB4" s="2"/>
      <c r="BC4" s="2"/>
      <c r="BD4" s="2"/>
      <c r="BE4" s="2"/>
      <c r="BF4" s="2"/>
    </row>
    <row r="5" spans="1:58" ht="5.25" hidden="1" customHeight="1" outlineLevel="1" x14ac:dyDescent="0.25">
      <c r="A5" s="34"/>
      <c r="B5" s="34"/>
      <c r="C5" s="34"/>
      <c r="D5" s="89"/>
      <c r="E5" s="89"/>
      <c r="F5" s="89"/>
      <c r="G5" s="75"/>
      <c r="H5" s="2"/>
      <c r="I5" s="2"/>
      <c r="J5" s="2"/>
      <c r="K5" s="2"/>
      <c r="L5" s="2"/>
      <c r="M5" s="2"/>
      <c r="N5" s="2"/>
      <c r="O5" s="2"/>
      <c r="P5" s="2"/>
      <c r="Q5" s="2"/>
      <c r="R5" s="2"/>
      <c r="S5" s="99"/>
      <c r="T5" s="405" t="s">
        <v>125</v>
      </c>
      <c r="U5" s="101"/>
      <c r="V5" s="405" t="s">
        <v>126</v>
      </c>
      <c r="W5" s="100"/>
      <c r="X5" s="405" t="s">
        <v>127</v>
      </c>
      <c r="Y5" s="100"/>
      <c r="Z5" s="405" t="s">
        <v>128</v>
      </c>
      <c r="AA5" s="100"/>
      <c r="AB5" s="405" t="s">
        <v>129</v>
      </c>
      <c r="AC5" s="100"/>
      <c r="AD5" s="405" t="s">
        <v>130</v>
      </c>
      <c r="AE5" s="100"/>
      <c r="AF5" s="405" t="s">
        <v>131</v>
      </c>
      <c r="AG5" s="100"/>
      <c r="AH5" s="405" t="s">
        <v>132</v>
      </c>
      <c r="AI5" s="100"/>
      <c r="AJ5" s="100"/>
      <c r="AK5" s="100"/>
      <c r="AL5" s="100"/>
      <c r="AM5" s="100"/>
      <c r="AN5" s="100"/>
      <c r="AO5" s="100"/>
      <c r="AP5" s="100"/>
      <c r="AQ5" s="100"/>
      <c r="AR5" s="100"/>
      <c r="AS5" s="3"/>
      <c r="AT5" s="3"/>
      <c r="AU5" s="3"/>
      <c r="AV5" s="3"/>
      <c r="AW5" s="2"/>
      <c r="AX5" s="2"/>
      <c r="AY5" s="2"/>
      <c r="AZ5" s="2"/>
      <c r="BA5" s="2"/>
      <c r="BB5" s="2"/>
      <c r="BC5" s="2"/>
      <c r="BD5" s="2"/>
      <c r="BE5" s="2"/>
      <c r="BF5" s="2"/>
    </row>
    <row r="6" spans="1:58" ht="26.25" customHeight="1" thickBot="1" x14ac:dyDescent="0.3">
      <c r="A6" s="34"/>
      <c r="B6" s="34"/>
      <c r="C6" s="34"/>
      <c r="D6" s="387" t="str">
        <f>+'Ranked Table'!D3</f>
        <v>Step 1: Fill out Company Name</v>
      </c>
      <c r="E6" s="2"/>
      <c r="F6" s="2"/>
      <c r="G6" s="2"/>
      <c r="H6" s="2"/>
      <c r="I6" s="2"/>
      <c r="J6" s="2"/>
      <c r="K6" s="2"/>
      <c r="L6" s="2"/>
      <c r="M6" s="2"/>
      <c r="N6" s="2"/>
      <c r="O6" s="2"/>
      <c r="P6" s="2"/>
      <c r="Q6" s="2"/>
      <c r="R6" s="2"/>
      <c r="S6" s="503" t="s">
        <v>1148</v>
      </c>
      <c r="T6" s="472"/>
      <c r="U6" s="472"/>
      <c r="V6" s="472"/>
      <c r="W6" s="472"/>
      <c r="X6" s="472"/>
      <c r="Y6" s="472"/>
      <c r="Z6" s="504"/>
      <c r="AA6" s="505" t="s">
        <v>1149</v>
      </c>
      <c r="AB6" s="472"/>
      <c r="AC6" s="472"/>
      <c r="AD6" s="472"/>
      <c r="AE6" s="472"/>
      <c r="AF6" s="473"/>
      <c r="AG6" s="506" t="s">
        <v>135</v>
      </c>
      <c r="AH6" s="496"/>
      <c r="AI6" s="2"/>
      <c r="AJ6" s="2"/>
      <c r="AK6" s="2"/>
      <c r="AL6" s="2"/>
      <c r="AM6" s="2"/>
      <c r="AN6" s="2"/>
      <c r="AO6" s="2"/>
      <c r="AP6" s="2"/>
      <c r="AQ6" s="2"/>
      <c r="AR6" s="2"/>
      <c r="AS6" s="500" t="s">
        <v>136</v>
      </c>
      <c r="AT6" s="501"/>
      <c r="AU6" s="501"/>
      <c r="AV6" s="496"/>
      <c r="AW6" s="2"/>
      <c r="AX6" s="370"/>
      <c r="AY6" s="103"/>
      <c r="AZ6" s="103"/>
      <c r="BA6" s="103"/>
      <c r="BB6" s="103"/>
      <c r="BC6" s="103"/>
      <c r="BD6" s="103"/>
      <c r="BE6" s="2"/>
      <c r="BF6" s="2"/>
    </row>
    <row r="7" spans="1:58" ht="68.25" customHeight="1" thickBot="1" x14ac:dyDescent="0.3">
      <c r="A7" s="34"/>
      <c r="B7" s="34"/>
      <c r="C7" s="34"/>
      <c r="D7" s="323" t="s">
        <v>53</v>
      </c>
      <c r="E7" s="323" t="s">
        <v>54</v>
      </c>
      <c r="F7" s="105"/>
      <c r="G7" s="46" t="s">
        <v>60</v>
      </c>
      <c r="H7" s="46" t="s">
        <v>61</v>
      </c>
      <c r="I7" s="46" t="s">
        <v>62</v>
      </c>
      <c r="J7" s="46" t="s">
        <v>63</v>
      </c>
      <c r="K7" s="46" t="s">
        <v>64</v>
      </c>
      <c r="L7" s="46" t="s">
        <v>105</v>
      </c>
      <c r="M7" s="106"/>
      <c r="N7" s="107" t="s">
        <v>106</v>
      </c>
      <c r="O7" s="108"/>
      <c r="P7" s="109" t="s">
        <v>56</v>
      </c>
      <c r="Q7" s="110"/>
      <c r="R7" s="111"/>
      <c r="S7" s="112" t="s">
        <v>1146</v>
      </c>
      <c r="T7" s="113" t="s">
        <v>1151</v>
      </c>
      <c r="U7" s="112" t="s">
        <v>1150</v>
      </c>
      <c r="V7" s="113" t="s">
        <v>1151</v>
      </c>
      <c r="W7" s="112" t="s">
        <v>1152</v>
      </c>
      <c r="X7" s="113" t="s">
        <v>1151</v>
      </c>
      <c r="Y7" s="112" t="s">
        <v>1153</v>
      </c>
      <c r="Z7" s="113" t="s">
        <v>1151</v>
      </c>
      <c r="AA7" s="47" t="s">
        <v>1154</v>
      </c>
      <c r="AB7" s="114" t="s">
        <v>1151</v>
      </c>
      <c r="AC7" s="114" t="s">
        <v>1155</v>
      </c>
      <c r="AD7" s="114" t="s">
        <v>1151</v>
      </c>
      <c r="AE7" s="114" t="s">
        <v>1156</v>
      </c>
      <c r="AF7" s="114" t="s">
        <v>1151</v>
      </c>
      <c r="AG7" s="47" t="s">
        <v>1157</v>
      </c>
      <c r="AH7" s="114" t="s">
        <v>1151</v>
      </c>
      <c r="AI7" s="115"/>
      <c r="AJ7" s="115" t="s">
        <v>138</v>
      </c>
      <c r="AK7" s="115" t="s">
        <v>140</v>
      </c>
      <c r="AL7" s="115" t="s">
        <v>141</v>
      </c>
      <c r="AM7" s="115" t="s">
        <v>142</v>
      </c>
      <c r="AN7" s="115" t="s">
        <v>143</v>
      </c>
      <c r="AO7" s="115" t="s">
        <v>144</v>
      </c>
      <c r="AP7" s="115" t="s">
        <v>145</v>
      </c>
      <c r="AQ7" s="115" t="s">
        <v>146</v>
      </c>
      <c r="AR7" s="115"/>
      <c r="AS7" s="46" t="s">
        <v>147</v>
      </c>
      <c r="AT7" s="46" t="s">
        <v>148</v>
      </c>
      <c r="AU7" s="46" t="s">
        <v>149</v>
      </c>
      <c r="AV7" s="46" t="s">
        <v>150</v>
      </c>
      <c r="AW7" s="110"/>
      <c r="AX7" s="372" t="s">
        <v>1212</v>
      </c>
      <c r="AY7" s="116"/>
      <c r="AZ7" s="116"/>
      <c r="BA7" s="117" t="s">
        <v>151</v>
      </c>
      <c r="BB7" s="117" t="s">
        <v>1115</v>
      </c>
      <c r="BC7" s="117" t="s">
        <v>108</v>
      </c>
      <c r="BD7" s="116"/>
      <c r="BE7" s="118" t="s">
        <v>71</v>
      </c>
      <c r="BF7" s="2"/>
    </row>
    <row r="8" spans="1:58" ht="201.75" customHeight="1" x14ac:dyDescent="0.25">
      <c r="A8" s="403" t="str">
        <f t="shared" ref="A8:A37" ca="1" si="0">+D8&amp;E8</f>
        <v/>
      </c>
      <c r="B8" s="34"/>
      <c r="C8" s="404">
        <v>1</v>
      </c>
      <c r="D8" s="119" t="str">
        <f t="array" aca="1" ref="D8" ca="1">IFERROR(INDEX('Ranked Table'!D:D,MATCH('Issue Prioritization'!$C8,'Ranked Table'!$AM:$AM,0)),"")</f>
        <v/>
      </c>
      <c r="E8" s="119" t="str">
        <f t="array" aca="1" ref="E8" ca="1">IFERROR(INDEX('Ranked Table'!E:E,MATCH('Issue Prioritization'!$C8,'Ranked Table'!$AM:$AM,0)),"")</f>
        <v/>
      </c>
      <c r="F8" s="120"/>
      <c r="G8" s="121" t="str">
        <f t="array" aca="1" ref="G8" ca="1">IFERROR(INDEX('Ranked Table'!G:G,MATCH('Issue Prioritization'!$C8,'Ranked Table'!$AM:$AM,0)),"")</f>
        <v/>
      </c>
      <c r="H8" s="121" t="str">
        <f t="array" aca="1" ref="H8" ca="1">IFERROR(INDEX('Ranked Table'!H:H,MATCH('Issue Prioritization'!$C8,'Ranked Table'!$AM:$AM,0)),"")</f>
        <v/>
      </c>
      <c r="I8" s="121" t="str">
        <f t="array" aca="1" ref="I8" ca="1">IFERROR(INDEX('Ranked Table'!I:I,MATCH('Issue Prioritization'!$C8,'Ranked Table'!$AM:$AM,0)),"")</f>
        <v/>
      </c>
      <c r="J8" s="121" t="str">
        <f t="array" aca="1" ref="J8" ca="1">IFERROR(INDEX('Ranked Table'!J:J,MATCH('Issue Prioritization'!$C8,'Ranked Table'!$AM:$AM,0)),"")</f>
        <v/>
      </c>
      <c r="K8" s="121" t="str">
        <f t="array" aca="1" ref="K8" ca="1">IFERROR(INDEX('Ranked Table'!K:K,MATCH('Issue Prioritization'!$C8,'Ranked Table'!$AM:$AM,0)),"")</f>
        <v/>
      </c>
      <c r="L8" s="121" t="str">
        <f t="array" aca="1" ref="L8" ca="1">IFERROR(INDEX('Ranked Table'!L:L,MATCH('Issue Prioritization'!$C8,'Ranked Table'!$AM:$AM,0)),"")</f>
        <v/>
      </c>
      <c r="M8" s="122"/>
      <c r="N8" s="123" t="str">
        <f t="array" aca="1" ref="N8" ca="1">IFERROR(INDEX('Ranked Table'!N:N,MATCH('Issue Prioritization'!$C8,'Ranked Table'!$AM:$AM,0)),"")</f>
        <v/>
      </c>
      <c r="O8" s="124"/>
      <c r="P8" s="125" t="str">
        <f t="array" aca="1" ref="P8" ca="1">IFERROR(INDEX('Ranked Table'!P:P,MATCH('Issue Prioritization'!$C8,'Ranked Table'!$AM:$AM,0)),"")</f>
        <v/>
      </c>
      <c r="Q8" s="126"/>
      <c r="R8" s="127"/>
      <c r="S8" s="128"/>
      <c r="T8" s="56"/>
      <c r="U8" s="129"/>
      <c r="V8" s="56"/>
      <c r="W8" s="129"/>
      <c r="X8" s="56"/>
      <c r="Y8" s="129"/>
      <c r="Z8" s="56"/>
      <c r="AA8" s="128"/>
      <c r="AB8" s="56"/>
      <c r="AC8" s="128"/>
      <c r="AD8" s="56"/>
      <c r="AE8" s="128"/>
      <c r="AF8" s="56"/>
      <c r="AG8" s="128"/>
      <c r="AH8" s="56"/>
      <c r="AI8" s="130"/>
      <c r="AJ8" s="130" t="str">
        <f>IFERROR(IF($AX8="Keep",VLOOKUP(T8,'CalcSheet (hide this)'!$AE$6:$AF$15,2,FALSE),""),"")</f>
        <v/>
      </c>
      <c r="AK8" s="130" t="str">
        <f>IFERROR(IF($AX8="Keep",VLOOKUP(V8,'CalcSheet (hide this)'!$AE$6:$AF$15,2,FALSE),""),"")</f>
        <v/>
      </c>
      <c r="AL8" s="130" t="str">
        <f>IFERROR(IF($AX8="Keep",VLOOKUP(X8,'CalcSheet (hide this)'!$AE$6:$AF$15,2,FALSE),""),"")</f>
        <v/>
      </c>
      <c r="AM8" s="130" t="str">
        <f>IFERROR(IF($AX8="Keep",VLOOKUP(Z8,'CalcSheet (hide this)'!$AE$6:$AF$15,2,FALSE),""),"")</f>
        <v/>
      </c>
      <c r="AN8" s="130" t="str">
        <f>IFERROR(IF($AX8="Keep",VLOOKUP(AB8,'CalcSheet (hide this)'!$AE$6:$AF$15,2,FALSE),""),"")</f>
        <v/>
      </c>
      <c r="AO8" s="130" t="str">
        <f>IFERROR(IF($AX8="Keep",VLOOKUP(AD8,'CalcSheet (hide this)'!$AE$6:$AF$15,2,FALSE),""),"")</f>
        <v/>
      </c>
      <c r="AP8" s="130" t="str">
        <f>IFERROR(IF($AX8="Keep",VLOOKUP(AF8,'CalcSheet (hide this)'!$AE$6:$AF$15,2,FALSE),""),"")</f>
        <v/>
      </c>
      <c r="AQ8" s="130" t="str">
        <f>IFERROR(IF($AX8="Keep",VLOOKUP(AH8,'CalcSheet (hide this)'!$AE$6:$AF$15,2,FALSE),""),"")</f>
        <v/>
      </c>
      <c r="AR8" s="130"/>
      <c r="AS8" s="131" t="str">
        <f>+IF(SUM(AJ8:AQ8)=0,"", SUM(AJ8:AQ8))</f>
        <v/>
      </c>
      <c r="AT8" s="131" t="str">
        <f>+IF(SUM(AJ8:AM8)=0,"",SUM(AJ8:AM8))</f>
        <v/>
      </c>
      <c r="AU8" s="131" t="str">
        <f>+IF(SUM(AN8:AP8)=0,"",SUM(AN8:AP8))</f>
        <v/>
      </c>
      <c r="AV8" s="131" t="str">
        <f>+IF(AQ8=0,"",AQ8)</f>
        <v/>
      </c>
      <c r="AW8" s="132"/>
      <c r="AX8" s="371" t="s">
        <v>72</v>
      </c>
      <c r="AY8" s="127"/>
      <c r="AZ8" s="127"/>
      <c r="BA8" s="131">
        <f ca="1">IF(D8="",0,IF(AX8="Keep",SUM(AJ8:AQ8),0))</f>
        <v>0</v>
      </c>
      <c r="BB8" s="131">
        <f ca="1">_xlfn.RANK.EQ(BA8,$BA$8:$BA$38,0)+COUNTIFS($BA$8:$BA8,BA8,$C$8:$C8,"&lt;"&amp;C8)</f>
        <v>1</v>
      </c>
      <c r="BC8" s="288">
        <f ca="1">_xlfn.RANK.EQ(BB8,$BB$8:$BB$38,1)+COUNTIFS($BB$8:$BB8,BB8,$C$8:$C8,"&lt;"&amp;C8)</f>
        <v>1</v>
      </c>
      <c r="BD8" s="127"/>
      <c r="BE8" s="60" t="s">
        <v>72</v>
      </c>
      <c r="BF8" s="2"/>
    </row>
    <row r="9" spans="1:58" ht="201.75" customHeight="1" x14ac:dyDescent="0.25">
      <c r="A9" s="403" t="str">
        <f t="shared" ca="1" si="0"/>
        <v/>
      </c>
      <c r="B9" s="34"/>
      <c r="C9" s="404">
        <f t="shared" ref="C9:C38" si="1">C8+1</f>
        <v>2</v>
      </c>
      <c r="D9" s="119" t="str">
        <f t="array" aca="1" ref="D9" ca="1">IFERROR(INDEX('Ranked Table'!D:D,MATCH('Issue Prioritization'!$C9,'Ranked Table'!$AM:$AM,0)),"")</f>
        <v/>
      </c>
      <c r="E9" s="119" t="str">
        <f t="array" aca="1" ref="E9" ca="1">IFERROR(INDEX('Ranked Table'!E:E,MATCH('Issue Prioritization'!$C9,'Ranked Table'!$AM:$AM,0)),"")</f>
        <v/>
      </c>
      <c r="F9" s="120"/>
      <c r="G9" s="121" t="str">
        <f t="array" aca="1" ref="G9" ca="1">IFERROR(INDEX('Ranked Table'!G:G,MATCH('Issue Prioritization'!$C9,'Ranked Table'!$AM:$AM,0)),"")</f>
        <v/>
      </c>
      <c r="H9" s="121" t="str">
        <f t="array" aca="1" ref="H9" ca="1">IFERROR(INDEX('Ranked Table'!H:H,MATCH('Issue Prioritization'!$C9,'Ranked Table'!$AM:$AM,0)),"")</f>
        <v/>
      </c>
      <c r="I9" s="121" t="str">
        <f t="array" aca="1" ref="I9" ca="1">IFERROR(INDEX('Ranked Table'!I:I,MATCH('Issue Prioritization'!$C9,'Ranked Table'!$AM:$AM,0)),"")</f>
        <v/>
      </c>
      <c r="J9" s="121" t="str">
        <f t="array" aca="1" ref="J9" ca="1">IFERROR(INDEX('Ranked Table'!J:J,MATCH('Issue Prioritization'!$C9,'Ranked Table'!$AM:$AM,0)),"")</f>
        <v/>
      </c>
      <c r="K9" s="121" t="str">
        <f t="array" aca="1" ref="K9" ca="1">IFERROR(INDEX('Ranked Table'!K:K,MATCH('Issue Prioritization'!$C9,'Ranked Table'!$AM:$AM,0)),"")</f>
        <v/>
      </c>
      <c r="L9" s="121" t="str">
        <f t="array" aca="1" ref="L9" ca="1">IFERROR(INDEX('Ranked Table'!L:L,MATCH('Issue Prioritization'!$C9,'Ranked Table'!$AM:$AM,0)),"")</f>
        <v/>
      </c>
      <c r="M9" s="122"/>
      <c r="N9" s="123" t="str">
        <f t="array" aca="1" ref="N9" ca="1">IFERROR(INDEX('Ranked Table'!N:N,MATCH('Issue Prioritization'!$C9,'Ranked Table'!$AM:$AM,0)),"")</f>
        <v/>
      </c>
      <c r="O9" s="124"/>
      <c r="P9" s="125" t="str">
        <f t="array" aca="1" ref="P9" ca="1">IFERROR(INDEX('Ranked Table'!P:P,MATCH('Issue Prioritization'!$C9,'Ranked Table'!$AM:$AM,0)),"")</f>
        <v/>
      </c>
      <c r="Q9" s="126"/>
      <c r="R9" s="127"/>
      <c r="S9" s="128"/>
      <c r="T9" s="56"/>
      <c r="U9" s="129"/>
      <c r="V9" s="56"/>
      <c r="W9" s="129"/>
      <c r="X9" s="56"/>
      <c r="Y9" s="129"/>
      <c r="Z9" s="56"/>
      <c r="AA9" s="128"/>
      <c r="AB9" s="56"/>
      <c r="AC9" s="128"/>
      <c r="AD9" s="56"/>
      <c r="AE9" s="128"/>
      <c r="AF9" s="56"/>
      <c r="AG9" s="128"/>
      <c r="AH9" s="56"/>
      <c r="AI9" s="130"/>
      <c r="AJ9" s="130" t="str">
        <f>IFERROR(IF($AX9="Keep",VLOOKUP(T9,'CalcSheet (hide this)'!$AE$6:$AF$15,2,FALSE),""),"")</f>
        <v/>
      </c>
      <c r="AK9" s="130" t="str">
        <f>IFERROR(IF($AX9="Keep",VLOOKUP(V9,'CalcSheet (hide this)'!$AE$6:$AF$15,2,FALSE),""),"")</f>
        <v/>
      </c>
      <c r="AL9" s="130" t="str">
        <f>IFERROR(IF($AX9="Keep",VLOOKUP(X9,'CalcSheet (hide this)'!$AE$6:$AF$15,2,FALSE),""),"")</f>
        <v/>
      </c>
      <c r="AM9" s="130" t="str">
        <f>IFERROR(IF($AX9="Keep",VLOOKUP(Z9,'CalcSheet (hide this)'!$AE$6:$AF$15,2,FALSE),""),"")</f>
        <v/>
      </c>
      <c r="AN9" s="130" t="str">
        <f>IFERROR(IF($AX9="Keep",VLOOKUP(AB9,'CalcSheet (hide this)'!$AE$6:$AF$15,2,FALSE),""),"")</f>
        <v/>
      </c>
      <c r="AO9" s="130" t="str">
        <f>IFERROR(IF($AX9="Keep",VLOOKUP(AD9,'CalcSheet (hide this)'!$AE$6:$AF$15,2,FALSE),""),"")</f>
        <v/>
      </c>
      <c r="AP9" s="130" t="str">
        <f>IFERROR(IF($AX9="Keep",VLOOKUP(AF9,'CalcSheet (hide this)'!$AE$6:$AF$15,2,FALSE),""),"")</f>
        <v/>
      </c>
      <c r="AQ9" s="130" t="str">
        <f>IFERROR(IF($AX9="Keep",VLOOKUP(AH9,'CalcSheet (hide this)'!$AE$6:$AF$15,2,FALSE),""),"")</f>
        <v/>
      </c>
      <c r="AR9" s="130"/>
      <c r="AS9" s="131" t="str">
        <f t="shared" ref="AS9:AS37" si="2">+IF(SUM(AJ9:AQ9)=0,"", SUM(AJ9:AQ9))</f>
        <v/>
      </c>
      <c r="AT9" s="131" t="str">
        <f t="shared" ref="AT9:AT37" si="3">+IF(SUM(AJ9:AM9)=0,"",SUM(AJ9:AM9))</f>
        <v/>
      </c>
      <c r="AU9" s="131" t="str">
        <f t="shared" ref="AU9:AU37" si="4">+IF(SUM(AN9:AP9)=0,"",SUM(AN9:AP9))</f>
        <v/>
      </c>
      <c r="AV9" s="131" t="str">
        <f t="shared" ref="AV9:AV37" si="5">+IF(AQ9=0,"",AQ9)</f>
        <v/>
      </c>
      <c r="AW9" s="132"/>
      <c r="AX9" s="366" t="s">
        <v>72</v>
      </c>
      <c r="AY9" s="127"/>
      <c r="AZ9" s="127"/>
      <c r="BA9" s="131">
        <f t="shared" ref="BA9:BA38" ca="1" si="6">IF(D9="",0,IF(AX9="Keep",SUM(AJ9:AQ9),0))</f>
        <v>0</v>
      </c>
      <c r="BB9" s="131">
        <f ca="1">_xlfn.RANK.EQ(BA9,$BA$8:$BA$38,0)+COUNTIFS($BA$8:$BA9,BA9,$C$8:$C9,"&lt;"&amp;C9)</f>
        <v>2</v>
      </c>
      <c r="BC9" s="288">
        <f ca="1">_xlfn.RANK.EQ(BB9,$BB$8:$BB$38,1)+COUNTIFS($BB$8:$BB9,BB9,$C$8:$C9,"&lt;"&amp;C9)</f>
        <v>2</v>
      </c>
      <c r="BD9" s="127"/>
      <c r="BE9" s="60" t="s">
        <v>73</v>
      </c>
      <c r="BF9" s="2"/>
    </row>
    <row r="10" spans="1:58" ht="201.75" customHeight="1" x14ac:dyDescent="0.25">
      <c r="A10" s="403" t="str">
        <f t="shared" ca="1" si="0"/>
        <v/>
      </c>
      <c r="B10" s="34"/>
      <c r="C10" s="404">
        <f t="shared" si="1"/>
        <v>3</v>
      </c>
      <c r="D10" s="119" t="str">
        <f t="array" aca="1" ref="D10" ca="1">IFERROR(INDEX('Ranked Table'!D:D,MATCH('Issue Prioritization'!$C10,'Ranked Table'!$AM:$AM,0)),"")</f>
        <v/>
      </c>
      <c r="E10" s="119" t="str">
        <f t="array" aca="1" ref="E10" ca="1">IFERROR(INDEX('Ranked Table'!E:E,MATCH('Issue Prioritization'!$C10,'Ranked Table'!$AM:$AM,0)),"")</f>
        <v/>
      </c>
      <c r="F10" s="120"/>
      <c r="G10" s="121" t="str">
        <f t="array" aca="1" ref="G10" ca="1">IFERROR(INDEX('Ranked Table'!G:G,MATCH('Issue Prioritization'!$C10,'Ranked Table'!$AM:$AM,0)),"")</f>
        <v/>
      </c>
      <c r="H10" s="121" t="str">
        <f t="array" aca="1" ref="H10" ca="1">IFERROR(INDEX('Ranked Table'!H:H,MATCH('Issue Prioritization'!$C10,'Ranked Table'!$AM:$AM,0)),"")</f>
        <v/>
      </c>
      <c r="I10" s="121" t="str">
        <f t="array" aca="1" ref="I10" ca="1">IFERROR(INDEX('Ranked Table'!I:I,MATCH('Issue Prioritization'!$C10,'Ranked Table'!$AM:$AM,0)),"")</f>
        <v/>
      </c>
      <c r="J10" s="121" t="str">
        <f t="array" aca="1" ref="J10" ca="1">IFERROR(INDEX('Ranked Table'!J:J,MATCH('Issue Prioritization'!$C10,'Ranked Table'!$AM:$AM,0)),"")</f>
        <v/>
      </c>
      <c r="K10" s="121" t="str">
        <f t="array" aca="1" ref="K10" ca="1">IFERROR(INDEX('Ranked Table'!K:K,MATCH('Issue Prioritization'!$C10,'Ranked Table'!$AM:$AM,0)),"")</f>
        <v/>
      </c>
      <c r="L10" s="121" t="str">
        <f t="array" aca="1" ref="L10" ca="1">IFERROR(INDEX('Ranked Table'!L:L,MATCH('Issue Prioritization'!$C10,'Ranked Table'!$AM:$AM,0)),"")</f>
        <v/>
      </c>
      <c r="M10" s="122"/>
      <c r="N10" s="123" t="str">
        <f t="array" aca="1" ref="N10" ca="1">IFERROR(INDEX('Ranked Table'!N:N,MATCH('Issue Prioritization'!$C10,'Ranked Table'!$AM:$AM,0)),"")</f>
        <v/>
      </c>
      <c r="O10" s="124"/>
      <c r="P10" s="125" t="str">
        <f t="array" aca="1" ref="P10" ca="1">IFERROR(INDEX('Ranked Table'!P:P,MATCH('Issue Prioritization'!$C10,'Ranked Table'!$AM:$AM,0)),"")</f>
        <v/>
      </c>
      <c r="Q10" s="126"/>
      <c r="R10" s="127"/>
      <c r="S10" s="128"/>
      <c r="T10" s="56"/>
      <c r="U10" s="129"/>
      <c r="V10" s="56"/>
      <c r="W10" s="129"/>
      <c r="X10" s="56"/>
      <c r="Y10" s="129"/>
      <c r="Z10" s="56"/>
      <c r="AA10" s="128"/>
      <c r="AB10" s="56"/>
      <c r="AC10" s="128"/>
      <c r="AD10" s="56"/>
      <c r="AE10" s="128"/>
      <c r="AF10" s="56"/>
      <c r="AG10" s="128"/>
      <c r="AH10" s="56"/>
      <c r="AI10" s="130"/>
      <c r="AJ10" s="130" t="str">
        <f>IFERROR(IF($AX10="Keep",VLOOKUP(T10,'CalcSheet (hide this)'!$AE$6:$AF$15,2,FALSE),""),"")</f>
        <v/>
      </c>
      <c r="AK10" s="130" t="str">
        <f>IFERROR(IF($AX10="Keep",VLOOKUP(V10,'CalcSheet (hide this)'!$AE$6:$AF$15,2,FALSE),""),"")</f>
        <v/>
      </c>
      <c r="AL10" s="130" t="str">
        <f>IFERROR(IF($AX10="Keep",VLOOKUP(X10,'CalcSheet (hide this)'!$AE$6:$AF$15,2,FALSE),""),"")</f>
        <v/>
      </c>
      <c r="AM10" s="130" t="str">
        <f>IFERROR(IF($AX10="Keep",VLOOKUP(Z10,'CalcSheet (hide this)'!$AE$6:$AF$15,2,FALSE),""),"")</f>
        <v/>
      </c>
      <c r="AN10" s="130" t="str">
        <f>IFERROR(IF($AX10="Keep",VLOOKUP(AB10,'CalcSheet (hide this)'!$AE$6:$AF$15,2,FALSE),""),"")</f>
        <v/>
      </c>
      <c r="AO10" s="130" t="str">
        <f>IFERROR(IF($AX10="Keep",VLOOKUP(AD10,'CalcSheet (hide this)'!$AE$6:$AF$15,2,FALSE),""),"")</f>
        <v/>
      </c>
      <c r="AP10" s="130" t="str">
        <f>IFERROR(IF($AX10="Keep",VLOOKUP(AF10,'CalcSheet (hide this)'!$AE$6:$AF$15,2,FALSE),""),"")</f>
        <v/>
      </c>
      <c r="AQ10" s="130" t="str">
        <f>IFERROR(IF($AX10="Keep",VLOOKUP(AH10,'CalcSheet (hide this)'!$AE$6:$AF$15,2,FALSE),""),"")</f>
        <v/>
      </c>
      <c r="AR10" s="130"/>
      <c r="AS10" s="131" t="str">
        <f t="shared" si="2"/>
        <v/>
      </c>
      <c r="AT10" s="131" t="str">
        <f t="shared" si="3"/>
        <v/>
      </c>
      <c r="AU10" s="131" t="str">
        <f t="shared" si="4"/>
        <v/>
      </c>
      <c r="AV10" s="131" t="str">
        <f t="shared" si="5"/>
        <v/>
      </c>
      <c r="AW10" s="132"/>
      <c r="AX10" s="366" t="s">
        <v>72</v>
      </c>
      <c r="AY10" s="127"/>
      <c r="AZ10" s="127"/>
      <c r="BA10" s="131">
        <f t="shared" ca="1" si="6"/>
        <v>0</v>
      </c>
      <c r="BB10" s="131">
        <f ca="1">_xlfn.RANK.EQ(BA10,$BA$8:$BA$38,0)+COUNTIFS($BA$8:$BA10,BA10,$C$8:$C10,"&lt;"&amp;C10)</f>
        <v>3</v>
      </c>
      <c r="BC10" s="288">
        <f ca="1">_xlfn.RANK.EQ(BB10,$BB$8:$BB$38,1)+COUNTIFS($BB$8:$BB10,BB10,$C$8:$C10,"&lt;"&amp;C10)</f>
        <v>3</v>
      </c>
      <c r="BD10" s="127"/>
      <c r="BE10" s="2"/>
      <c r="BF10" s="2"/>
    </row>
    <row r="11" spans="1:58" ht="201.75" customHeight="1" x14ac:dyDescent="0.25">
      <c r="A11" s="403" t="str">
        <f t="shared" ca="1" si="0"/>
        <v/>
      </c>
      <c r="B11" s="34"/>
      <c r="C11" s="404">
        <f t="shared" si="1"/>
        <v>4</v>
      </c>
      <c r="D11" s="119" t="str">
        <f t="array" aca="1" ref="D11" ca="1">IFERROR(INDEX('Ranked Table'!D:D,MATCH('Issue Prioritization'!$C11,'Ranked Table'!$AM:$AM,0)),"")</f>
        <v/>
      </c>
      <c r="E11" s="119" t="str">
        <f t="array" aca="1" ref="E11" ca="1">IFERROR(INDEX('Ranked Table'!E:E,MATCH('Issue Prioritization'!$C11,'Ranked Table'!$AM:$AM,0)),"")</f>
        <v/>
      </c>
      <c r="F11" s="120"/>
      <c r="G11" s="121" t="str">
        <f t="array" aca="1" ref="G11" ca="1">IFERROR(INDEX('Ranked Table'!G:G,MATCH('Issue Prioritization'!$C11,'Ranked Table'!$AM:$AM,0)),"")</f>
        <v/>
      </c>
      <c r="H11" s="121" t="str">
        <f t="array" aca="1" ref="H11" ca="1">IFERROR(INDEX('Ranked Table'!H:H,MATCH('Issue Prioritization'!$C11,'Ranked Table'!$AM:$AM,0)),"")</f>
        <v/>
      </c>
      <c r="I11" s="121" t="str">
        <f t="array" aca="1" ref="I11" ca="1">IFERROR(INDEX('Ranked Table'!I:I,MATCH('Issue Prioritization'!$C11,'Ranked Table'!$AM:$AM,0)),"")</f>
        <v/>
      </c>
      <c r="J11" s="121" t="str">
        <f t="array" aca="1" ref="J11" ca="1">IFERROR(INDEX('Ranked Table'!J:J,MATCH('Issue Prioritization'!$C11,'Ranked Table'!$AM:$AM,0)),"")</f>
        <v/>
      </c>
      <c r="K11" s="121" t="str">
        <f t="array" aca="1" ref="K11" ca="1">IFERROR(INDEX('Ranked Table'!K:K,MATCH('Issue Prioritization'!$C11,'Ranked Table'!$AM:$AM,0)),"")</f>
        <v/>
      </c>
      <c r="L11" s="121" t="str">
        <f t="array" aca="1" ref="L11" ca="1">IFERROR(INDEX('Ranked Table'!L:L,MATCH('Issue Prioritization'!$C11,'Ranked Table'!$AM:$AM,0)),"")</f>
        <v/>
      </c>
      <c r="M11" s="122"/>
      <c r="N11" s="123" t="str">
        <f t="array" aca="1" ref="N11" ca="1">IFERROR(INDEX('Ranked Table'!N:N,MATCH('Issue Prioritization'!$C11,'Ranked Table'!$AM:$AM,0)),"")</f>
        <v/>
      </c>
      <c r="O11" s="124"/>
      <c r="P11" s="125" t="str">
        <f t="array" aca="1" ref="P11" ca="1">IFERROR(INDEX('Ranked Table'!P:P,MATCH('Issue Prioritization'!$C11,'Ranked Table'!$AM:$AM,0)),"")</f>
        <v/>
      </c>
      <c r="Q11" s="126"/>
      <c r="R11" s="127"/>
      <c r="S11" s="128"/>
      <c r="T11" s="56"/>
      <c r="U11" s="129"/>
      <c r="V11" s="56"/>
      <c r="W11" s="129"/>
      <c r="X11" s="56"/>
      <c r="Y11" s="129"/>
      <c r="Z11" s="56"/>
      <c r="AA11" s="128"/>
      <c r="AB11" s="56"/>
      <c r="AC11" s="128"/>
      <c r="AD11" s="56"/>
      <c r="AE11" s="128"/>
      <c r="AF11" s="56"/>
      <c r="AG11" s="128"/>
      <c r="AH11" s="56"/>
      <c r="AI11" s="130"/>
      <c r="AJ11" s="130" t="str">
        <f>IFERROR(IF($AX11="Keep",VLOOKUP(T11,'CalcSheet (hide this)'!$AE$6:$AF$15,2,FALSE),""),"")</f>
        <v/>
      </c>
      <c r="AK11" s="130" t="str">
        <f>IFERROR(IF($AX11="Keep",VLOOKUP(V11,'CalcSheet (hide this)'!$AE$6:$AF$15,2,FALSE),""),"")</f>
        <v/>
      </c>
      <c r="AL11" s="130" t="str">
        <f>IFERROR(IF($AX11="Keep",VLOOKUP(X11,'CalcSheet (hide this)'!$AE$6:$AF$15,2,FALSE),""),"")</f>
        <v/>
      </c>
      <c r="AM11" s="130" t="str">
        <f>IFERROR(IF($AX11="Keep",VLOOKUP(Z11,'CalcSheet (hide this)'!$AE$6:$AF$15,2,FALSE),""),"")</f>
        <v/>
      </c>
      <c r="AN11" s="130" t="str">
        <f>IFERROR(IF($AX11="Keep",VLOOKUP(AB11,'CalcSheet (hide this)'!$AE$6:$AF$15,2,FALSE),""),"")</f>
        <v/>
      </c>
      <c r="AO11" s="130" t="str">
        <f>IFERROR(IF($AX11="Keep",VLOOKUP(AD11,'CalcSheet (hide this)'!$AE$6:$AF$15,2,FALSE),""),"")</f>
        <v/>
      </c>
      <c r="AP11" s="130" t="str">
        <f>IFERROR(IF($AX11="Keep",VLOOKUP(AF11,'CalcSheet (hide this)'!$AE$6:$AF$15,2,FALSE),""),"")</f>
        <v/>
      </c>
      <c r="AQ11" s="130" t="str">
        <f>IFERROR(IF($AX11="Keep",VLOOKUP(AH11,'CalcSheet (hide this)'!$AE$6:$AF$15,2,FALSE),""),"")</f>
        <v/>
      </c>
      <c r="AR11" s="130"/>
      <c r="AS11" s="131" t="str">
        <f t="shared" si="2"/>
        <v/>
      </c>
      <c r="AT11" s="131" t="str">
        <f t="shared" si="3"/>
        <v/>
      </c>
      <c r="AU11" s="131" t="str">
        <f t="shared" si="4"/>
        <v/>
      </c>
      <c r="AV11" s="131" t="str">
        <f t="shared" si="5"/>
        <v/>
      </c>
      <c r="AW11" s="132"/>
      <c r="AX11" s="366" t="s">
        <v>72</v>
      </c>
      <c r="AY11" s="127"/>
      <c r="AZ11" s="127"/>
      <c r="BA11" s="131">
        <f t="shared" ca="1" si="6"/>
        <v>0</v>
      </c>
      <c r="BB11" s="131">
        <f ca="1">_xlfn.RANK.EQ(BA11,$BA$8:$BA$38,0)+COUNTIFS($BA$8:$BA11,BA11,$C$8:$C11,"&lt;"&amp;C11)</f>
        <v>4</v>
      </c>
      <c r="BC11" s="288">
        <f ca="1">_xlfn.RANK.EQ(BB11,$BB$8:$BB$38,1)+COUNTIFS($BB$8:$BB11,BB11,$C$8:$C11,"&lt;"&amp;C11)</f>
        <v>4</v>
      </c>
      <c r="BD11" s="127"/>
      <c r="BE11" s="2"/>
      <c r="BF11" s="2"/>
    </row>
    <row r="12" spans="1:58" ht="201.75" customHeight="1" x14ac:dyDescent="0.25">
      <c r="A12" s="403" t="str">
        <f t="shared" ca="1" si="0"/>
        <v/>
      </c>
      <c r="B12" s="34"/>
      <c r="C12" s="404">
        <f t="shared" si="1"/>
        <v>5</v>
      </c>
      <c r="D12" s="119" t="str">
        <f t="array" aca="1" ref="D12" ca="1">IFERROR(INDEX('Ranked Table'!D:D,MATCH('Issue Prioritization'!$C12,'Ranked Table'!$AM:$AM,0)),"")</f>
        <v/>
      </c>
      <c r="E12" s="119" t="str">
        <f t="array" aca="1" ref="E12" ca="1">IFERROR(INDEX('Ranked Table'!E:E,MATCH('Issue Prioritization'!$C12,'Ranked Table'!$AM:$AM,0)),"")</f>
        <v/>
      </c>
      <c r="F12" s="120"/>
      <c r="G12" s="121" t="str">
        <f t="array" aca="1" ref="G12" ca="1">IFERROR(INDEX('Ranked Table'!G:G,MATCH('Issue Prioritization'!$C12,'Ranked Table'!$AM:$AM,0)),"")</f>
        <v/>
      </c>
      <c r="H12" s="121" t="str">
        <f t="array" aca="1" ref="H12" ca="1">IFERROR(INDEX('Ranked Table'!H:H,MATCH('Issue Prioritization'!$C12,'Ranked Table'!$AM:$AM,0)),"")</f>
        <v/>
      </c>
      <c r="I12" s="121" t="str">
        <f t="array" aca="1" ref="I12" ca="1">IFERROR(INDEX('Ranked Table'!I:I,MATCH('Issue Prioritization'!$C12,'Ranked Table'!$AM:$AM,0)),"")</f>
        <v/>
      </c>
      <c r="J12" s="121" t="str">
        <f t="array" aca="1" ref="J12" ca="1">IFERROR(INDEX('Ranked Table'!J:J,MATCH('Issue Prioritization'!$C12,'Ranked Table'!$AM:$AM,0)),"")</f>
        <v/>
      </c>
      <c r="K12" s="121" t="str">
        <f t="array" aca="1" ref="K12" ca="1">IFERROR(INDEX('Ranked Table'!K:K,MATCH('Issue Prioritization'!$C12,'Ranked Table'!$AM:$AM,0)),"")</f>
        <v/>
      </c>
      <c r="L12" s="121" t="str">
        <f t="array" aca="1" ref="L12" ca="1">IFERROR(INDEX('Ranked Table'!L:L,MATCH('Issue Prioritization'!$C12,'Ranked Table'!$AM:$AM,0)),"")</f>
        <v/>
      </c>
      <c r="M12" s="122"/>
      <c r="N12" s="123" t="str">
        <f t="array" aca="1" ref="N12" ca="1">IFERROR(INDEX('Ranked Table'!N:N,MATCH('Issue Prioritization'!$C12,'Ranked Table'!$AM:$AM,0)),"")</f>
        <v/>
      </c>
      <c r="O12" s="124"/>
      <c r="P12" s="125" t="str">
        <f t="array" aca="1" ref="P12" ca="1">IFERROR(INDEX('Ranked Table'!P:P,MATCH('Issue Prioritization'!$C12,'Ranked Table'!$AM:$AM,0)),"")</f>
        <v/>
      </c>
      <c r="Q12" s="126"/>
      <c r="R12" s="127"/>
      <c r="S12" s="128"/>
      <c r="T12" s="56"/>
      <c r="U12" s="129"/>
      <c r="V12" s="56"/>
      <c r="W12" s="129"/>
      <c r="X12" s="56"/>
      <c r="Y12" s="129"/>
      <c r="Z12" s="56"/>
      <c r="AA12" s="128"/>
      <c r="AB12" s="56"/>
      <c r="AC12" s="128"/>
      <c r="AD12" s="56"/>
      <c r="AE12" s="128"/>
      <c r="AF12" s="56"/>
      <c r="AG12" s="128"/>
      <c r="AH12" s="56"/>
      <c r="AI12" s="130"/>
      <c r="AJ12" s="130" t="str">
        <f>IFERROR(IF($AX12="Keep",VLOOKUP(T12,'CalcSheet (hide this)'!$AE$6:$AF$15,2,FALSE),""),"")</f>
        <v/>
      </c>
      <c r="AK12" s="130" t="str">
        <f>IFERROR(IF($AX12="Keep",VLOOKUP(V12,'CalcSheet (hide this)'!$AE$6:$AF$15,2,FALSE),""),"")</f>
        <v/>
      </c>
      <c r="AL12" s="130" t="str">
        <f>IFERROR(IF($AX12="Keep",VLOOKUP(X12,'CalcSheet (hide this)'!$AE$6:$AF$15,2,FALSE),""),"")</f>
        <v/>
      </c>
      <c r="AM12" s="130" t="str">
        <f>IFERROR(IF($AX12="Keep",VLOOKUP(Z12,'CalcSheet (hide this)'!$AE$6:$AF$15,2,FALSE),""),"")</f>
        <v/>
      </c>
      <c r="AN12" s="130" t="str">
        <f>IFERROR(IF($AX12="Keep",VLOOKUP(AB12,'CalcSheet (hide this)'!$AE$6:$AF$15,2,FALSE),""),"")</f>
        <v/>
      </c>
      <c r="AO12" s="130" t="str">
        <f>IFERROR(IF($AX12="Keep",VLOOKUP(AD12,'CalcSheet (hide this)'!$AE$6:$AF$15,2,FALSE),""),"")</f>
        <v/>
      </c>
      <c r="AP12" s="130" t="str">
        <f>IFERROR(IF($AX12="Keep",VLOOKUP(AF12,'CalcSheet (hide this)'!$AE$6:$AF$15,2,FALSE),""),"")</f>
        <v/>
      </c>
      <c r="AQ12" s="130" t="str">
        <f>IFERROR(IF($AX12="Keep",VLOOKUP(AH12,'CalcSheet (hide this)'!$AE$6:$AF$15,2,FALSE),""),"")</f>
        <v/>
      </c>
      <c r="AR12" s="130"/>
      <c r="AS12" s="131" t="str">
        <f t="shared" si="2"/>
        <v/>
      </c>
      <c r="AT12" s="131" t="str">
        <f t="shared" si="3"/>
        <v/>
      </c>
      <c r="AU12" s="131" t="str">
        <f t="shared" si="4"/>
        <v/>
      </c>
      <c r="AV12" s="131" t="str">
        <f t="shared" si="5"/>
        <v/>
      </c>
      <c r="AW12" s="132"/>
      <c r="AX12" s="366" t="s">
        <v>72</v>
      </c>
      <c r="AY12" s="127"/>
      <c r="AZ12" s="127"/>
      <c r="BA12" s="131">
        <f t="shared" ca="1" si="6"/>
        <v>0</v>
      </c>
      <c r="BB12" s="131">
        <f ca="1">_xlfn.RANK.EQ(BA12,$BA$8:$BA$38,0)+COUNTIFS($BA$8:$BA12,BA12,$C$8:$C12,"&lt;"&amp;C12)</f>
        <v>5</v>
      </c>
      <c r="BC12" s="288">
        <f ca="1">_xlfn.RANK.EQ(BB12,$BB$8:$BB$38,1)+COUNTIFS($BB$8:$BB12,BB12,$C$8:$C12,"&lt;"&amp;C12)</f>
        <v>5</v>
      </c>
      <c r="BD12" s="127"/>
      <c r="BE12" s="2"/>
      <c r="BF12" s="2"/>
    </row>
    <row r="13" spans="1:58" ht="201.75" customHeight="1" x14ac:dyDescent="0.25">
      <c r="A13" s="403" t="str">
        <f t="shared" ca="1" si="0"/>
        <v/>
      </c>
      <c r="B13" s="34"/>
      <c r="C13" s="404">
        <f t="shared" si="1"/>
        <v>6</v>
      </c>
      <c r="D13" s="119" t="str">
        <f t="array" aca="1" ref="D13" ca="1">IFERROR(INDEX('Ranked Table'!D:D,MATCH('Issue Prioritization'!$C13,'Ranked Table'!$AM:$AM,0)),"")</f>
        <v/>
      </c>
      <c r="E13" s="119" t="str">
        <f t="array" aca="1" ref="E13" ca="1">IFERROR(INDEX('Ranked Table'!E:E,MATCH('Issue Prioritization'!$C13,'Ranked Table'!$AM:$AM,0)),"")</f>
        <v/>
      </c>
      <c r="F13" s="120"/>
      <c r="G13" s="121" t="str">
        <f t="array" aca="1" ref="G13" ca="1">IFERROR(INDEX('Ranked Table'!G:G,MATCH('Issue Prioritization'!$C13,'Ranked Table'!$AM:$AM,0)),"")</f>
        <v/>
      </c>
      <c r="H13" s="121" t="str">
        <f t="array" aca="1" ref="H13" ca="1">IFERROR(INDEX('Ranked Table'!H:H,MATCH('Issue Prioritization'!$C13,'Ranked Table'!$AM:$AM,0)),"")</f>
        <v/>
      </c>
      <c r="I13" s="121" t="str">
        <f t="array" aca="1" ref="I13" ca="1">IFERROR(INDEX('Ranked Table'!I:I,MATCH('Issue Prioritization'!$C13,'Ranked Table'!$AM:$AM,0)),"")</f>
        <v/>
      </c>
      <c r="J13" s="121" t="str">
        <f t="array" aca="1" ref="J13" ca="1">IFERROR(INDEX('Ranked Table'!J:J,MATCH('Issue Prioritization'!$C13,'Ranked Table'!$AM:$AM,0)),"")</f>
        <v/>
      </c>
      <c r="K13" s="121" t="str">
        <f t="array" aca="1" ref="K13" ca="1">IFERROR(INDEX('Ranked Table'!K:K,MATCH('Issue Prioritization'!$C13,'Ranked Table'!$AM:$AM,0)),"")</f>
        <v/>
      </c>
      <c r="L13" s="121" t="str">
        <f t="array" aca="1" ref="L13" ca="1">IFERROR(INDEX('Ranked Table'!L:L,MATCH('Issue Prioritization'!$C13,'Ranked Table'!$AM:$AM,0)),"")</f>
        <v/>
      </c>
      <c r="M13" s="122"/>
      <c r="N13" s="123" t="str">
        <f t="array" aca="1" ref="N13" ca="1">IFERROR(INDEX('Ranked Table'!N:N,MATCH('Issue Prioritization'!$C13,'Ranked Table'!$AM:$AM,0)),"")</f>
        <v/>
      </c>
      <c r="O13" s="124"/>
      <c r="P13" s="125" t="str">
        <f t="array" aca="1" ref="P13" ca="1">IFERROR(INDEX('Ranked Table'!P:P,MATCH('Issue Prioritization'!$C13,'Ranked Table'!$AM:$AM,0)),"")</f>
        <v/>
      </c>
      <c r="Q13" s="126"/>
      <c r="R13" s="127"/>
      <c r="S13" s="128"/>
      <c r="T13" s="56"/>
      <c r="U13" s="129"/>
      <c r="V13" s="56"/>
      <c r="W13" s="129"/>
      <c r="X13" s="56"/>
      <c r="Y13" s="129"/>
      <c r="Z13" s="56"/>
      <c r="AA13" s="128"/>
      <c r="AB13" s="56"/>
      <c r="AC13" s="128"/>
      <c r="AD13" s="56"/>
      <c r="AE13" s="128"/>
      <c r="AF13" s="56"/>
      <c r="AG13" s="128"/>
      <c r="AH13" s="56"/>
      <c r="AI13" s="130"/>
      <c r="AJ13" s="130" t="str">
        <f>IFERROR(IF($AX13="Keep",VLOOKUP(T13,'CalcSheet (hide this)'!$AE$6:$AF$15,2,FALSE),""),"")</f>
        <v/>
      </c>
      <c r="AK13" s="130" t="str">
        <f>IFERROR(IF($AX13="Keep",VLOOKUP(V13,'CalcSheet (hide this)'!$AE$6:$AF$15,2,FALSE),""),"")</f>
        <v/>
      </c>
      <c r="AL13" s="130" t="str">
        <f>IFERROR(IF($AX13="Keep",VLOOKUP(X13,'CalcSheet (hide this)'!$AE$6:$AF$15,2,FALSE),""),"")</f>
        <v/>
      </c>
      <c r="AM13" s="130" t="str">
        <f>IFERROR(IF($AX13="Keep",VLOOKUP(Z13,'CalcSheet (hide this)'!$AE$6:$AF$15,2,FALSE),""),"")</f>
        <v/>
      </c>
      <c r="AN13" s="130" t="str">
        <f>IFERROR(IF($AX13="Keep",VLOOKUP(AB13,'CalcSheet (hide this)'!$AE$6:$AF$15,2,FALSE),""),"")</f>
        <v/>
      </c>
      <c r="AO13" s="130" t="str">
        <f>IFERROR(IF($AX13="Keep",VLOOKUP(AD13,'CalcSheet (hide this)'!$AE$6:$AF$15,2,FALSE),""),"")</f>
        <v/>
      </c>
      <c r="AP13" s="130" t="str">
        <f>IFERROR(IF($AX13="Keep",VLOOKUP(AF13,'CalcSheet (hide this)'!$AE$6:$AF$15,2,FALSE),""),"")</f>
        <v/>
      </c>
      <c r="AQ13" s="130" t="str">
        <f>IFERROR(IF($AX13="Keep",VLOOKUP(AH13,'CalcSheet (hide this)'!$AE$6:$AF$15,2,FALSE),""),"")</f>
        <v/>
      </c>
      <c r="AR13" s="130"/>
      <c r="AS13" s="131" t="str">
        <f t="shared" si="2"/>
        <v/>
      </c>
      <c r="AT13" s="131" t="str">
        <f t="shared" si="3"/>
        <v/>
      </c>
      <c r="AU13" s="131" t="str">
        <f t="shared" si="4"/>
        <v/>
      </c>
      <c r="AV13" s="131" t="str">
        <f t="shared" si="5"/>
        <v/>
      </c>
      <c r="AW13" s="132"/>
      <c r="AX13" s="366" t="s">
        <v>72</v>
      </c>
      <c r="AY13" s="127"/>
      <c r="AZ13" s="127"/>
      <c r="BA13" s="131">
        <f t="shared" ca="1" si="6"/>
        <v>0</v>
      </c>
      <c r="BB13" s="131">
        <f ca="1">_xlfn.RANK.EQ(BA13,$BA$8:$BA$38,0)+COUNTIFS($BA$8:$BA13,BA13,$C$8:$C13,"&lt;"&amp;C13)</f>
        <v>6</v>
      </c>
      <c r="BC13" s="288">
        <f ca="1">_xlfn.RANK.EQ(BB13,$BB$8:$BB$38,1)+COUNTIFS($BB$8:$BB13,BB13,$C$8:$C13,"&lt;"&amp;C13)</f>
        <v>6</v>
      </c>
      <c r="BD13" s="127"/>
      <c r="BE13" s="2"/>
      <c r="BF13" s="2"/>
    </row>
    <row r="14" spans="1:58" ht="201.75" customHeight="1" x14ac:dyDescent="0.25">
      <c r="A14" s="403" t="str">
        <f t="shared" ca="1" si="0"/>
        <v/>
      </c>
      <c r="B14" s="34"/>
      <c r="C14" s="404">
        <f t="shared" si="1"/>
        <v>7</v>
      </c>
      <c r="D14" s="119" t="str">
        <f t="array" aca="1" ref="D14" ca="1">IFERROR(INDEX('Ranked Table'!D:D,MATCH('Issue Prioritization'!$C14,'Ranked Table'!$AM:$AM,0)),"")</f>
        <v/>
      </c>
      <c r="E14" s="119" t="str">
        <f t="array" aca="1" ref="E14" ca="1">IFERROR(INDEX('Ranked Table'!E:E,MATCH('Issue Prioritization'!$C14,'Ranked Table'!$AM:$AM,0)),"")</f>
        <v/>
      </c>
      <c r="F14" s="120"/>
      <c r="G14" s="121" t="str">
        <f t="array" aca="1" ref="G14" ca="1">IFERROR(INDEX('Ranked Table'!G:G,MATCH('Issue Prioritization'!$C14,'Ranked Table'!$AM:$AM,0)),"")</f>
        <v/>
      </c>
      <c r="H14" s="121" t="str">
        <f t="array" aca="1" ref="H14" ca="1">IFERROR(INDEX('Ranked Table'!H:H,MATCH('Issue Prioritization'!$C14,'Ranked Table'!$AM:$AM,0)),"")</f>
        <v/>
      </c>
      <c r="I14" s="121" t="str">
        <f t="array" aca="1" ref="I14" ca="1">IFERROR(INDEX('Ranked Table'!I:I,MATCH('Issue Prioritization'!$C14,'Ranked Table'!$AM:$AM,0)),"")</f>
        <v/>
      </c>
      <c r="J14" s="121" t="str">
        <f t="array" aca="1" ref="J14" ca="1">IFERROR(INDEX('Ranked Table'!J:J,MATCH('Issue Prioritization'!$C14,'Ranked Table'!$AM:$AM,0)),"")</f>
        <v/>
      </c>
      <c r="K14" s="121" t="str">
        <f t="array" aca="1" ref="K14" ca="1">IFERROR(INDEX('Ranked Table'!K:K,MATCH('Issue Prioritization'!$C14,'Ranked Table'!$AM:$AM,0)),"")</f>
        <v/>
      </c>
      <c r="L14" s="121" t="str">
        <f t="array" aca="1" ref="L14" ca="1">IFERROR(INDEX('Ranked Table'!L:L,MATCH('Issue Prioritization'!$C14,'Ranked Table'!$AM:$AM,0)),"")</f>
        <v/>
      </c>
      <c r="M14" s="122"/>
      <c r="N14" s="123" t="str">
        <f t="array" aca="1" ref="N14" ca="1">IFERROR(INDEX('Ranked Table'!N:N,MATCH('Issue Prioritization'!$C14,'Ranked Table'!$AM:$AM,0)),"")</f>
        <v/>
      </c>
      <c r="O14" s="124"/>
      <c r="P14" s="125" t="str">
        <f t="array" aca="1" ref="P14" ca="1">IFERROR(INDEX('Ranked Table'!P:P,MATCH('Issue Prioritization'!$C14,'Ranked Table'!$AM:$AM,0)),"")</f>
        <v/>
      </c>
      <c r="Q14" s="126"/>
      <c r="R14" s="127"/>
      <c r="S14" s="128"/>
      <c r="T14" s="56"/>
      <c r="U14" s="129"/>
      <c r="V14" s="56"/>
      <c r="W14" s="129"/>
      <c r="X14" s="56"/>
      <c r="Y14" s="129"/>
      <c r="Z14" s="56"/>
      <c r="AA14" s="128"/>
      <c r="AB14" s="56"/>
      <c r="AC14" s="128"/>
      <c r="AD14" s="56"/>
      <c r="AE14" s="128"/>
      <c r="AF14" s="56"/>
      <c r="AG14" s="128"/>
      <c r="AH14" s="56"/>
      <c r="AI14" s="130"/>
      <c r="AJ14" s="130" t="str">
        <f>IFERROR(IF($AX14="Keep",VLOOKUP(T14,'CalcSheet (hide this)'!$AE$6:$AF$15,2,FALSE),""),"")</f>
        <v/>
      </c>
      <c r="AK14" s="130" t="str">
        <f>IFERROR(IF($AX14="Keep",VLOOKUP(V14,'CalcSheet (hide this)'!$AE$6:$AF$15,2,FALSE),""),"")</f>
        <v/>
      </c>
      <c r="AL14" s="130" t="str">
        <f>IFERROR(IF($AX14="Keep",VLOOKUP(X14,'CalcSheet (hide this)'!$AE$6:$AF$15,2,FALSE),""),"")</f>
        <v/>
      </c>
      <c r="AM14" s="130" t="str">
        <f>IFERROR(IF($AX14="Keep",VLOOKUP(Z14,'CalcSheet (hide this)'!$AE$6:$AF$15,2,FALSE),""),"")</f>
        <v/>
      </c>
      <c r="AN14" s="130" t="str">
        <f>IFERROR(IF($AX14="Keep",VLOOKUP(AB14,'CalcSheet (hide this)'!$AE$6:$AF$15,2,FALSE),""),"")</f>
        <v/>
      </c>
      <c r="AO14" s="130" t="str">
        <f>IFERROR(IF($AX14="Keep",VLOOKUP(AD14,'CalcSheet (hide this)'!$AE$6:$AF$15,2,FALSE),""),"")</f>
        <v/>
      </c>
      <c r="AP14" s="130" t="str">
        <f>IFERROR(IF($AX14="Keep",VLOOKUP(AF14,'CalcSheet (hide this)'!$AE$6:$AF$15,2,FALSE),""),"")</f>
        <v/>
      </c>
      <c r="AQ14" s="130" t="str">
        <f>IFERROR(IF($AX14="Keep",VLOOKUP(AH14,'CalcSheet (hide this)'!$AE$6:$AF$15,2,FALSE),""),"")</f>
        <v/>
      </c>
      <c r="AR14" s="130"/>
      <c r="AS14" s="131" t="str">
        <f t="shared" si="2"/>
        <v/>
      </c>
      <c r="AT14" s="131" t="str">
        <f t="shared" si="3"/>
        <v/>
      </c>
      <c r="AU14" s="131" t="str">
        <f t="shared" si="4"/>
        <v/>
      </c>
      <c r="AV14" s="131" t="str">
        <f t="shared" si="5"/>
        <v/>
      </c>
      <c r="AW14" s="132"/>
      <c r="AX14" s="366" t="s">
        <v>72</v>
      </c>
      <c r="AY14" s="127"/>
      <c r="AZ14" s="127"/>
      <c r="BA14" s="131">
        <f t="shared" ca="1" si="6"/>
        <v>0</v>
      </c>
      <c r="BB14" s="131">
        <f ca="1">_xlfn.RANK.EQ(BA14,$BA$8:$BA$38,0)+COUNTIFS($BA$8:$BA14,BA14,$C$8:$C14,"&lt;"&amp;C14)</f>
        <v>7</v>
      </c>
      <c r="BC14" s="288">
        <f ca="1">_xlfn.RANK.EQ(BB14,$BB$8:$BB$38,1)+COUNTIFS($BB$8:$BB14,BB14,$C$8:$C14,"&lt;"&amp;C14)</f>
        <v>7</v>
      </c>
      <c r="BD14" s="127"/>
      <c r="BE14" s="2"/>
      <c r="BF14" s="2"/>
    </row>
    <row r="15" spans="1:58" ht="201.75" customHeight="1" x14ac:dyDescent="0.25">
      <c r="A15" s="403" t="str">
        <f t="shared" ca="1" si="0"/>
        <v/>
      </c>
      <c r="B15" s="34"/>
      <c r="C15" s="404">
        <f t="shared" si="1"/>
        <v>8</v>
      </c>
      <c r="D15" s="119" t="str">
        <f t="array" aca="1" ref="D15" ca="1">IFERROR(INDEX('Ranked Table'!D:D,MATCH('Issue Prioritization'!$C15,'Ranked Table'!$AM:$AM,0)),"")</f>
        <v/>
      </c>
      <c r="E15" s="119" t="str">
        <f t="array" aca="1" ref="E15" ca="1">IFERROR(INDEX('Ranked Table'!E:E,MATCH('Issue Prioritization'!$C15,'Ranked Table'!$AM:$AM,0)),"")</f>
        <v/>
      </c>
      <c r="F15" s="120"/>
      <c r="G15" s="121" t="str">
        <f t="array" aca="1" ref="G15" ca="1">IFERROR(INDEX('Ranked Table'!G:G,MATCH('Issue Prioritization'!$C15,'Ranked Table'!$AM:$AM,0)),"")</f>
        <v/>
      </c>
      <c r="H15" s="121" t="str">
        <f t="array" aca="1" ref="H15" ca="1">IFERROR(INDEX('Ranked Table'!H:H,MATCH('Issue Prioritization'!$C15,'Ranked Table'!$AM:$AM,0)),"")</f>
        <v/>
      </c>
      <c r="I15" s="121" t="str">
        <f t="array" aca="1" ref="I15" ca="1">IFERROR(INDEX('Ranked Table'!I:I,MATCH('Issue Prioritization'!$C15,'Ranked Table'!$AM:$AM,0)),"")</f>
        <v/>
      </c>
      <c r="J15" s="121" t="str">
        <f t="array" aca="1" ref="J15" ca="1">IFERROR(INDEX('Ranked Table'!J:J,MATCH('Issue Prioritization'!$C15,'Ranked Table'!$AM:$AM,0)),"")</f>
        <v/>
      </c>
      <c r="K15" s="121" t="str">
        <f t="array" aca="1" ref="K15" ca="1">IFERROR(INDEX('Ranked Table'!K:K,MATCH('Issue Prioritization'!$C15,'Ranked Table'!$AM:$AM,0)),"")</f>
        <v/>
      </c>
      <c r="L15" s="121" t="str">
        <f t="array" aca="1" ref="L15" ca="1">IFERROR(INDEX('Ranked Table'!L:L,MATCH('Issue Prioritization'!$C15,'Ranked Table'!$AM:$AM,0)),"")</f>
        <v/>
      </c>
      <c r="M15" s="122"/>
      <c r="N15" s="123" t="str">
        <f t="array" aca="1" ref="N15" ca="1">IFERROR(INDEX('Ranked Table'!N:N,MATCH('Issue Prioritization'!$C15,'Ranked Table'!$AM:$AM,0)),"")</f>
        <v/>
      </c>
      <c r="O15" s="124"/>
      <c r="P15" s="125" t="str">
        <f t="array" aca="1" ref="P15" ca="1">IFERROR(INDEX('Ranked Table'!P:P,MATCH('Issue Prioritization'!$C15,'Ranked Table'!$AM:$AM,0)),"")</f>
        <v/>
      </c>
      <c r="Q15" s="126"/>
      <c r="R15" s="127"/>
      <c r="S15" s="128"/>
      <c r="T15" s="56"/>
      <c r="U15" s="129"/>
      <c r="V15" s="56"/>
      <c r="W15" s="129"/>
      <c r="X15" s="56"/>
      <c r="Y15" s="129"/>
      <c r="Z15" s="56"/>
      <c r="AA15" s="128"/>
      <c r="AB15" s="56"/>
      <c r="AC15" s="128"/>
      <c r="AD15" s="56"/>
      <c r="AE15" s="128"/>
      <c r="AF15" s="56"/>
      <c r="AG15" s="128"/>
      <c r="AH15" s="56"/>
      <c r="AI15" s="130"/>
      <c r="AJ15" s="130" t="str">
        <f>IFERROR(IF($AX15="Keep",VLOOKUP(T15,'CalcSheet (hide this)'!$AE$6:$AF$15,2,FALSE),""),"")</f>
        <v/>
      </c>
      <c r="AK15" s="130" t="str">
        <f>IFERROR(IF($AX15="Keep",VLOOKUP(V15,'CalcSheet (hide this)'!$AE$6:$AF$15,2,FALSE),""),"")</f>
        <v/>
      </c>
      <c r="AL15" s="130" t="str">
        <f>IFERROR(IF($AX15="Keep",VLOOKUP(X15,'CalcSheet (hide this)'!$AE$6:$AF$15,2,FALSE),""),"")</f>
        <v/>
      </c>
      <c r="AM15" s="130" t="str">
        <f>IFERROR(IF($AX15="Keep",VLOOKUP(Z15,'CalcSheet (hide this)'!$AE$6:$AF$15,2,FALSE),""),"")</f>
        <v/>
      </c>
      <c r="AN15" s="130" t="str">
        <f>IFERROR(IF($AX15="Keep",VLOOKUP(AB15,'CalcSheet (hide this)'!$AE$6:$AF$15,2,FALSE),""),"")</f>
        <v/>
      </c>
      <c r="AO15" s="130" t="str">
        <f>IFERROR(IF($AX15="Keep",VLOOKUP(AD15,'CalcSheet (hide this)'!$AE$6:$AF$15,2,FALSE),""),"")</f>
        <v/>
      </c>
      <c r="AP15" s="130" t="str">
        <f>IFERROR(IF($AX15="Keep",VLOOKUP(AF15,'CalcSheet (hide this)'!$AE$6:$AF$15,2,FALSE),""),"")</f>
        <v/>
      </c>
      <c r="AQ15" s="130" t="str">
        <f>IFERROR(IF($AX15="Keep",VLOOKUP(AH15,'CalcSheet (hide this)'!$AE$6:$AF$15,2,FALSE),""),"")</f>
        <v/>
      </c>
      <c r="AR15" s="130"/>
      <c r="AS15" s="131" t="str">
        <f t="shared" si="2"/>
        <v/>
      </c>
      <c r="AT15" s="131" t="str">
        <f t="shared" si="3"/>
        <v/>
      </c>
      <c r="AU15" s="131" t="str">
        <f t="shared" si="4"/>
        <v/>
      </c>
      <c r="AV15" s="131" t="str">
        <f t="shared" si="5"/>
        <v/>
      </c>
      <c r="AW15" s="132"/>
      <c r="AX15" s="366" t="s">
        <v>72</v>
      </c>
      <c r="AY15" s="127"/>
      <c r="AZ15" s="127"/>
      <c r="BA15" s="131">
        <f t="shared" ca="1" si="6"/>
        <v>0</v>
      </c>
      <c r="BB15" s="131">
        <f ca="1">_xlfn.RANK.EQ(BA15,$BA$8:$BA$38,0)+COUNTIFS($BA$8:$BA15,BA15,$C$8:$C15,"&lt;"&amp;C15)</f>
        <v>8</v>
      </c>
      <c r="BC15" s="288">
        <f ca="1">_xlfn.RANK.EQ(BB15,$BB$8:$BB$38,1)+COUNTIFS($BB$8:$BB15,BB15,$C$8:$C15,"&lt;"&amp;C15)</f>
        <v>8</v>
      </c>
      <c r="BD15" s="127"/>
      <c r="BE15" s="2"/>
      <c r="BF15" s="2"/>
    </row>
    <row r="16" spans="1:58" ht="201.75" customHeight="1" x14ac:dyDescent="0.25">
      <c r="A16" s="403" t="str">
        <f t="shared" ca="1" si="0"/>
        <v/>
      </c>
      <c r="B16" s="34"/>
      <c r="C16" s="404">
        <f t="shared" si="1"/>
        <v>9</v>
      </c>
      <c r="D16" s="119" t="str">
        <f t="array" aca="1" ref="D16" ca="1">IFERROR(INDEX('Ranked Table'!D:D,MATCH('Issue Prioritization'!$C16,'Ranked Table'!$AM:$AM,0)),"")</f>
        <v/>
      </c>
      <c r="E16" s="119" t="str">
        <f t="array" aca="1" ref="E16" ca="1">IFERROR(INDEX('Ranked Table'!E:E,MATCH('Issue Prioritization'!$C16,'Ranked Table'!$AM:$AM,0)),"")</f>
        <v/>
      </c>
      <c r="F16" s="120"/>
      <c r="G16" s="121" t="str">
        <f t="array" aca="1" ref="G16" ca="1">IFERROR(INDEX('Ranked Table'!G:G,MATCH('Issue Prioritization'!$C16,'Ranked Table'!$AM:$AM,0)),"")</f>
        <v/>
      </c>
      <c r="H16" s="121" t="str">
        <f t="array" aca="1" ref="H16" ca="1">IFERROR(INDEX('Ranked Table'!H:H,MATCH('Issue Prioritization'!$C16,'Ranked Table'!$AM:$AM,0)),"")</f>
        <v/>
      </c>
      <c r="I16" s="121" t="str">
        <f t="array" aca="1" ref="I16" ca="1">IFERROR(INDEX('Ranked Table'!I:I,MATCH('Issue Prioritization'!$C16,'Ranked Table'!$AM:$AM,0)),"")</f>
        <v/>
      </c>
      <c r="J16" s="121" t="str">
        <f t="array" aca="1" ref="J16" ca="1">IFERROR(INDEX('Ranked Table'!J:J,MATCH('Issue Prioritization'!$C16,'Ranked Table'!$AM:$AM,0)),"")</f>
        <v/>
      </c>
      <c r="K16" s="121" t="str">
        <f t="array" aca="1" ref="K16" ca="1">IFERROR(INDEX('Ranked Table'!K:K,MATCH('Issue Prioritization'!$C16,'Ranked Table'!$AM:$AM,0)),"")</f>
        <v/>
      </c>
      <c r="L16" s="121" t="str">
        <f t="array" aca="1" ref="L16" ca="1">IFERROR(INDEX('Ranked Table'!L:L,MATCH('Issue Prioritization'!$C16,'Ranked Table'!$AM:$AM,0)),"")</f>
        <v/>
      </c>
      <c r="M16" s="122"/>
      <c r="N16" s="123" t="str">
        <f t="array" aca="1" ref="N16" ca="1">IFERROR(INDEX('Ranked Table'!N:N,MATCH('Issue Prioritization'!$C16,'Ranked Table'!$AM:$AM,0)),"")</f>
        <v/>
      </c>
      <c r="O16" s="124"/>
      <c r="P16" s="125" t="str">
        <f t="array" aca="1" ref="P16" ca="1">IFERROR(INDEX('Ranked Table'!P:P,MATCH('Issue Prioritization'!$C16,'Ranked Table'!$AM:$AM,0)),"")</f>
        <v/>
      </c>
      <c r="Q16" s="126"/>
      <c r="R16" s="127"/>
      <c r="S16" s="128"/>
      <c r="T16" s="56"/>
      <c r="U16" s="129"/>
      <c r="V16" s="56"/>
      <c r="W16" s="129"/>
      <c r="X16" s="56"/>
      <c r="Y16" s="129"/>
      <c r="Z16" s="56"/>
      <c r="AA16" s="128"/>
      <c r="AB16" s="56"/>
      <c r="AC16" s="128"/>
      <c r="AD16" s="56"/>
      <c r="AE16" s="128"/>
      <c r="AF16" s="56"/>
      <c r="AG16" s="128"/>
      <c r="AH16" s="56"/>
      <c r="AI16" s="130"/>
      <c r="AJ16" s="130" t="str">
        <f>IFERROR(IF($AX16="Keep",VLOOKUP(T16,'CalcSheet (hide this)'!$AE$6:$AF$15,2,FALSE),""),"")</f>
        <v/>
      </c>
      <c r="AK16" s="130" t="str">
        <f>IFERROR(IF($AX16="Keep",VLOOKUP(V16,'CalcSheet (hide this)'!$AE$6:$AF$15,2,FALSE),""),"")</f>
        <v/>
      </c>
      <c r="AL16" s="130" t="str">
        <f>IFERROR(IF($AX16="Keep",VLOOKUP(X16,'CalcSheet (hide this)'!$AE$6:$AF$15,2,FALSE),""),"")</f>
        <v/>
      </c>
      <c r="AM16" s="130" t="str">
        <f>IFERROR(IF($AX16="Keep",VLOOKUP(Z16,'CalcSheet (hide this)'!$AE$6:$AF$15,2,FALSE),""),"")</f>
        <v/>
      </c>
      <c r="AN16" s="130" t="str">
        <f>IFERROR(IF($AX16="Keep",VLOOKUP(AB16,'CalcSheet (hide this)'!$AE$6:$AF$15,2,FALSE),""),"")</f>
        <v/>
      </c>
      <c r="AO16" s="130" t="str">
        <f>IFERROR(IF($AX16="Keep",VLOOKUP(AD16,'CalcSheet (hide this)'!$AE$6:$AF$15,2,FALSE),""),"")</f>
        <v/>
      </c>
      <c r="AP16" s="130" t="str">
        <f>IFERROR(IF($AX16="Keep",VLOOKUP(AF16,'CalcSheet (hide this)'!$AE$6:$AF$15,2,FALSE),""),"")</f>
        <v/>
      </c>
      <c r="AQ16" s="130" t="str">
        <f>IFERROR(IF($AX16="Keep",VLOOKUP(AH16,'CalcSheet (hide this)'!$AE$6:$AF$15,2,FALSE),""),"")</f>
        <v/>
      </c>
      <c r="AR16" s="130"/>
      <c r="AS16" s="131" t="str">
        <f t="shared" si="2"/>
        <v/>
      </c>
      <c r="AT16" s="131" t="str">
        <f t="shared" si="3"/>
        <v/>
      </c>
      <c r="AU16" s="131" t="str">
        <f t="shared" si="4"/>
        <v/>
      </c>
      <c r="AV16" s="131" t="str">
        <f t="shared" si="5"/>
        <v/>
      </c>
      <c r="AW16" s="132"/>
      <c r="AX16" s="366" t="s">
        <v>72</v>
      </c>
      <c r="AY16" s="127"/>
      <c r="AZ16" s="127"/>
      <c r="BA16" s="131">
        <f t="shared" ca="1" si="6"/>
        <v>0</v>
      </c>
      <c r="BB16" s="131">
        <f ca="1">_xlfn.RANK.EQ(BA16,$BA$8:$BA$38,0)+COUNTIFS($BA$8:$BA16,BA16,$C$8:$C16,"&lt;"&amp;C16)</f>
        <v>9</v>
      </c>
      <c r="BC16" s="288">
        <f ca="1">_xlfn.RANK.EQ(BB16,$BB$8:$BB$38,1)+COUNTIFS($BB$8:$BB16,BB16,$C$8:$C16,"&lt;"&amp;C16)</f>
        <v>9</v>
      </c>
      <c r="BD16" s="127"/>
      <c r="BE16" s="2"/>
      <c r="BF16" s="2"/>
    </row>
    <row r="17" spans="1:58" ht="201.75" customHeight="1" x14ac:dyDescent="0.25">
      <c r="A17" s="403" t="str">
        <f t="shared" ca="1" si="0"/>
        <v/>
      </c>
      <c r="B17" s="34"/>
      <c r="C17" s="404">
        <f t="shared" si="1"/>
        <v>10</v>
      </c>
      <c r="D17" s="119" t="str">
        <f t="array" aca="1" ref="D17" ca="1">IFERROR(INDEX('Ranked Table'!D:D,MATCH('Issue Prioritization'!$C17,'Ranked Table'!$AM:$AM,0)),"")</f>
        <v/>
      </c>
      <c r="E17" s="119" t="str">
        <f t="array" aca="1" ref="E17" ca="1">IFERROR(INDEX('Ranked Table'!E:E,MATCH('Issue Prioritization'!$C17,'Ranked Table'!$AM:$AM,0)),"")</f>
        <v/>
      </c>
      <c r="F17" s="120"/>
      <c r="G17" s="121" t="str">
        <f t="array" aca="1" ref="G17" ca="1">IFERROR(INDEX('Ranked Table'!G:G,MATCH('Issue Prioritization'!$C17,'Ranked Table'!$AM:$AM,0)),"")</f>
        <v/>
      </c>
      <c r="H17" s="121" t="str">
        <f t="array" aca="1" ref="H17" ca="1">IFERROR(INDEX('Ranked Table'!H:H,MATCH('Issue Prioritization'!$C17,'Ranked Table'!$AM:$AM,0)),"")</f>
        <v/>
      </c>
      <c r="I17" s="121" t="str">
        <f t="array" aca="1" ref="I17" ca="1">IFERROR(INDEX('Ranked Table'!I:I,MATCH('Issue Prioritization'!$C17,'Ranked Table'!$AM:$AM,0)),"")</f>
        <v/>
      </c>
      <c r="J17" s="121" t="str">
        <f t="array" aca="1" ref="J17" ca="1">IFERROR(INDEX('Ranked Table'!J:J,MATCH('Issue Prioritization'!$C17,'Ranked Table'!$AM:$AM,0)),"")</f>
        <v/>
      </c>
      <c r="K17" s="121" t="str">
        <f t="array" aca="1" ref="K17" ca="1">IFERROR(INDEX('Ranked Table'!K:K,MATCH('Issue Prioritization'!$C17,'Ranked Table'!$AM:$AM,0)),"")</f>
        <v/>
      </c>
      <c r="L17" s="121" t="str">
        <f t="array" aca="1" ref="L17" ca="1">IFERROR(INDEX('Ranked Table'!L:L,MATCH('Issue Prioritization'!$C17,'Ranked Table'!$AM:$AM,0)),"")</f>
        <v/>
      </c>
      <c r="M17" s="122"/>
      <c r="N17" s="123" t="str">
        <f t="array" aca="1" ref="N17" ca="1">IFERROR(INDEX('Ranked Table'!N:N,MATCH('Issue Prioritization'!$C17,'Ranked Table'!$AM:$AM,0)),"")</f>
        <v/>
      </c>
      <c r="O17" s="124"/>
      <c r="P17" s="125" t="str">
        <f t="array" aca="1" ref="P17" ca="1">IFERROR(INDEX('Ranked Table'!P:P,MATCH('Issue Prioritization'!$C17,'Ranked Table'!$AM:$AM,0)),"")</f>
        <v/>
      </c>
      <c r="Q17" s="126"/>
      <c r="R17" s="127"/>
      <c r="S17" s="128"/>
      <c r="T17" s="56"/>
      <c r="U17" s="129"/>
      <c r="V17" s="56"/>
      <c r="W17" s="129"/>
      <c r="X17" s="56"/>
      <c r="Y17" s="129"/>
      <c r="Z17" s="56"/>
      <c r="AA17" s="128"/>
      <c r="AB17" s="56"/>
      <c r="AC17" s="128"/>
      <c r="AD17" s="56"/>
      <c r="AE17" s="128"/>
      <c r="AF17" s="56"/>
      <c r="AG17" s="128"/>
      <c r="AH17" s="56"/>
      <c r="AI17" s="130"/>
      <c r="AJ17" s="130" t="str">
        <f>IFERROR(IF($AX17="Keep",VLOOKUP(T17,'CalcSheet (hide this)'!$AE$6:$AF$15,2,FALSE),""),"")</f>
        <v/>
      </c>
      <c r="AK17" s="130" t="str">
        <f>IFERROR(IF($AX17="Keep",VLOOKUP(V17,'CalcSheet (hide this)'!$AE$6:$AF$15,2,FALSE),""),"")</f>
        <v/>
      </c>
      <c r="AL17" s="130" t="str">
        <f>IFERROR(IF($AX17="Keep",VLOOKUP(X17,'CalcSheet (hide this)'!$AE$6:$AF$15,2,FALSE),""),"")</f>
        <v/>
      </c>
      <c r="AM17" s="130" t="str">
        <f>IFERROR(IF($AX17="Keep",VLOOKUP(Z17,'CalcSheet (hide this)'!$AE$6:$AF$15,2,FALSE),""),"")</f>
        <v/>
      </c>
      <c r="AN17" s="130" t="str">
        <f>IFERROR(IF($AX17="Keep",VLOOKUP(AB17,'CalcSheet (hide this)'!$AE$6:$AF$15,2,FALSE),""),"")</f>
        <v/>
      </c>
      <c r="AO17" s="130" t="str">
        <f>IFERROR(IF($AX17="Keep",VLOOKUP(AD17,'CalcSheet (hide this)'!$AE$6:$AF$15,2,FALSE),""),"")</f>
        <v/>
      </c>
      <c r="AP17" s="130" t="str">
        <f>IFERROR(IF($AX17="Keep",VLOOKUP(AF17,'CalcSheet (hide this)'!$AE$6:$AF$15,2,FALSE),""),"")</f>
        <v/>
      </c>
      <c r="AQ17" s="130" t="str">
        <f>IFERROR(IF($AX17="Keep",VLOOKUP(AH17,'CalcSheet (hide this)'!$AE$6:$AF$15,2,FALSE),""),"")</f>
        <v/>
      </c>
      <c r="AR17" s="130"/>
      <c r="AS17" s="131" t="str">
        <f t="shared" si="2"/>
        <v/>
      </c>
      <c r="AT17" s="131" t="str">
        <f t="shared" si="3"/>
        <v/>
      </c>
      <c r="AU17" s="131" t="str">
        <f t="shared" si="4"/>
        <v/>
      </c>
      <c r="AV17" s="131" t="str">
        <f t="shared" si="5"/>
        <v/>
      </c>
      <c r="AW17" s="132"/>
      <c r="AX17" s="366" t="s">
        <v>72</v>
      </c>
      <c r="AY17" s="127"/>
      <c r="AZ17" s="127"/>
      <c r="BA17" s="131">
        <f t="shared" ca="1" si="6"/>
        <v>0</v>
      </c>
      <c r="BB17" s="131">
        <f ca="1">_xlfn.RANK.EQ(BA17,$BA$8:$BA$38,0)+COUNTIFS($BA$8:$BA17,BA17,$C$8:$C17,"&lt;"&amp;C17)</f>
        <v>10</v>
      </c>
      <c r="BC17" s="288">
        <f ca="1">_xlfn.RANK.EQ(BB17,$BB$8:$BB$38,1)+COUNTIFS($BB$8:$BB17,BB17,$C$8:$C17,"&lt;"&amp;C17)</f>
        <v>10</v>
      </c>
      <c r="BD17" s="127"/>
      <c r="BE17" s="2"/>
      <c r="BF17" s="2"/>
    </row>
    <row r="18" spans="1:58" ht="201.75" customHeight="1" x14ac:dyDescent="0.25">
      <c r="A18" s="403" t="str">
        <f t="shared" ca="1" si="0"/>
        <v/>
      </c>
      <c r="B18" s="34"/>
      <c r="C18" s="404">
        <f t="shared" si="1"/>
        <v>11</v>
      </c>
      <c r="D18" s="119" t="str">
        <f t="array" aca="1" ref="D18" ca="1">IFERROR(INDEX('Ranked Table'!D:D,MATCH('Issue Prioritization'!$C18,'Ranked Table'!$AM:$AM,0)),"")</f>
        <v/>
      </c>
      <c r="E18" s="119" t="str">
        <f t="array" aca="1" ref="E18" ca="1">IFERROR(INDEX('Ranked Table'!E:E,MATCH('Issue Prioritization'!$C18,'Ranked Table'!$AM:$AM,0)),"")</f>
        <v/>
      </c>
      <c r="F18" s="120"/>
      <c r="G18" s="121" t="str">
        <f t="array" aca="1" ref="G18" ca="1">IFERROR(INDEX('Ranked Table'!G:G,MATCH('Issue Prioritization'!$C18,'Ranked Table'!$AM:$AM,0)),"")</f>
        <v/>
      </c>
      <c r="H18" s="121" t="str">
        <f t="array" aca="1" ref="H18" ca="1">IFERROR(INDEX('Ranked Table'!H:H,MATCH('Issue Prioritization'!$C18,'Ranked Table'!$AM:$AM,0)),"")</f>
        <v/>
      </c>
      <c r="I18" s="121" t="str">
        <f t="array" aca="1" ref="I18" ca="1">IFERROR(INDEX('Ranked Table'!I:I,MATCH('Issue Prioritization'!$C18,'Ranked Table'!$AM:$AM,0)),"")</f>
        <v/>
      </c>
      <c r="J18" s="121" t="str">
        <f t="array" aca="1" ref="J18" ca="1">IFERROR(INDEX('Ranked Table'!J:J,MATCH('Issue Prioritization'!$C18,'Ranked Table'!$AM:$AM,0)),"")</f>
        <v/>
      </c>
      <c r="K18" s="121" t="str">
        <f t="array" aca="1" ref="K18" ca="1">IFERROR(INDEX('Ranked Table'!K:K,MATCH('Issue Prioritization'!$C18,'Ranked Table'!$AM:$AM,0)),"")</f>
        <v/>
      </c>
      <c r="L18" s="121" t="str">
        <f t="array" aca="1" ref="L18" ca="1">IFERROR(INDEX('Ranked Table'!L:L,MATCH('Issue Prioritization'!$C18,'Ranked Table'!$AM:$AM,0)),"")</f>
        <v/>
      </c>
      <c r="M18" s="122"/>
      <c r="N18" s="123" t="str">
        <f t="array" aca="1" ref="N18" ca="1">IFERROR(INDEX('Ranked Table'!N:N,MATCH('Issue Prioritization'!$C18,'Ranked Table'!$AM:$AM,0)),"")</f>
        <v/>
      </c>
      <c r="O18" s="124"/>
      <c r="P18" s="125" t="str">
        <f t="array" aca="1" ref="P18" ca="1">IFERROR(INDEX('Ranked Table'!P:P,MATCH('Issue Prioritization'!$C18,'Ranked Table'!$AM:$AM,0)),"")</f>
        <v/>
      </c>
      <c r="Q18" s="126"/>
      <c r="R18" s="127"/>
      <c r="S18" s="128"/>
      <c r="T18" s="56"/>
      <c r="U18" s="129"/>
      <c r="V18" s="56"/>
      <c r="W18" s="129"/>
      <c r="X18" s="56"/>
      <c r="Y18" s="129"/>
      <c r="Z18" s="56"/>
      <c r="AA18" s="128"/>
      <c r="AB18" s="56"/>
      <c r="AC18" s="128"/>
      <c r="AD18" s="56"/>
      <c r="AE18" s="128"/>
      <c r="AF18" s="56"/>
      <c r="AG18" s="128"/>
      <c r="AH18" s="56"/>
      <c r="AI18" s="130"/>
      <c r="AJ18" s="130" t="str">
        <f>IFERROR(IF($AX18="Keep",VLOOKUP(T18,'CalcSheet (hide this)'!$AE$6:$AF$15,2,FALSE),""),"")</f>
        <v/>
      </c>
      <c r="AK18" s="130" t="str">
        <f>IFERROR(IF($AX18="Keep",VLOOKUP(V18,'CalcSheet (hide this)'!$AE$6:$AF$15,2,FALSE),""),"")</f>
        <v/>
      </c>
      <c r="AL18" s="130" t="str">
        <f>IFERROR(IF($AX18="Keep",VLOOKUP(X18,'CalcSheet (hide this)'!$AE$6:$AF$15,2,FALSE),""),"")</f>
        <v/>
      </c>
      <c r="AM18" s="130" t="str">
        <f>IFERROR(IF($AX18="Keep",VLOOKUP(Z18,'CalcSheet (hide this)'!$AE$6:$AF$15,2,FALSE),""),"")</f>
        <v/>
      </c>
      <c r="AN18" s="130" t="str">
        <f>IFERROR(IF($AX18="Keep",VLOOKUP(AB18,'CalcSheet (hide this)'!$AE$6:$AF$15,2,FALSE),""),"")</f>
        <v/>
      </c>
      <c r="AO18" s="130" t="str">
        <f>IFERROR(IF($AX18="Keep",VLOOKUP(AD18,'CalcSheet (hide this)'!$AE$6:$AF$15,2,FALSE),""),"")</f>
        <v/>
      </c>
      <c r="AP18" s="130" t="str">
        <f>IFERROR(IF($AX18="Keep",VLOOKUP(AF18,'CalcSheet (hide this)'!$AE$6:$AF$15,2,FALSE),""),"")</f>
        <v/>
      </c>
      <c r="AQ18" s="130" t="str">
        <f>IFERROR(IF($AX18="Keep",VLOOKUP(AH18,'CalcSheet (hide this)'!$AE$6:$AF$15,2,FALSE),""),"")</f>
        <v/>
      </c>
      <c r="AR18" s="130"/>
      <c r="AS18" s="131" t="str">
        <f t="shared" si="2"/>
        <v/>
      </c>
      <c r="AT18" s="131" t="str">
        <f t="shared" si="3"/>
        <v/>
      </c>
      <c r="AU18" s="131" t="str">
        <f t="shared" si="4"/>
        <v/>
      </c>
      <c r="AV18" s="131" t="str">
        <f t="shared" si="5"/>
        <v/>
      </c>
      <c r="AW18" s="132"/>
      <c r="AX18" s="366" t="s">
        <v>72</v>
      </c>
      <c r="AY18" s="127"/>
      <c r="AZ18" s="127"/>
      <c r="BA18" s="131">
        <f t="shared" ca="1" si="6"/>
        <v>0</v>
      </c>
      <c r="BB18" s="131">
        <f ca="1">_xlfn.RANK.EQ(BA18,$BA$8:$BA$38,0)+COUNTIFS($BA$8:$BA18,BA18,$C$8:$C18,"&lt;"&amp;C18)</f>
        <v>11</v>
      </c>
      <c r="BC18" s="288">
        <f ca="1">_xlfn.RANK.EQ(BB18,$BB$8:$BB$38,1)+COUNTIFS($BB$8:$BB18,BB18,$C$8:$C18,"&lt;"&amp;C18)</f>
        <v>11</v>
      </c>
      <c r="BD18" s="127"/>
      <c r="BE18" s="2"/>
      <c r="BF18" s="2"/>
    </row>
    <row r="19" spans="1:58" ht="201.75" customHeight="1" x14ac:dyDescent="0.25">
      <c r="A19" s="403" t="str">
        <f t="shared" ca="1" si="0"/>
        <v/>
      </c>
      <c r="B19" s="34"/>
      <c r="C19" s="404">
        <f t="shared" si="1"/>
        <v>12</v>
      </c>
      <c r="D19" s="119" t="str">
        <f t="array" aca="1" ref="D19" ca="1">IFERROR(INDEX('Ranked Table'!D:D,MATCH('Issue Prioritization'!$C19,'Ranked Table'!$AM:$AM,0)),"")</f>
        <v/>
      </c>
      <c r="E19" s="119" t="str">
        <f t="array" aca="1" ref="E19" ca="1">IFERROR(INDEX('Ranked Table'!E:E,MATCH('Issue Prioritization'!$C19,'Ranked Table'!$AM:$AM,0)),"")</f>
        <v/>
      </c>
      <c r="F19" s="120"/>
      <c r="G19" s="121" t="str">
        <f t="array" aca="1" ref="G19" ca="1">IFERROR(INDEX('Ranked Table'!G:G,MATCH('Issue Prioritization'!$C19,'Ranked Table'!$AM:$AM,0)),"")</f>
        <v/>
      </c>
      <c r="H19" s="121" t="str">
        <f t="array" aca="1" ref="H19" ca="1">IFERROR(INDEX('Ranked Table'!H:H,MATCH('Issue Prioritization'!$C19,'Ranked Table'!$AM:$AM,0)),"")</f>
        <v/>
      </c>
      <c r="I19" s="121" t="str">
        <f t="array" aca="1" ref="I19" ca="1">IFERROR(INDEX('Ranked Table'!I:I,MATCH('Issue Prioritization'!$C19,'Ranked Table'!$AM:$AM,0)),"")</f>
        <v/>
      </c>
      <c r="J19" s="121" t="str">
        <f t="array" aca="1" ref="J19" ca="1">IFERROR(INDEX('Ranked Table'!J:J,MATCH('Issue Prioritization'!$C19,'Ranked Table'!$AM:$AM,0)),"")</f>
        <v/>
      </c>
      <c r="K19" s="121" t="str">
        <f t="array" aca="1" ref="K19" ca="1">IFERROR(INDEX('Ranked Table'!K:K,MATCH('Issue Prioritization'!$C19,'Ranked Table'!$AM:$AM,0)),"")</f>
        <v/>
      </c>
      <c r="L19" s="121" t="str">
        <f t="array" aca="1" ref="L19" ca="1">IFERROR(INDEX('Ranked Table'!L:L,MATCH('Issue Prioritization'!$C19,'Ranked Table'!$AM:$AM,0)),"")</f>
        <v/>
      </c>
      <c r="M19" s="122"/>
      <c r="N19" s="123" t="str">
        <f t="array" aca="1" ref="N19" ca="1">IFERROR(INDEX('Ranked Table'!N:N,MATCH('Issue Prioritization'!$C19,'Ranked Table'!$AM:$AM,0)),"")</f>
        <v/>
      </c>
      <c r="O19" s="124"/>
      <c r="P19" s="125" t="str">
        <f t="array" aca="1" ref="P19" ca="1">IFERROR(INDEX('Ranked Table'!P:P,MATCH('Issue Prioritization'!$C19,'Ranked Table'!$AM:$AM,0)),"")</f>
        <v/>
      </c>
      <c r="Q19" s="126"/>
      <c r="R19" s="127"/>
      <c r="S19" s="128"/>
      <c r="T19" s="56"/>
      <c r="U19" s="129"/>
      <c r="V19" s="56"/>
      <c r="W19" s="129"/>
      <c r="X19" s="56"/>
      <c r="Y19" s="129"/>
      <c r="Z19" s="56"/>
      <c r="AA19" s="128"/>
      <c r="AB19" s="56"/>
      <c r="AC19" s="128"/>
      <c r="AD19" s="56"/>
      <c r="AE19" s="128"/>
      <c r="AF19" s="56"/>
      <c r="AG19" s="128"/>
      <c r="AH19" s="56"/>
      <c r="AI19" s="130"/>
      <c r="AJ19" s="130" t="str">
        <f>IFERROR(IF($AX19="Keep",VLOOKUP(T19,'CalcSheet (hide this)'!$AE$6:$AF$15,2,FALSE),""),"")</f>
        <v/>
      </c>
      <c r="AK19" s="130" t="str">
        <f>IFERROR(IF($AX19="Keep",VLOOKUP(V19,'CalcSheet (hide this)'!$AE$6:$AF$15,2,FALSE),""),"")</f>
        <v/>
      </c>
      <c r="AL19" s="130" t="str">
        <f>IFERROR(IF($AX19="Keep",VLOOKUP(X19,'CalcSheet (hide this)'!$AE$6:$AF$15,2,FALSE),""),"")</f>
        <v/>
      </c>
      <c r="AM19" s="130" t="str">
        <f>IFERROR(IF($AX19="Keep",VLOOKUP(Z19,'CalcSheet (hide this)'!$AE$6:$AF$15,2,FALSE),""),"")</f>
        <v/>
      </c>
      <c r="AN19" s="130" t="str">
        <f>IFERROR(IF($AX19="Keep",VLOOKUP(AB19,'CalcSheet (hide this)'!$AE$6:$AF$15,2,FALSE),""),"")</f>
        <v/>
      </c>
      <c r="AO19" s="130" t="str">
        <f>IFERROR(IF($AX19="Keep",VLOOKUP(AD19,'CalcSheet (hide this)'!$AE$6:$AF$15,2,FALSE),""),"")</f>
        <v/>
      </c>
      <c r="AP19" s="130" t="str">
        <f>IFERROR(IF($AX19="Keep",VLOOKUP(AF19,'CalcSheet (hide this)'!$AE$6:$AF$15,2,FALSE),""),"")</f>
        <v/>
      </c>
      <c r="AQ19" s="130" t="str">
        <f>IFERROR(IF($AX19="Keep",VLOOKUP(AH19,'CalcSheet (hide this)'!$AE$6:$AF$15,2,FALSE),""),"")</f>
        <v/>
      </c>
      <c r="AR19" s="130"/>
      <c r="AS19" s="131" t="str">
        <f t="shared" si="2"/>
        <v/>
      </c>
      <c r="AT19" s="131" t="str">
        <f t="shared" si="3"/>
        <v/>
      </c>
      <c r="AU19" s="131" t="str">
        <f t="shared" si="4"/>
        <v/>
      </c>
      <c r="AV19" s="131" t="str">
        <f t="shared" si="5"/>
        <v/>
      </c>
      <c r="AW19" s="132"/>
      <c r="AX19" s="366" t="s">
        <v>72</v>
      </c>
      <c r="AY19" s="127"/>
      <c r="AZ19" s="127"/>
      <c r="BA19" s="131">
        <f t="shared" ca="1" si="6"/>
        <v>0</v>
      </c>
      <c r="BB19" s="131">
        <f ca="1">_xlfn.RANK.EQ(BA19,$BA$8:$BA$38,0)+COUNTIFS($BA$8:$BA19,BA19,$C$8:$C19,"&lt;"&amp;C19)</f>
        <v>12</v>
      </c>
      <c r="BC19" s="288">
        <f ca="1">_xlfn.RANK.EQ(BB19,$BB$8:$BB$38,1)+COUNTIFS($BB$8:$BB19,BB19,$C$8:$C19,"&lt;"&amp;C19)</f>
        <v>12</v>
      </c>
      <c r="BD19" s="127"/>
      <c r="BE19" s="2"/>
      <c r="BF19" s="2"/>
    </row>
    <row r="20" spans="1:58" ht="201.75" customHeight="1" x14ac:dyDescent="0.25">
      <c r="A20" s="403" t="str">
        <f t="shared" ca="1" si="0"/>
        <v/>
      </c>
      <c r="B20" s="34"/>
      <c r="C20" s="404">
        <f t="shared" si="1"/>
        <v>13</v>
      </c>
      <c r="D20" s="119" t="str">
        <f t="array" aca="1" ref="D20" ca="1">IFERROR(INDEX('Ranked Table'!D:D,MATCH('Issue Prioritization'!$C20,'Ranked Table'!$AM:$AM,0)),"")</f>
        <v/>
      </c>
      <c r="E20" s="119" t="str">
        <f t="array" aca="1" ref="E20" ca="1">IFERROR(INDEX('Ranked Table'!E:E,MATCH('Issue Prioritization'!$C20,'Ranked Table'!$AM:$AM,0)),"")</f>
        <v/>
      </c>
      <c r="F20" s="120"/>
      <c r="G20" s="121" t="str">
        <f t="array" aca="1" ref="G20" ca="1">IFERROR(INDEX('Ranked Table'!G:G,MATCH('Issue Prioritization'!$C20,'Ranked Table'!$AM:$AM,0)),"")</f>
        <v/>
      </c>
      <c r="H20" s="121" t="str">
        <f t="array" aca="1" ref="H20" ca="1">IFERROR(INDEX('Ranked Table'!H:H,MATCH('Issue Prioritization'!$C20,'Ranked Table'!$AM:$AM,0)),"")</f>
        <v/>
      </c>
      <c r="I20" s="121" t="str">
        <f t="array" aca="1" ref="I20" ca="1">IFERROR(INDEX('Ranked Table'!I:I,MATCH('Issue Prioritization'!$C20,'Ranked Table'!$AM:$AM,0)),"")</f>
        <v/>
      </c>
      <c r="J20" s="121" t="str">
        <f t="array" aca="1" ref="J20" ca="1">IFERROR(INDEX('Ranked Table'!J:J,MATCH('Issue Prioritization'!$C20,'Ranked Table'!$AM:$AM,0)),"")</f>
        <v/>
      </c>
      <c r="K20" s="121" t="str">
        <f t="array" aca="1" ref="K20" ca="1">IFERROR(INDEX('Ranked Table'!K:K,MATCH('Issue Prioritization'!$C20,'Ranked Table'!$AM:$AM,0)),"")</f>
        <v/>
      </c>
      <c r="L20" s="121" t="str">
        <f t="array" aca="1" ref="L20" ca="1">IFERROR(INDEX('Ranked Table'!L:L,MATCH('Issue Prioritization'!$C20,'Ranked Table'!$AM:$AM,0)),"")</f>
        <v/>
      </c>
      <c r="M20" s="122"/>
      <c r="N20" s="123" t="str">
        <f t="array" aca="1" ref="N20" ca="1">IFERROR(INDEX('Ranked Table'!N:N,MATCH('Issue Prioritization'!$C20,'Ranked Table'!$AM:$AM,0)),"")</f>
        <v/>
      </c>
      <c r="O20" s="124"/>
      <c r="P20" s="125" t="str">
        <f t="array" aca="1" ref="P20" ca="1">IFERROR(INDEX('Ranked Table'!P:P,MATCH('Issue Prioritization'!$C20,'Ranked Table'!$AM:$AM,0)),"")</f>
        <v/>
      </c>
      <c r="Q20" s="126"/>
      <c r="R20" s="127"/>
      <c r="S20" s="128"/>
      <c r="T20" s="56"/>
      <c r="U20" s="129"/>
      <c r="V20" s="56"/>
      <c r="W20" s="129"/>
      <c r="X20" s="56"/>
      <c r="Y20" s="129"/>
      <c r="Z20" s="56"/>
      <c r="AA20" s="128"/>
      <c r="AB20" s="56"/>
      <c r="AC20" s="128"/>
      <c r="AD20" s="56"/>
      <c r="AE20" s="128"/>
      <c r="AF20" s="56"/>
      <c r="AG20" s="128"/>
      <c r="AH20" s="56"/>
      <c r="AI20" s="130"/>
      <c r="AJ20" s="130" t="str">
        <f>IFERROR(IF($AX20="Keep",VLOOKUP(T20,'CalcSheet (hide this)'!$AE$6:$AF$15,2,FALSE),""),"")</f>
        <v/>
      </c>
      <c r="AK20" s="130" t="str">
        <f>IFERROR(IF($AX20="Keep",VLOOKUP(V20,'CalcSheet (hide this)'!$AE$6:$AF$15,2,FALSE),""),"")</f>
        <v/>
      </c>
      <c r="AL20" s="130" t="str">
        <f>IFERROR(IF($AX20="Keep",VLOOKUP(X20,'CalcSheet (hide this)'!$AE$6:$AF$15,2,FALSE),""),"")</f>
        <v/>
      </c>
      <c r="AM20" s="130" t="str">
        <f>IFERROR(IF($AX20="Keep",VLOOKUP(Z20,'CalcSheet (hide this)'!$AE$6:$AF$15,2,FALSE),""),"")</f>
        <v/>
      </c>
      <c r="AN20" s="130" t="str">
        <f>IFERROR(IF($AX20="Keep",VLOOKUP(AB20,'CalcSheet (hide this)'!$AE$6:$AF$15,2,FALSE),""),"")</f>
        <v/>
      </c>
      <c r="AO20" s="130" t="str">
        <f>IFERROR(IF($AX20="Keep",VLOOKUP(AD20,'CalcSheet (hide this)'!$AE$6:$AF$15,2,FALSE),""),"")</f>
        <v/>
      </c>
      <c r="AP20" s="130" t="str">
        <f>IFERROR(IF($AX20="Keep",VLOOKUP(AF20,'CalcSheet (hide this)'!$AE$6:$AF$15,2,FALSE),""),"")</f>
        <v/>
      </c>
      <c r="AQ20" s="130" t="str">
        <f>IFERROR(IF($AX20="Keep",VLOOKUP(AH20,'CalcSheet (hide this)'!$AE$6:$AF$15,2,FALSE),""),"")</f>
        <v/>
      </c>
      <c r="AR20" s="130"/>
      <c r="AS20" s="131" t="str">
        <f t="shared" si="2"/>
        <v/>
      </c>
      <c r="AT20" s="131" t="str">
        <f t="shared" si="3"/>
        <v/>
      </c>
      <c r="AU20" s="131" t="str">
        <f t="shared" si="4"/>
        <v/>
      </c>
      <c r="AV20" s="131" t="str">
        <f t="shared" si="5"/>
        <v/>
      </c>
      <c r="AW20" s="132"/>
      <c r="AX20" s="366" t="s">
        <v>72</v>
      </c>
      <c r="AY20" s="127"/>
      <c r="AZ20" s="127"/>
      <c r="BA20" s="131">
        <f t="shared" ca="1" si="6"/>
        <v>0</v>
      </c>
      <c r="BB20" s="131">
        <f ca="1">_xlfn.RANK.EQ(BA20,$BA$8:$BA$38,0)+COUNTIFS($BA$8:$BA20,BA20,$C$8:$C20,"&lt;"&amp;C20)</f>
        <v>13</v>
      </c>
      <c r="BC20" s="288">
        <f ca="1">_xlfn.RANK.EQ(BB20,$BB$8:$BB$38,1)+COUNTIFS($BB$8:$BB20,BB20,$C$8:$C20,"&lt;"&amp;C20)</f>
        <v>13</v>
      </c>
      <c r="BD20" s="127"/>
      <c r="BE20" s="2"/>
      <c r="BF20" s="2"/>
    </row>
    <row r="21" spans="1:58" ht="201.75" customHeight="1" x14ac:dyDescent="0.25">
      <c r="A21" s="403" t="str">
        <f t="shared" ca="1" si="0"/>
        <v/>
      </c>
      <c r="B21" s="34"/>
      <c r="C21" s="404">
        <f t="shared" si="1"/>
        <v>14</v>
      </c>
      <c r="D21" s="119" t="str">
        <f t="array" aca="1" ref="D21" ca="1">IFERROR(INDEX('Ranked Table'!D:D,MATCH('Issue Prioritization'!$C21,'Ranked Table'!$AM:$AM,0)),"")</f>
        <v/>
      </c>
      <c r="E21" s="119" t="str">
        <f t="array" aca="1" ref="E21" ca="1">IFERROR(INDEX('Ranked Table'!E:E,MATCH('Issue Prioritization'!$C21,'Ranked Table'!$AM:$AM,0)),"")</f>
        <v/>
      </c>
      <c r="F21" s="120"/>
      <c r="G21" s="121" t="str">
        <f t="array" aca="1" ref="G21" ca="1">IFERROR(INDEX('Ranked Table'!G:G,MATCH('Issue Prioritization'!$C21,'Ranked Table'!$AM:$AM,0)),"")</f>
        <v/>
      </c>
      <c r="H21" s="121" t="str">
        <f t="array" aca="1" ref="H21" ca="1">IFERROR(INDEX('Ranked Table'!H:H,MATCH('Issue Prioritization'!$C21,'Ranked Table'!$AM:$AM,0)),"")</f>
        <v/>
      </c>
      <c r="I21" s="121" t="str">
        <f t="array" aca="1" ref="I21" ca="1">IFERROR(INDEX('Ranked Table'!I:I,MATCH('Issue Prioritization'!$C21,'Ranked Table'!$AM:$AM,0)),"")</f>
        <v/>
      </c>
      <c r="J21" s="121" t="str">
        <f t="array" aca="1" ref="J21" ca="1">IFERROR(INDEX('Ranked Table'!J:J,MATCH('Issue Prioritization'!$C21,'Ranked Table'!$AM:$AM,0)),"")</f>
        <v/>
      </c>
      <c r="K21" s="121" t="str">
        <f t="array" aca="1" ref="K21" ca="1">IFERROR(INDEX('Ranked Table'!K:K,MATCH('Issue Prioritization'!$C21,'Ranked Table'!$AM:$AM,0)),"")</f>
        <v/>
      </c>
      <c r="L21" s="121" t="str">
        <f t="array" aca="1" ref="L21" ca="1">IFERROR(INDEX('Ranked Table'!L:L,MATCH('Issue Prioritization'!$C21,'Ranked Table'!$AM:$AM,0)),"")</f>
        <v/>
      </c>
      <c r="M21" s="122"/>
      <c r="N21" s="123" t="str">
        <f t="array" aca="1" ref="N21" ca="1">IFERROR(INDEX('Ranked Table'!N:N,MATCH('Issue Prioritization'!$C21,'Ranked Table'!$AM:$AM,0)),"")</f>
        <v/>
      </c>
      <c r="O21" s="124"/>
      <c r="P21" s="125" t="str">
        <f t="array" aca="1" ref="P21" ca="1">IFERROR(INDEX('Ranked Table'!P:P,MATCH('Issue Prioritization'!$C21,'Ranked Table'!$AM:$AM,0)),"")</f>
        <v/>
      </c>
      <c r="Q21" s="126"/>
      <c r="R21" s="127"/>
      <c r="S21" s="128"/>
      <c r="T21" s="56"/>
      <c r="U21" s="129"/>
      <c r="V21" s="56"/>
      <c r="W21" s="129"/>
      <c r="X21" s="56"/>
      <c r="Y21" s="129"/>
      <c r="Z21" s="56"/>
      <c r="AA21" s="128"/>
      <c r="AB21" s="56"/>
      <c r="AC21" s="128"/>
      <c r="AD21" s="56"/>
      <c r="AE21" s="128"/>
      <c r="AF21" s="56"/>
      <c r="AG21" s="128"/>
      <c r="AH21" s="56"/>
      <c r="AI21" s="130"/>
      <c r="AJ21" s="130" t="str">
        <f>IFERROR(IF($AX21="Keep",VLOOKUP(T21,'CalcSheet (hide this)'!$AE$6:$AF$15,2,FALSE),""),"")</f>
        <v/>
      </c>
      <c r="AK21" s="130" t="str">
        <f>IFERROR(IF($AX21="Keep",VLOOKUP(V21,'CalcSheet (hide this)'!$AE$6:$AF$15,2,FALSE),""),"")</f>
        <v/>
      </c>
      <c r="AL21" s="130" t="str">
        <f>IFERROR(IF($AX21="Keep",VLOOKUP(X21,'CalcSheet (hide this)'!$AE$6:$AF$15,2,FALSE),""),"")</f>
        <v/>
      </c>
      <c r="AM21" s="130" t="str">
        <f>IFERROR(IF($AX21="Keep",VLOOKUP(Z21,'CalcSheet (hide this)'!$AE$6:$AF$15,2,FALSE),""),"")</f>
        <v/>
      </c>
      <c r="AN21" s="130" t="str">
        <f>IFERROR(IF($AX21="Keep",VLOOKUP(AB21,'CalcSheet (hide this)'!$AE$6:$AF$15,2,FALSE),""),"")</f>
        <v/>
      </c>
      <c r="AO21" s="130" t="str">
        <f>IFERROR(IF($AX21="Keep",VLOOKUP(AD21,'CalcSheet (hide this)'!$AE$6:$AF$15,2,FALSE),""),"")</f>
        <v/>
      </c>
      <c r="AP21" s="130" t="str">
        <f>IFERROR(IF($AX21="Keep",VLOOKUP(AF21,'CalcSheet (hide this)'!$AE$6:$AF$15,2,FALSE),""),"")</f>
        <v/>
      </c>
      <c r="AQ21" s="130" t="str">
        <f>IFERROR(IF($AX21="Keep",VLOOKUP(AH21,'CalcSheet (hide this)'!$AE$6:$AF$15,2,FALSE),""),"")</f>
        <v/>
      </c>
      <c r="AR21" s="130"/>
      <c r="AS21" s="131" t="str">
        <f t="shared" si="2"/>
        <v/>
      </c>
      <c r="AT21" s="131" t="str">
        <f t="shared" si="3"/>
        <v/>
      </c>
      <c r="AU21" s="131" t="str">
        <f t="shared" si="4"/>
        <v/>
      </c>
      <c r="AV21" s="131" t="str">
        <f t="shared" si="5"/>
        <v/>
      </c>
      <c r="AW21" s="132"/>
      <c r="AX21" s="366" t="s">
        <v>72</v>
      </c>
      <c r="AY21" s="127"/>
      <c r="AZ21" s="127"/>
      <c r="BA21" s="131">
        <f t="shared" ca="1" si="6"/>
        <v>0</v>
      </c>
      <c r="BB21" s="131">
        <f ca="1">_xlfn.RANK.EQ(BA21,$BA$8:$BA$38,0)+COUNTIFS($BA$8:$BA21,BA21,$C$8:$C21,"&lt;"&amp;C21)</f>
        <v>14</v>
      </c>
      <c r="BC21" s="288">
        <f ca="1">_xlfn.RANK.EQ(BB21,$BB$8:$BB$38,1)+COUNTIFS($BB$8:$BB21,BB21,$C$8:$C21,"&lt;"&amp;C21)</f>
        <v>14</v>
      </c>
      <c r="BD21" s="127"/>
      <c r="BE21" s="2"/>
      <c r="BF21" s="2"/>
    </row>
    <row r="22" spans="1:58" ht="201.75" customHeight="1" x14ac:dyDescent="0.25">
      <c r="A22" s="403" t="str">
        <f t="shared" ca="1" si="0"/>
        <v/>
      </c>
      <c r="B22" s="34"/>
      <c r="C22" s="404">
        <f t="shared" si="1"/>
        <v>15</v>
      </c>
      <c r="D22" s="119" t="str">
        <f t="array" aca="1" ref="D22" ca="1">IFERROR(INDEX('Ranked Table'!D:D,MATCH('Issue Prioritization'!$C22,'Ranked Table'!$AM:$AM,0)),"")</f>
        <v/>
      </c>
      <c r="E22" s="119" t="str">
        <f t="array" aca="1" ref="E22" ca="1">IFERROR(INDEX('Ranked Table'!E:E,MATCH('Issue Prioritization'!$C22,'Ranked Table'!$AM:$AM,0)),"")</f>
        <v/>
      </c>
      <c r="F22" s="120"/>
      <c r="G22" s="121" t="str">
        <f t="array" aca="1" ref="G22" ca="1">IFERROR(INDEX('Ranked Table'!G:G,MATCH('Issue Prioritization'!$C22,'Ranked Table'!$AM:$AM,0)),"")</f>
        <v/>
      </c>
      <c r="H22" s="121" t="str">
        <f t="array" aca="1" ref="H22" ca="1">IFERROR(INDEX('Ranked Table'!H:H,MATCH('Issue Prioritization'!$C22,'Ranked Table'!$AM:$AM,0)),"")</f>
        <v/>
      </c>
      <c r="I22" s="121" t="str">
        <f t="array" aca="1" ref="I22" ca="1">IFERROR(INDEX('Ranked Table'!I:I,MATCH('Issue Prioritization'!$C22,'Ranked Table'!$AM:$AM,0)),"")</f>
        <v/>
      </c>
      <c r="J22" s="121" t="str">
        <f t="array" aca="1" ref="J22" ca="1">IFERROR(INDEX('Ranked Table'!J:J,MATCH('Issue Prioritization'!$C22,'Ranked Table'!$AM:$AM,0)),"")</f>
        <v/>
      </c>
      <c r="K22" s="121" t="str">
        <f t="array" aca="1" ref="K22" ca="1">IFERROR(INDEX('Ranked Table'!K:K,MATCH('Issue Prioritization'!$C22,'Ranked Table'!$AM:$AM,0)),"")</f>
        <v/>
      </c>
      <c r="L22" s="121" t="str">
        <f t="array" aca="1" ref="L22" ca="1">IFERROR(INDEX('Ranked Table'!L:L,MATCH('Issue Prioritization'!$C22,'Ranked Table'!$AM:$AM,0)),"")</f>
        <v/>
      </c>
      <c r="M22" s="122"/>
      <c r="N22" s="123" t="str">
        <f t="array" aca="1" ref="N22" ca="1">IFERROR(INDEX('Ranked Table'!N:N,MATCH('Issue Prioritization'!$C22,'Ranked Table'!$AM:$AM,0)),"")</f>
        <v/>
      </c>
      <c r="O22" s="124"/>
      <c r="P22" s="125" t="str">
        <f t="array" aca="1" ref="P22" ca="1">IFERROR(INDEX('Ranked Table'!P:P,MATCH('Issue Prioritization'!$C22,'Ranked Table'!$AM:$AM,0)),"")</f>
        <v/>
      </c>
      <c r="Q22" s="126"/>
      <c r="R22" s="127"/>
      <c r="S22" s="128"/>
      <c r="T22" s="56"/>
      <c r="U22" s="129"/>
      <c r="V22" s="56"/>
      <c r="W22" s="129"/>
      <c r="X22" s="56"/>
      <c r="Y22" s="129"/>
      <c r="Z22" s="56"/>
      <c r="AA22" s="128"/>
      <c r="AB22" s="56"/>
      <c r="AC22" s="128"/>
      <c r="AD22" s="56"/>
      <c r="AE22" s="128"/>
      <c r="AF22" s="56"/>
      <c r="AG22" s="128"/>
      <c r="AH22" s="56"/>
      <c r="AI22" s="130"/>
      <c r="AJ22" s="130" t="str">
        <f>IFERROR(IF($AX22="Keep",VLOOKUP(T22,'CalcSheet (hide this)'!$AE$6:$AF$15,2,FALSE),""),"")</f>
        <v/>
      </c>
      <c r="AK22" s="130" t="str">
        <f>IFERROR(IF($AX22="Keep",VLOOKUP(V22,'CalcSheet (hide this)'!$AE$6:$AF$15,2,FALSE),""),"")</f>
        <v/>
      </c>
      <c r="AL22" s="130" t="str">
        <f>IFERROR(IF($AX22="Keep",VLOOKUP(X22,'CalcSheet (hide this)'!$AE$6:$AF$15,2,FALSE),""),"")</f>
        <v/>
      </c>
      <c r="AM22" s="130" t="str">
        <f>IFERROR(IF($AX22="Keep",VLOOKUP(Z22,'CalcSheet (hide this)'!$AE$6:$AF$15,2,FALSE),""),"")</f>
        <v/>
      </c>
      <c r="AN22" s="130" t="str">
        <f>IFERROR(IF($AX22="Keep",VLOOKUP(AB22,'CalcSheet (hide this)'!$AE$6:$AF$15,2,FALSE),""),"")</f>
        <v/>
      </c>
      <c r="AO22" s="130" t="str">
        <f>IFERROR(IF($AX22="Keep",VLOOKUP(AD22,'CalcSheet (hide this)'!$AE$6:$AF$15,2,FALSE),""),"")</f>
        <v/>
      </c>
      <c r="AP22" s="130" t="str">
        <f>IFERROR(IF($AX22="Keep",VLOOKUP(AF22,'CalcSheet (hide this)'!$AE$6:$AF$15,2,FALSE),""),"")</f>
        <v/>
      </c>
      <c r="AQ22" s="130" t="str">
        <f>IFERROR(IF($AX22="Keep",VLOOKUP(AH22,'CalcSheet (hide this)'!$AE$6:$AF$15,2,FALSE),""),"")</f>
        <v/>
      </c>
      <c r="AR22" s="130"/>
      <c r="AS22" s="131" t="str">
        <f t="shared" si="2"/>
        <v/>
      </c>
      <c r="AT22" s="131" t="str">
        <f t="shared" si="3"/>
        <v/>
      </c>
      <c r="AU22" s="131" t="str">
        <f t="shared" si="4"/>
        <v/>
      </c>
      <c r="AV22" s="131" t="str">
        <f t="shared" si="5"/>
        <v/>
      </c>
      <c r="AW22" s="132"/>
      <c r="AX22" s="366" t="s">
        <v>72</v>
      </c>
      <c r="AY22" s="127"/>
      <c r="AZ22" s="127"/>
      <c r="BA22" s="131">
        <f t="shared" ca="1" si="6"/>
        <v>0</v>
      </c>
      <c r="BB22" s="131">
        <f ca="1">_xlfn.RANK.EQ(BA22,$BA$8:$BA$38,0)+COUNTIFS($BA$8:$BA22,BA22,$C$8:$C22,"&lt;"&amp;C22)</f>
        <v>15</v>
      </c>
      <c r="BC22" s="288">
        <f ca="1">_xlfn.RANK.EQ(BB22,$BB$8:$BB$38,1)+COUNTIFS($BB$8:$BB22,BB22,$C$8:$C22,"&lt;"&amp;C22)</f>
        <v>15</v>
      </c>
      <c r="BD22" s="127"/>
      <c r="BE22" s="2"/>
      <c r="BF22" s="2"/>
    </row>
    <row r="23" spans="1:58" ht="201.75" customHeight="1" x14ac:dyDescent="0.25">
      <c r="A23" s="403" t="str">
        <f t="shared" ca="1" si="0"/>
        <v/>
      </c>
      <c r="B23" s="34"/>
      <c r="C23" s="404">
        <f t="shared" si="1"/>
        <v>16</v>
      </c>
      <c r="D23" s="119" t="str">
        <f t="array" aca="1" ref="D23" ca="1">IFERROR(INDEX('Ranked Table'!D:D,MATCH('Issue Prioritization'!$C23,'Ranked Table'!$AM:$AM,0)),"")</f>
        <v/>
      </c>
      <c r="E23" s="119" t="str">
        <f t="array" aca="1" ref="E23" ca="1">IFERROR(INDEX('Ranked Table'!E:E,MATCH('Issue Prioritization'!$C23,'Ranked Table'!$AM:$AM,0)),"")</f>
        <v/>
      </c>
      <c r="F23" s="120"/>
      <c r="G23" s="121" t="str">
        <f t="array" aca="1" ref="G23" ca="1">IFERROR(INDEX('Ranked Table'!G:G,MATCH('Issue Prioritization'!$C23,'Ranked Table'!$AM:$AM,0)),"")</f>
        <v/>
      </c>
      <c r="H23" s="121" t="str">
        <f t="array" aca="1" ref="H23" ca="1">IFERROR(INDEX('Ranked Table'!H:H,MATCH('Issue Prioritization'!$C23,'Ranked Table'!$AM:$AM,0)),"")</f>
        <v/>
      </c>
      <c r="I23" s="121" t="str">
        <f t="array" aca="1" ref="I23" ca="1">IFERROR(INDEX('Ranked Table'!I:I,MATCH('Issue Prioritization'!$C23,'Ranked Table'!$AM:$AM,0)),"")</f>
        <v/>
      </c>
      <c r="J23" s="121" t="str">
        <f t="array" aca="1" ref="J23" ca="1">IFERROR(INDEX('Ranked Table'!J:J,MATCH('Issue Prioritization'!$C23,'Ranked Table'!$AM:$AM,0)),"")</f>
        <v/>
      </c>
      <c r="K23" s="121" t="str">
        <f t="array" aca="1" ref="K23" ca="1">IFERROR(INDEX('Ranked Table'!K:K,MATCH('Issue Prioritization'!$C23,'Ranked Table'!$AM:$AM,0)),"")</f>
        <v/>
      </c>
      <c r="L23" s="121" t="str">
        <f t="array" aca="1" ref="L23" ca="1">IFERROR(INDEX('Ranked Table'!L:L,MATCH('Issue Prioritization'!$C23,'Ranked Table'!$AM:$AM,0)),"")</f>
        <v/>
      </c>
      <c r="M23" s="122"/>
      <c r="N23" s="123" t="str">
        <f t="array" aca="1" ref="N23" ca="1">IFERROR(INDEX('Ranked Table'!N:N,MATCH('Issue Prioritization'!$C23,'Ranked Table'!$AM:$AM,0)),"")</f>
        <v/>
      </c>
      <c r="O23" s="124"/>
      <c r="P23" s="125" t="str">
        <f t="array" aca="1" ref="P23" ca="1">IFERROR(INDEX('Ranked Table'!P:P,MATCH('Issue Prioritization'!$C23,'Ranked Table'!$AM:$AM,0)),"")</f>
        <v/>
      </c>
      <c r="Q23" s="126"/>
      <c r="R23" s="127"/>
      <c r="S23" s="128"/>
      <c r="T23" s="56"/>
      <c r="U23" s="129"/>
      <c r="V23" s="56"/>
      <c r="W23" s="129"/>
      <c r="X23" s="56"/>
      <c r="Y23" s="129"/>
      <c r="Z23" s="56"/>
      <c r="AA23" s="128"/>
      <c r="AB23" s="56"/>
      <c r="AC23" s="128"/>
      <c r="AD23" s="56"/>
      <c r="AE23" s="128"/>
      <c r="AF23" s="56"/>
      <c r="AG23" s="128"/>
      <c r="AH23" s="56"/>
      <c r="AI23" s="130"/>
      <c r="AJ23" s="130" t="str">
        <f>IFERROR(IF($AX23="Keep",VLOOKUP(T23,'CalcSheet (hide this)'!$AE$6:$AF$15,2,FALSE),""),"")</f>
        <v/>
      </c>
      <c r="AK23" s="130" t="str">
        <f>IFERROR(IF($AX23="Keep",VLOOKUP(V23,'CalcSheet (hide this)'!$AE$6:$AF$15,2,FALSE),""),"")</f>
        <v/>
      </c>
      <c r="AL23" s="130" t="str">
        <f>IFERROR(IF($AX23="Keep",VLOOKUP(X23,'CalcSheet (hide this)'!$AE$6:$AF$15,2,FALSE),""),"")</f>
        <v/>
      </c>
      <c r="AM23" s="130" t="str">
        <f>IFERROR(IF($AX23="Keep",VLOOKUP(Z23,'CalcSheet (hide this)'!$AE$6:$AF$15,2,FALSE),""),"")</f>
        <v/>
      </c>
      <c r="AN23" s="130" t="str">
        <f>IFERROR(IF($AX23="Keep",VLOOKUP(AB23,'CalcSheet (hide this)'!$AE$6:$AF$15,2,FALSE),""),"")</f>
        <v/>
      </c>
      <c r="AO23" s="130" t="str">
        <f>IFERROR(IF($AX23="Keep",VLOOKUP(AD23,'CalcSheet (hide this)'!$AE$6:$AF$15,2,FALSE),""),"")</f>
        <v/>
      </c>
      <c r="AP23" s="130" t="str">
        <f>IFERROR(IF($AX23="Keep",VLOOKUP(AF23,'CalcSheet (hide this)'!$AE$6:$AF$15,2,FALSE),""),"")</f>
        <v/>
      </c>
      <c r="AQ23" s="130" t="str">
        <f>IFERROR(IF($AX23="Keep",VLOOKUP(AH23,'CalcSheet (hide this)'!$AE$6:$AF$15,2,FALSE),""),"")</f>
        <v/>
      </c>
      <c r="AR23" s="130"/>
      <c r="AS23" s="131" t="str">
        <f t="shared" si="2"/>
        <v/>
      </c>
      <c r="AT23" s="131" t="str">
        <f t="shared" si="3"/>
        <v/>
      </c>
      <c r="AU23" s="131" t="str">
        <f t="shared" si="4"/>
        <v/>
      </c>
      <c r="AV23" s="131" t="str">
        <f t="shared" si="5"/>
        <v/>
      </c>
      <c r="AW23" s="132"/>
      <c r="AX23" s="366" t="s">
        <v>72</v>
      </c>
      <c r="AY23" s="127"/>
      <c r="AZ23" s="127"/>
      <c r="BA23" s="131">
        <f t="shared" ca="1" si="6"/>
        <v>0</v>
      </c>
      <c r="BB23" s="131">
        <f ca="1">_xlfn.RANK.EQ(BA23,$BA$8:$BA$38,0)+COUNTIFS($BA$8:$BA23,BA23,$C$8:$C23,"&lt;"&amp;C23)</f>
        <v>16</v>
      </c>
      <c r="BC23" s="288">
        <f ca="1">_xlfn.RANK.EQ(BB23,$BB$8:$BB$38,1)+COUNTIFS($BB$8:$BB23,BB23,$C$8:$C23,"&lt;"&amp;C23)</f>
        <v>16</v>
      </c>
      <c r="BD23" s="127"/>
      <c r="BE23" s="2"/>
      <c r="BF23" s="2"/>
    </row>
    <row r="24" spans="1:58" ht="201.75" customHeight="1" x14ac:dyDescent="0.25">
      <c r="A24" s="403" t="str">
        <f t="shared" ca="1" si="0"/>
        <v/>
      </c>
      <c r="B24" s="34"/>
      <c r="C24" s="404">
        <f t="shared" si="1"/>
        <v>17</v>
      </c>
      <c r="D24" s="119" t="str">
        <f t="array" aca="1" ref="D24" ca="1">IFERROR(INDEX('Ranked Table'!D:D,MATCH('Issue Prioritization'!$C24,'Ranked Table'!$AM:$AM,0)),"")</f>
        <v/>
      </c>
      <c r="E24" s="119" t="str">
        <f t="array" aca="1" ref="E24" ca="1">IFERROR(INDEX('Ranked Table'!E:E,MATCH('Issue Prioritization'!$C24,'Ranked Table'!$AM:$AM,0)),"")</f>
        <v/>
      </c>
      <c r="F24" s="120"/>
      <c r="G24" s="121" t="str">
        <f t="array" aca="1" ref="G24" ca="1">IFERROR(INDEX('Ranked Table'!G:G,MATCH('Issue Prioritization'!$C24,'Ranked Table'!$AM:$AM,0)),"")</f>
        <v/>
      </c>
      <c r="H24" s="121" t="str">
        <f t="array" aca="1" ref="H24" ca="1">IFERROR(INDEX('Ranked Table'!H:H,MATCH('Issue Prioritization'!$C24,'Ranked Table'!$AM:$AM,0)),"")</f>
        <v/>
      </c>
      <c r="I24" s="121" t="str">
        <f t="array" aca="1" ref="I24" ca="1">IFERROR(INDEX('Ranked Table'!I:I,MATCH('Issue Prioritization'!$C24,'Ranked Table'!$AM:$AM,0)),"")</f>
        <v/>
      </c>
      <c r="J24" s="121" t="str">
        <f t="array" aca="1" ref="J24" ca="1">IFERROR(INDEX('Ranked Table'!J:J,MATCH('Issue Prioritization'!$C24,'Ranked Table'!$AM:$AM,0)),"")</f>
        <v/>
      </c>
      <c r="K24" s="121" t="str">
        <f t="array" aca="1" ref="K24" ca="1">IFERROR(INDEX('Ranked Table'!K:K,MATCH('Issue Prioritization'!$C24,'Ranked Table'!$AM:$AM,0)),"")</f>
        <v/>
      </c>
      <c r="L24" s="121" t="str">
        <f t="array" aca="1" ref="L24" ca="1">IFERROR(INDEX('Ranked Table'!L:L,MATCH('Issue Prioritization'!$C24,'Ranked Table'!$AM:$AM,0)),"")</f>
        <v/>
      </c>
      <c r="M24" s="122"/>
      <c r="N24" s="123" t="str">
        <f t="array" aca="1" ref="N24" ca="1">IFERROR(INDEX('Ranked Table'!N:N,MATCH('Issue Prioritization'!$C24,'Ranked Table'!$AM:$AM,0)),"")</f>
        <v/>
      </c>
      <c r="O24" s="124"/>
      <c r="P24" s="125" t="str">
        <f t="array" aca="1" ref="P24" ca="1">IFERROR(INDEX('Ranked Table'!P:P,MATCH('Issue Prioritization'!$C24,'Ranked Table'!$AM:$AM,0)),"")</f>
        <v/>
      </c>
      <c r="Q24" s="126"/>
      <c r="R24" s="127"/>
      <c r="S24" s="128"/>
      <c r="T24" s="56"/>
      <c r="U24" s="129"/>
      <c r="V24" s="56"/>
      <c r="W24" s="129"/>
      <c r="X24" s="56"/>
      <c r="Y24" s="129"/>
      <c r="Z24" s="56"/>
      <c r="AA24" s="128"/>
      <c r="AB24" s="56"/>
      <c r="AC24" s="128"/>
      <c r="AD24" s="56"/>
      <c r="AE24" s="128"/>
      <c r="AF24" s="56"/>
      <c r="AG24" s="128"/>
      <c r="AH24" s="56"/>
      <c r="AI24" s="130"/>
      <c r="AJ24" s="130" t="str">
        <f>IFERROR(IF($AX24="Keep",VLOOKUP(T24,'CalcSheet (hide this)'!$AE$6:$AF$15,2,FALSE),""),"")</f>
        <v/>
      </c>
      <c r="AK24" s="130" t="str">
        <f>IFERROR(IF($AX24="Keep",VLOOKUP(V24,'CalcSheet (hide this)'!$AE$6:$AF$15,2,FALSE),""),"")</f>
        <v/>
      </c>
      <c r="AL24" s="130" t="str">
        <f>IFERROR(IF($AX24="Keep",VLOOKUP(X24,'CalcSheet (hide this)'!$AE$6:$AF$15,2,FALSE),""),"")</f>
        <v/>
      </c>
      <c r="AM24" s="130" t="str">
        <f>IFERROR(IF($AX24="Keep",VLOOKUP(Z24,'CalcSheet (hide this)'!$AE$6:$AF$15,2,FALSE),""),"")</f>
        <v/>
      </c>
      <c r="AN24" s="130" t="str">
        <f>IFERROR(IF($AX24="Keep",VLOOKUP(AB24,'CalcSheet (hide this)'!$AE$6:$AF$15,2,FALSE),""),"")</f>
        <v/>
      </c>
      <c r="AO24" s="130" t="str">
        <f>IFERROR(IF($AX24="Keep",VLOOKUP(AD24,'CalcSheet (hide this)'!$AE$6:$AF$15,2,FALSE),""),"")</f>
        <v/>
      </c>
      <c r="AP24" s="130" t="str">
        <f>IFERROR(IF($AX24="Keep",VLOOKUP(AF24,'CalcSheet (hide this)'!$AE$6:$AF$15,2,FALSE),""),"")</f>
        <v/>
      </c>
      <c r="AQ24" s="130" t="str">
        <f>IFERROR(IF($AX24="Keep",VLOOKUP(AH24,'CalcSheet (hide this)'!$AE$6:$AF$15,2,FALSE),""),"")</f>
        <v/>
      </c>
      <c r="AR24" s="130"/>
      <c r="AS24" s="131" t="str">
        <f t="shared" si="2"/>
        <v/>
      </c>
      <c r="AT24" s="131" t="str">
        <f t="shared" si="3"/>
        <v/>
      </c>
      <c r="AU24" s="131" t="str">
        <f t="shared" si="4"/>
        <v/>
      </c>
      <c r="AV24" s="131" t="str">
        <f t="shared" si="5"/>
        <v/>
      </c>
      <c r="AW24" s="132"/>
      <c r="AX24" s="366" t="s">
        <v>72</v>
      </c>
      <c r="AY24" s="127"/>
      <c r="AZ24" s="127"/>
      <c r="BA24" s="131">
        <f t="shared" ca="1" si="6"/>
        <v>0</v>
      </c>
      <c r="BB24" s="131">
        <f ca="1">_xlfn.RANK.EQ(BA24,$BA$8:$BA$38,0)+COUNTIFS($BA$8:$BA24,BA24,$C$8:$C24,"&lt;"&amp;C24)</f>
        <v>17</v>
      </c>
      <c r="BC24" s="288">
        <f ca="1">_xlfn.RANK.EQ(BB24,$BB$8:$BB$38,1)+COUNTIFS($BB$8:$BB24,BB24,$C$8:$C24,"&lt;"&amp;C24)</f>
        <v>17</v>
      </c>
      <c r="BD24" s="127"/>
      <c r="BE24" s="2"/>
      <c r="BF24" s="2"/>
    </row>
    <row r="25" spans="1:58" ht="186" customHeight="1" x14ac:dyDescent="0.25">
      <c r="A25" s="403" t="str">
        <f t="shared" ca="1" si="0"/>
        <v/>
      </c>
      <c r="B25" s="34"/>
      <c r="C25" s="404">
        <f t="shared" si="1"/>
        <v>18</v>
      </c>
      <c r="D25" s="119" t="str">
        <f t="array" aca="1" ref="D25" ca="1">IFERROR(INDEX('Ranked Table'!D:D,MATCH('Issue Prioritization'!$C25,'Ranked Table'!$AM:$AM,0)),"")</f>
        <v/>
      </c>
      <c r="E25" s="119" t="str">
        <f t="array" aca="1" ref="E25" ca="1">IFERROR(INDEX('Ranked Table'!E:E,MATCH('Issue Prioritization'!$C25,'Ranked Table'!$AM:$AM,0)),"")</f>
        <v/>
      </c>
      <c r="F25" s="120"/>
      <c r="G25" s="121" t="str">
        <f t="array" aca="1" ref="G25" ca="1">IFERROR(INDEX('Ranked Table'!G:G,MATCH('Issue Prioritization'!$C25,'Ranked Table'!$AM:$AM,0)),"")</f>
        <v/>
      </c>
      <c r="H25" s="121" t="str">
        <f t="array" aca="1" ref="H25" ca="1">IFERROR(INDEX('Ranked Table'!H:H,MATCH('Issue Prioritization'!$C25,'Ranked Table'!$AM:$AM,0)),"")</f>
        <v/>
      </c>
      <c r="I25" s="121" t="str">
        <f t="array" aca="1" ref="I25" ca="1">IFERROR(INDEX('Ranked Table'!I:I,MATCH('Issue Prioritization'!$C25,'Ranked Table'!$AM:$AM,0)),"")</f>
        <v/>
      </c>
      <c r="J25" s="121" t="str">
        <f t="array" aca="1" ref="J25" ca="1">IFERROR(INDEX('Ranked Table'!J:J,MATCH('Issue Prioritization'!$C25,'Ranked Table'!$AM:$AM,0)),"")</f>
        <v/>
      </c>
      <c r="K25" s="121" t="str">
        <f t="array" aca="1" ref="K25" ca="1">IFERROR(INDEX('Ranked Table'!K:K,MATCH('Issue Prioritization'!$C25,'Ranked Table'!$AM:$AM,0)),"")</f>
        <v/>
      </c>
      <c r="L25" s="121" t="str">
        <f t="array" aca="1" ref="L25" ca="1">IFERROR(INDEX('Ranked Table'!L:L,MATCH('Issue Prioritization'!$C25,'Ranked Table'!$AM:$AM,0)),"")</f>
        <v/>
      </c>
      <c r="M25" s="122"/>
      <c r="N25" s="123" t="str">
        <f t="array" aca="1" ref="N25" ca="1">IFERROR(INDEX('Ranked Table'!N:N,MATCH('Issue Prioritization'!$C25,'Ranked Table'!$AM:$AM,0)),"")</f>
        <v/>
      </c>
      <c r="O25" s="124"/>
      <c r="P25" s="125" t="str">
        <f t="array" aca="1" ref="P25" ca="1">IFERROR(INDEX('Ranked Table'!P:P,MATCH('Issue Prioritization'!$C25,'Ranked Table'!$AM:$AM,0)),"")</f>
        <v/>
      </c>
      <c r="Q25" s="126"/>
      <c r="R25" s="127"/>
      <c r="S25" s="128"/>
      <c r="T25" s="56"/>
      <c r="U25" s="129"/>
      <c r="V25" s="56"/>
      <c r="W25" s="129"/>
      <c r="X25" s="56"/>
      <c r="Y25" s="129"/>
      <c r="Z25" s="56"/>
      <c r="AA25" s="128"/>
      <c r="AB25" s="56"/>
      <c r="AC25" s="128"/>
      <c r="AD25" s="56"/>
      <c r="AE25" s="128"/>
      <c r="AF25" s="56"/>
      <c r="AG25" s="128"/>
      <c r="AH25" s="56"/>
      <c r="AI25" s="130"/>
      <c r="AJ25" s="130" t="str">
        <f>IFERROR(IF($AX25="Keep",VLOOKUP(T25,'CalcSheet (hide this)'!$AE$6:$AF$15,2,FALSE),""),"")</f>
        <v/>
      </c>
      <c r="AK25" s="130" t="str">
        <f>IFERROR(IF($AX25="Keep",VLOOKUP(V25,'CalcSheet (hide this)'!$AE$6:$AF$15,2,FALSE),""),"")</f>
        <v/>
      </c>
      <c r="AL25" s="130" t="str">
        <f>IFERROR(IF($AX25="Keep",VLOOKUP(X25,'CalcSheet (hide this)'!$AE$6:$AF$15,2,FALSE),""),"")</f>
        <v/>
      </c>
      <c r="AM25" s="130" t="str">
        <f>IFERROR(IF($AX25="Keep",VLOOKUP(Z25,'CalcSheet (hide this)'!$AE$6:$AF$15,2,FALSE),""),"")</f>
        <v/>
      </c>
      <c r="AN25" s="130" t="str">
        <f>IFERROR(IF($AX25="Keep",VLOOKUP(AB25,'CalcSheet (hide this)'!$AE$6:$AF$15,2,FALSE),""),"")</f>
        <v/>
      </c>
      <c r="AO25" s="130" t="str">
        <f>IFERROR(IF($AX25="Keep",VLOOKUP(AD25,'CalcSheet (hide this)'!$AE$6:$AF$15,2,FALSE),""),"")</f>
        <v/>
      </c>
      <c r="AP25" s="130" t="str">
        <f>IFERROR(IF($AX25="Keep",VLOOKUP(AF25,'CalcSheet (hide this)'!$AE$6:$AF$15,2,FALSE),""),"")</f>
        <v/>
      </c>
      <c r="AQ25" s="130" t="str">
        <f>IFERROR(IF($AX25="Keep",VLOOKUP(AH25,'CalcSheet (hide this)'!$AE$6:$AF$15,2,FALSE),""),"")</f>
        <v/>
      </c>
      <c r="AR25" s="130"/>
      <c r="AS25" s="131" t="str">
        <f t="shared" si="2"/>
        <v/>
      </c>
      <c r="AT25" s="131" t="str">
        <f t="shared" si="3"/>
        <v/>
      </c>
      <c r="AU25" s="131" t="str">
        <f t="shared" si="4"/>
        <v/>
      </c>
      <c r="AV25" s="131" t="str">
        <f t="shared" si="5"/>
        <v/>
      </c>
      <c r="AW25" s="132"/>
      <c r="AX25" s="366" t="s">
        <v>72</v>
      </c>
      <c r="AY25" s="127"/>
      <c r="AZ25" s="127"/>
      <c r="BA25" s="131">
        <f t="shared" ca="1" si="6"/>
        <v>0</v>
      </c>
      <c r="BB25" s="131">
        <f ca="1">_xlfn.RANK.EQ(BA25,$BA$8:$BA$38,0)+COUNTIFS($BA$8:$BA25,BA25,$C$8:$C25,"&lt;"&amp;C25)</f>
        <v>18</v>
      </c>
      <c r="BC25" s="288">
        <f ca="1">_xlfn.RANK.EQ(BB25,$BB$8:$BB$38,1)+COUNTIFS($BB$8:$BB25,BB25,$C$8:$C25,"&lt;"&amp;C25)</f>
        <v>18</v>
      </c>
      <c r="BD25" s="127"/>
      <c r="BE25" s="2"/>
      <c r="BF25" s="2"/>
    </row>
    <row r="26" spans="1:58" ht="186" customHeight="1" x14ac:dyDescent="0.25">
      <c r="A26" s="403" t="str">
        <f t="shared" ca="1" si="0"/>
        <v/>
      </c>
      <c r="B26" s="34"/>
      <c r="C26" s="404">
        <f t="shared" si="1"/>
        <v>19</v>
      </c>
      <c r="D26" s="119" t="str">
        <f t="array" aca="1" ref="D26" ca="1">IFERROR(INDEX('Ranked Table'!D:D,MATCH('Issue Prioritization'!$C26,'Ranked Table'!$AM:$AM,0)),"")</f>
        <v/>
      </c>
      <c r="E26" s="119" t="str">
        <f t="array" aca="1" ref="E26" ca="1">IFERROR(INDEX('Ranked Table'!E:E,MATCH('Issue Prioritization'!$C26,'Ranked Table'!$AM:$AM,0)),"")</f>
        <v/>
      </c>
      <c r="F26" s="120"/>
      <c r="G26" s="121" t="str">
        <f t="array" aca="1" ref="G26" ca="1">IFERROR(INDEX('Ranked Table'!G:G,MATCH('Issue Prioritization'!$C26,'Ranked Table'!$AM:$AM,0)),"")</f>
        <v/>
      </c>
      <c r="H26" s="121" t="str">
        <f t="array" aca="1" ref="H26" ca="1">IFERROR(INDEX('Ranked Table'!H:H,MATCH('Issue Prioritization'!$C26,'Ranked Table'!$AM:$AM,0)),"")</f>
        <v/>
      </c>
      <c r="I26" s="121" t="str">
        <f t="array" aca="1" ref="I26" ca="1">IFERROR(INDEX('Ranked Table'!I:I,MATCH('Issue Prioritization'!$C26,'Ranked Table'!$AM:$AM,0)),"")</f>
        <v/>
      </c>
      <c r="J26" s="121" t="str">
        <f t="array" aca="1" ref="J26" ca="1">IFERROR(INDEX('Ranked Table'!J:J,MATCH('Issue Prioritization'!$C26,'Ranked Table'!$AM:$AM,0)),"")</f>
        <v/>
      </c>
      <c r="K26" s="121" t="str">
        <f t="array" aca="1" ref="K26" ca="1">IFERROR(INDEX('Ranked Table'!K:K,MATCH('Issue Prioritization'!$C26,'Ranked Table'!$AM:$AM,0)),"")</f>
        <v/>
      </c>
      <c r="L26" s="121" t="str">
        <f t="array" aca="1" ref="L26" ca="1">IFERROR(INDEX('Ranked Table'!L:L,MATCH('Issue Prioritization'!$C26,'Ranked Table'!$AM:$AM,0)),"")</f>
        <v/>
      </c>
      <c r="M26" s="122"/>
      <c r="N26" s="123" t="str">
        <f t="array" aca="1" ref="N26" ca="1">IFERROR(INDEX('Ranked Table'!N:N,MATCH('Issue Prioritization'!$C26,'Ranked Table'!$AM:$AM,0)),"")</f>
        <v/>
      </c>
      <c r="O26" s="124"/>
      <c r="P26" s="125" t="str">
        <f t="array" aca="1" ref="P26" ca="1">IFERROR(INDEX('Ranked Table'!P:P,MATCH('Issue Prioritization'!$C26,'Ranked Table'!$AM:$AM,0)),"")</f>
        <v/>
      </c>
      <c r="Q26" s="126"/>
      <c r="R26" s="127"/>
      <c r="S26" s="128"/>
      <c r="T26" s="56"/>
      <c r="U26" s="129"/>
      <c r="V26" s="56"/>
      <c r="W26" s="129"/>
      <c r="X26" s="56"/>
      <c r="Y26" s="129"/>
      <c r="Z26" s="56"/>
      <c r="AA26" s="128"/>
      <c r="AB26" s="56"/>
      <c r="AC26" s="128"/>
      <c r="AD26" s="56"/>
      <c r="AE26" s="128"/>
      <c r="AF26" s="56"/>
      <c r="AG26" s="128"/>
      <c r="AH26" s="56"/>
      <c r="AI26" s="130"/>
      <c r="AJ26" s="130" t="str">
        <f>IFERROR(IF($AX26="Keep",VLOOKUP(T26,'CalcSheet (hide this)'!$AE$6:$AF$15,2,FALSE),""),"")</f>
        <v/>
      </c>
      <c r="AK26" s="130" t="str">
        <f>IFERROR(IF($AX26="Keep",VLOOKUP(V26,'CalcSheet (hide this)'!$AE$6:$AF$15,2,FALSE),""),"")</f>
        <v/>
      </c>
      <c r="AL26" s="130" t="str">
        <f>IFERROR(IF($AX26="Keep",VLOOKUP(X26,'CalcSheet (hide this)'!$AE$6:$AF$15,2,FALSE),""),"")</f>
        <v/>
      </c>
      <c r="AM26" s="130" t="str">
        <f>IFERROR(IF($AX26="Keep",VLOOKUP(Z26,'CalcSheet (hide this)'!$AE$6:$AF$15,2,FALSE),""),"")</f>
        <v/>
      </c>
      <c r="AN26" s="130" t="str">
        <f>IFERROR(IF($AX26="Keep",VLOOKUP(AB26,'CalcSheet (hide this)'!$AE$6:$AF$15,2,FALSE),""),"")</f>
        <v/>
      </c>
      <c r="AO26" s="130" t="str">
        <f>IFERROR(IF($AX26="Keep",VLOOKUP(AD26,'CalcSheet (hide this)'!$AE$6:$AF$15,2,FALSE),""),"")</f>
        <v/>
      </c>
      <c r="AP26" s="130" t="str">
        <f>IFERROR(IF($AX26="Keep",VLOOKUP(AF26,'CalcSheet (hide this)'!$AE$6:$AF$15,2,FALSE),""),"")</f>
        <v/>
      </c>
      <c r="AQ26" s="130" t="str">
        <f>IFERROR(IF($AX26="Keep",VLOOKUP(AH26,'CalcSheet (hide this)'!$AE$6:$AF$15,2,FALSE),""),"")</f>
        <v/>
      </c>
      <c r="AR26" s="130"/>
      <c r="AS26" s="131" t="str">
        <f t="shared" si="2"/>
        <v/>
      </c>
      <c r="AT26" s="131" t="str">
        <f t="shared" si="3"/>
        <v/>
      </c>
      <c r="AU26" s="131" t="str">
        <f t="shared" si="4"/>
        <v/>
      </c>
      <c r="AV26" s="131" t="str">
        <f t="shared" si="5"/>
        <v/>
      </c>
      <c r="AW26" s="132"/>
      <c r="AX26" s="366" t="s">
        <v>72</v>
      </c>
      <c r="AY26" s="127"/>
      <c r="AZ26" s="127"/>
      <c r="BA26" s="131">
        <f t="shared" ca="1" si="6"/>
        <v>0</v>
      </c>
      <c r="BB26" s="131">
        <f ca="1">_xlfn.RANK.EQ(BA26,$BA$8:$BA$38,0)+COUNTIFS($BA$8:$BA26,BA26,$C$8:$C26,"&lt;"&amp;C26)</f>
        <v>19</v>
      </c>
      <c r="BC26" s="288">
        <f ca="1">_xlfn.RANK.EQ(BB26,$BB$8:$BB$38,1)+COUNTIFS($BB$8:$BB26,BB26,$C$8:$C26,"&lt;"&amp;C26)</f>
        <v>19</v>
      </c>
      <c r="BD26" s="127"/>
      <c r="BE26" s="2"/>
      <c r="BF26" s="2"/>
    </row>
    <row r="27" spans="1:58" ht="186" customHeight="1" x14ac:dyDescent="0.25">
      <c r="A27" s="403" t="str">
        <f t="shared" ca="1" si="0"/>
        <v/>
      </c>
      <c r="B27" s="34"/>
      <c r="C27" s="404">
        <f t="shared" si="1"/>
        <v>20</v>
      </c>
      <c r="D27" s="119" t="str">
        <f t="array" aca="1" ref="D27" ca="1">IFERROR(INDEX('Ranked Table'!D:D,MATCH('Issue Prioritization'!$C27,'Ranked Table'!$AM:$AM,0)),"")</f>
        <v/>
      </c>
      <c r="E27" s="119" t="str">
        <f t="array" aca="1" ref="E27" ca="1">IFERROR(INDEX('Ranked Table'!E:E,MATCH('Issue Prioritization'!$C27,'Ranked Table'!$AM:$AM,0)),"")</f>
        <v/>
      </c>
      <c r="F27" s="120"/>
      <c r="G27" s="121" t="str">
        <f t="array" aca="1" ref="G27" ca="1">IFERROR(INDEX('Ranked Table'!G:G,MATCH('Issue Prioritization'!$C27,'Ranked Table'!$AM:$AM,0)),"")</f>
        <v/>
      </c>
      <c r="H27" s="121" t="str">
        <f t="array" aca="1" ref="H27" ca="1">IFERROR(INDEX('Ranked Table'!H:H,MATCH('Issue Prioritization'!$C27,'Ranked Table'!$AM:$AM,0)),"")</f>
        <v/>
      </c>
      <c r="I27" s="121" t="str">
        <f t="array" aca="1" ref="I27" ca="1">IFERROR(INDEX('Ranked Table'!I:I,MATCH('Issue Prioritization'!$C27,'Ranked Table'!$AM:$AM,0)),"")</f>
        <v/>
      </c>
      <c r="J27" s="121" t="str">
        <f t="array" aca="1" ref="J27" ca="1">IFERROR(INDEX('Ranked Table'!J:J,MATCH('Issue Prioritization'!$C27,'Ranked Table'!$AM:$AM,0)),"")</f>
        <v/>
      </c>
      <c r="K27" s="121" t="str">
        <f t="array" aca="1" ref="K27" ca="1">IFERROR(INDEX('Ranked Table'!K:K,MATCH('Issue Prioritization'!$C27,'Ranked Table'!$AM:$AM,0)),"")</f>
        <v/>
      </c>
      <c r="L27" s="121" t="str">
        <f t="array" aca="1" ref="L27" ca="1">IFERROR(INDEX('Ranked Table'!L:L,MATCH('Issue Prioritization'!$C27,'Ranked Table'!$AM:$AM,0)),"")</f>
        <v/>
      </c>
      <c r="M27" s="122"/>
      <c r="N27" s="123" t="str">
        <f t="array" aca="1" ref="N27" ca="1">IFERROR(INDEX('Ranked Table'!N:N,MATCH('Issue Prioritization'!$C27,'Ranked Table'!$AM:$AM,0)),"")</f>
        <v/>
      </c>
      <c r="O27" s="124"/>
      <c r="P27" s="125" t="str">
        <f t="array" aca="1" ref="P27" ca="1">IFERROR(INDEX('Ranked Table'!P:P,MATCH('Issue Prioritization'!$C27,'Ranked Table'!$AM:$AM,0)),"")</f>
        <v/>
      </c>
      <c r="Q27" s="126"/>
      <c r="R27" s="127"/>
      <c r="S27" s="129"/>
      <c r="T27" s="56"/>
      <c r="U27" s="129"/>
      <c r="V27" s="56"/>
      <c r="W27" s="129"/>
      <c r="X27" s="56"/>
      <c r="Y27" s="129"/>
      <c r="Z27" s="56"/>
      <c r="AA27" s="128"/>
      <c r="AB27" s="56"/>
      <c r="AC27" s="128"/>
      <c r="AD27" s="56"/>
      <c r="AE27" s="128"/>
      <c r="AF27" s="56"/>
      <c r="AG27" s="128"/>
      <c r="AH27" s="56"/>
      <c r="AI27" s="130"/>
      <c r="AJ27" s="130" t="str">
        <f>IFERROR(IF($AX27="Keep",VLOOKUP(T27,'CalcSheet (hide this)'!$AE$6:$AF$15,2,FALSE),""),"")</f>
        <v/>
      </c>
      <c r="AK27" s="130" t="str">
        <f>IFERROR(IF($AX27="Keep",VLOOKUP(V27,'CalcSheet (hide this)'!$AE$6:$AF$15,2,FALSE),""),"")</f>
        <v/>
      </c>
      <c r="AL27" s="130" t="str">
        <f>IFERROR(IF($AX27="Keep",VLOOKUP(X27,'CalcSheet (hide this)'!$AE$6:$AF$15,2,FALSE),""),"")</f>
        <v/>
      </c>
      <c r="AM27" s="130" t="str">
        <f>IFERROR(IF($AX27="Keep",VLOOKUP(Z27,'CalcSheet (hide this)'!$AE$6:$AF$15,2,FALSE),""),"")</f>
        <v/>
      </c>
      <c r="AN27" s="130" t="str">
        <f>IFERROR(IF($AX27="Keep",VLOOKUP(AB27,'CalcSheet (hide this)'!$AE$6:$AF$15,2,FALSE),""),"")</f>
        <v/>
      </c>
      <c r="AO27" s="130" t="str">
        <f>IFERROR(IF($AX27="Keep",VLOOKUP(AD27,'CalcSheet (hide this)'!$AE$6:$AF$15,2,FALSE),""),"")</f>
        <v/>
      </c>
      <c r="AP27" s="130" t="str">
        <f>IFERROR(IF($AX27="Keep",VLOOKUP(AF27,'CalcSheet (hide this)'!$AE$6:$AF$15,2,FALSE),""),"")</f>
        <v/>
      </c>
      <c r="AQ27" s="130" t="str">
        <f>IFERROR(IF($AX27="Keep",VLOOKUP(AH27,'CalcSheet (hide this)'!$AE$6:$AF$15,2,FALSE),""),"")</f>
        <v/>
      </c>
      <c r="AR27" s="130"/>
      <c r="AS27" s="131" t="str">
        <f t="shared" si="2"/>
        <v/>
      </c>
      <c r="AT27" s="131" t="str">
        <f t="shared" si="3"/>
        <v/>
      </c>
      <c r="AU27" s="131" t="str">
        <f t="shared" si="4"/>
        <v/>
      </c>
      <c r="AV27" s="131" t="str">
        <f t="shared" si="5"/>
        <v/>
      </c>
      <c r="AW27" s="132"/>
      <c r="AX27" s="366" t="s">
        <v>72</v>
      </c>
      <c r="AY27" s="127"/>
      <c r="AZ27" s="127"/>
      <c r="BA27" s="131">
        <f t="shared" ca="1" si="6"/>
        <v>0</v>
      </c>
      <c r="BB27" s="131">
        <f ca="1">_xlfn.RANK.EQ(BA27,$BA$8:$BA$38,0)+COUNTIFS($BA$8:$BA27,BA27,$C$8:$C27,"&lt;"&amp;C27)</f>
        <v>20</v>
      </c>
      <c r="BC27" s="288">
        <f ca="1">_xlfn.RANK.EQ(BB27,$BB$8:$BB$38,1)+COUNTIFS($BB$8:$BB27,BB27,$C$8:$C27,"&lt;"&amp;C27)</f>
        <v>20</v>
      </c>
      <c r="BD27" s="127"/>
      <c r="BE27" s="2"/>
      <c r="BF27" s="2"/>
    </row>
    <row r="28" spans="1:58" ht="186" customHeight="1" x14ac:dyDescent="0.25">
      <c r="A28" s="403" t="str">
        <f t="shared" ca="1" si="0"/>
        <v/>
      </c>
      <c r="B28" s="34"/>
      <c r="C28" s="404">
        <f t="shared" si="1"/>
        <v>21</v>
      </c>
      <c r="D28" s="119" t="str">
        <f t="array" aca="1" ref="D28" ca="1">IFERROR(INDEX('Ranked Table'!D:D,MATCH('Issue Prioritization'!$C28,'Ranked Table'!$AM:$AM,0)),"")</f>
        <v/>
      </c>
      <c r="E28" s="119" t="str">
        <f t="array" aca="1" ref="E28" ca="1">IFERROR(INDEX('Ranked Table'!E:E,MATCH('Issue Prioritization'!$C28,'Ranked Table'!$AM:$AM,0)),"")</f>
        <v/>
      </c>
      <c r="F28" s="120"/>
      <c r="G28" s="121" t="str">
        <f t="array" aca="1" ref="G28" ca="1">IFERROR(INDEX('Ranked Table'!G:G,MATCH('Issue Prioritization'!$C28,'Ranked Table'!$AM:$AM,0)),"")</f>
        <v/>
      </c>
      <c r="H28" s="121" t="str">
        <f t="array" aca="1" ref="H28" ca="1">IFERROR(INDEX('Ranked Table'!H:H,MATCH('Issue Prioritization'!$C28,'Ranked Table'!$AM:$AM,0)),"")</f>
        <v/>
      </c>
      <c r="I28" s="121" t="str">
        <f t="array" aca="1" ref="I28" ca="1">IFERROR(INDEX('Ranked Table'!I:I,MATCH('Issue Prioritization'!$C28,'Ranked Table'!$AM:$AM,0)),"")</f>
        <v/>
      </c>
      <c r="J28" s="121" t="str">
        <f t="array" aca="1" ref="J28" ca="1">IFERROR(INDEX('Ranked Table'!J:J,MATCH('Issue Prioritization'!$C28,'Ranked Table'!$AM:$AM,0)),"")</f>
        <v/>
      </c>
      <c r="K28" s="121" t="str">
        <f t="array" aca="1" ref="K28" ca="1">IFERROR(INDEX('Ranked Table'!K:K,MATCH('Issue Prioritization'!$C28,'Ranked Table'!$AM:$AM,0)),"")</f>
        <v/>
      </c>
      <c r="L28" s="121" t="str">
        <f t="array" aca="1" ref="L28" ca="1">IFERROR(INDEX('Ranked Table'!L:L,MATCH('Issue Prioritization'!$C28,'Ranked Table'!$AM:$AM,0)),"")</f>
        <v/>
      </c>
      <c r="M28" s="122"/>
      <c r="N28" s="123" t="str">
        <f t="array" aca="1" ref="N28" ca="1">IFERROR(INDEX('Ranked Table'!N:N,MATCH('Issue Prioritization'!$C28,'Ranked Table'!$AM:$AM,0)),"")</f>
        <v/>
      </c>
      <c r="O28" s="124"/>
      <c r="P28" s="125" t="str">
        <f t="array" aca="1" ref="P28" ca="1">IFERROR(INDEX('Ranked Table'!P:P,MATCH('Issue Prioritization'!$C28,'Ranked Table'!$AM:$AM,0)),"")</f>
        <v/>
      </c>
      <c r="Q28" s="126"/>
      <c r="R28" s="127"/>
      <c r="S28" s="129"/>
      <c r="T28" s="56"/>
      <c r="U28" s="129"/>
      <c r="V28" s="56"/>
      <c r="W28" s="129"/>
      <c r="X28" s="56"/>
      <c r="Y28" s="129"/>
      <c r="Z28" s="56"/>
      <c r="AA28" s="128"/>
      <c r="AB28" s="56"/>
      <c r="AC28" s="128"/>
      <c r="AD28" s="56"/>
      <c r="AE28" s="128"/>
      <c r="AF28" s="56"/>
      <c r="AG28" s="128"/>
      <c r="AH28" s="56"/>
      <c r="AI28" s="130"/>
      <c r="AJ28" s="130" t="str">
        <f>IFERROR(IF($AX28="Keep",VLOOKUP(T28,'CalcSheet (hide this)'!$AE$6:$AF$15,2,FALSE),""),"")</f>
        <v/>
      </c>
      <c r="AK28" s="130" t="str">
        <f>IFERROR(IF($AX28="Keep",VLOOKUP(V28,'CalcSheet (hide this)'!$AE$6:$AF$15,2,FALSE),""),"")</f>
        <v/>
      </c>
      <c r="AL28" s="130" t="str">
        <f>IFERROR(IF($AX28="Keep",VLOOKUP(X28,'CalcSheet (hide this)'!$AE$6:$AF$15,2,FALSE),""),"")</f>
        <v/>
      </c>
      <c r="AM28" s="130" t="str">
        <f>IFERROR(IF($AX28="Keep",VLOOKUP(Z28,'CalcSheet (hide this)'!$AE$6:$AF$15,2,FALSE),""),"")</f>
        <v/>
      </c>
      <c r="AN28" s="130" t="str">
        <f>IFERROR(IF($AX28="Keep",VLOOKUP(AB28,'CalcSheet (hide this)'!$AE$6:$AF$15,2,FALSE),""),"")</f>
        <v/>
      </c>
      <c r="AO28" s="130" t="str">
        <f>IFERROR(IF($AX28="Keep",VLOOKUP(AD28,'CalcSheet (hide this)'!$AE$6:$AF$15,2,FALSE),""),"")</f>
        <v/>
      </c>
      <c r="AP28" s="130" t="str">
        <f>IFERROR(IF($AX28="Keep",VLOOKUP(AF28,'CalcSheet (hide this)'!$AE$6:$AF$15,2,FALSE),""),"")</f>
        <v/>
      </c>
      <c r="AQ28" s="130" t="str">
        <f>IFERROR(IF($AX28="Keep",VLOOKUP(AH28,'CalcSheet (hide this)'!$AE$6:$AF$15,2,FALSE),""),"")</f>
        <v/>
      </c>
      <c r="AR28" s="130"/>
      <c r="AS28" s="131" t="str">
        <f t="shared" si="2"/>
        <v/>
      </c>
      <c r="AT28" s="131" t="str">
        <f t="shared" si="3"/>
        <v/>
      </c>
      <c r="AU28" s="131" t="str">
        <f t="shared" si="4"/>
        <v/>
      </c>
      <c r="AV28" s="131" t="str">
        <f t="shared" si="5"/>
        <v/>
      </c>
      <c r="AW28" s="132"/>
      <c r="AX28" s="366" t="s">
        <v>72</v>
      </c>
      <c r="AY28" s="127"/>
      <c r="AZ28" s="127"/>
      <c r="BA28" s="131">
        <f t="shared" ca="1" si="6"/>
        <v>0</v>
      </c>
      <c r="BB28" s="131">
        <f ca="1">_xlfn.RANK.EQ(BA28,$BA$8:$BA$38,0)+COUNTIFS($BA$8:$BA28,BA28,$C$8:$C28,"&lt;"&amp;C28)</f>
        <v>21</v>
      </c>
      <c r="BC28" s="288">
        <f ca="1">_xlfn.RANK.EQ(BB28,$BB$8:$BB$38,1)+COUNTIFS($BB$8:$BB28,BB28,$C$8:$C28,"&lt;"&amp;C28)</f>
        <v>21</v>
      </c>
      <c r="BD28" s="127"/>
      <c r="BE28" s="2"/>
      <c r="BF28" s="2"/>
    </row>
    <row r="29" spans="1:58" ht="186" customHeight="1" x14ac:dyDescent="0.25">
      <c r="A29" s="403" t="str">
        <f t="shared" ca="1" si="0"/>
        <v/>
      </c>
      <c r="B29" s="34"/>
      <c r="C29" s="404">
        <f t="shared" si="1"/>
        <v>22</v>
      </c>
      <c r="D29" s="119" t="str">
        <f t="array" aca="1" ref="D29" ca="1">IFERROR(INDEX('Ranked Table'!D:D,MATCH('Issue Prioritization'!$C29,'Ranked Table'!$AM:$AM,0)),"")</f>
        <v/>
      </c>
      <c r="E29" s="119" t="str">
        <f t="array" aca="1" ref="E29" ca="1">IFERROR(INDEX('Ranked Table'!E:E,MATCH('Issue Prioritization'!$C29,'Ranked Table'!$AM:$AM,0)),"")</f>
        <v/>
      </c>
      <c r="F29" s="120"/>
      <c r="G29" s="121" t="str">
        <f t="array" aca="1" ref="G29" ca="1">IFERROR(INDEX('Ranked Table'!G:G,MATCH('Issue Prioritization'!$C29,'Ranked Table'!$AM:$AM,0)),"")</f>
        <v/>
      </c>
      <c r="H29" s="121" t="str">
        <f t="array" aca="1" ref="H29" ca="1">IFERROR(INDEX('Ranked Table'!H:H,MATCH('Issue Prioritization'!$C29,'Ranked Table'!$AM:$AM,0)),"")</f>
        <v/>
      </c>
      <c r="I29" s="121" t="str">
        <f t="array" aca="1" ref="I29" ca="1">IFERROR(INDEX('Ranked Table'!I:I,MATCH('Issue Prioritization'!$C29,'Ranked Table'!$AM:$AM,0)),"")</f>
        <v/>
      </c>
      <c r="J29" s="121" t="str">
        <f t="array" aca="1" ref="J29" ca="1">IFERROR(INDEX('Ranked Table'!J:J,MATCH('Issue Prioritization'!$C29,'Ranked Table'!$AM:$AM,0)),"")</f>
        <v/>
      </c>
      <c r="K29" s="121" t="str">
        <f t="array" aca="1" ref="K29" ca="1">IFERROR(INDEX('Ranked Table'!K:K,MATCH('Issue Prioritization'!$C29,'Ranked Table'!$AM:$AM,0)),"")</f>
        <v/>
      </c>
      <c r="L29" s="121" t="str">
        <f t="array" aca="1" ref="L29" ca="1">IFERROR(INDEX('Ranked Table'!L:L,MATCH('Issue Prioritization'!$C29,'Ranked Table'!$AM:$AM,0)),"")</f>
        <v/>
      </c>
      <c r="M29" s="122"/>
      <c r="N29" s="123" t="str">
        <f t="array" aca="1" ref="N29" ca="1">IFERROR(INDEX('Ranked Table'!N:N,MATCH('Issue Prioritization'!$C29,'Ranked Table'!$AM:$AM,0)),"")</f>
        <v/>
      </c>
      <c r="O29" s="124"/>
      <c r="P29" s="125" t="str">
        <f t="array" aca="1" ref="P29" ca="1">IFERROR(INDEX('Ranked Table'!P:P,MATCH('Issue Prioritization'!$C29,'Ranked Table'!$AM:$AM,0)),"")</f>
        <v/>
      </c>
      <c r="Q29" s="126"/>
      <c r="R29" s="127"/>
      <c r="S29" s="129"/>
      <c r="T29" s="56"/>
      <c r="U29" s="129"/>
      <c r="V29" s="56"/>
      <c r="W29" s="129"/>
      <c r="X29" s="56"/>
      <c r="Y29" s="129"/>
      <c r="Z29" s="56"/>
      <c r="AA29" s="128"/>
      <c r="AB29" s="56"/>
      <c r="AC29" s="128"/>
      <c r="AD29" s="56"/>
      <c r="AE29" s="128"/>
      <c r="AF29" s="56"/>
      <c r="AG29" s="128"/>
      <c r="AH29" s="56"/>
      <c r="AI29" s="130"/>
      <c r="AJ29" s="130" t="str">
        <f>IFERROR(IF($AX29="Keep",VLOOKUP(T29,'CalcSheet (hide this)'!$AE$6:$AF$15,2,FALSE),""),"")</f>
        <v/>
      </c>
      <c r="AK29" s="130" t="str">
        <f>IFERROR(IF($AX29="Keep",VLOOKUP(V29,'CalcSheet (hide this)'!$AE$6:$AF$15,2,FALSE),""),"")</f>
        <v/>
      </c>
      <c r="AL29" s="130" t="str">
        <f>IFERROR(IF($AX29="Keep",VLOOKUP(X29,'CalcSheet (hide this)'!$AE$6:$AF$15,2,FALSE),""),"")</f>
        <v/>
      </c>
      <c r="AM29" s="130" t="str">
        <f>IFERROR(IF($AX29="Keep",VLOOKUP(Z29,'CalcSheet (hide this)'!$AE$6:$AF$15,2,FALSE),""),"")</f>
        <v/>
      </c>
      <c r="AN29" s="130" t="str">
        <f>IFERROR(IF($AX29="Keep",VLOOKUP(AB29,'CalcSheet (hide this)'!$AE$6:$AF$15,2,FALSE),""),"")</f>
        <v/>
      </c>
      <c r="AO29" s="130" t="str">
        <f>IFERROR(IF($AX29="Keep",VLOOKUP(AD29,'CalcSheet (hide this)'!$AE$6:$AF$15,2,FALSE),""),"")</f>
        <v/>
      </c>
      <c r="AP29" s="130" t="str">
        <f>IFERROR(IF($AX29="Keep",VLOOKUP(AF29,'CalcSheet (hide this)'!$AE$6:$AF$15,2,FALSE),""),"")</f>
        <v/>
      </c>
      <c r="AQ29" s="130" t="str">
        <f>IFERROR(IF($AX29="Keep",VLOOKUP(AH29,'CalcSheet (hide this)'!$AE$6:$AF$15,2,FALSE),""),"")</f>
        <v/>
      </c>
      <c r="AR29" s="130"/>
      <c r="AS29" s="131" t="str">
        <f t="shared" si="2"/>
        <v/>
      </c>
      <c r="AT29" s="131" t="str">
        <f t="shared" si="3"/>
        <v/>
      </c>
      <c r="AU29" s="131" t="str">
        <f t="shared" si="4"/>
        <v/>
      </c>
      <c r="AV29" s="131" t="str">
        <f t="shared" si="5"/>
        <v/>
      </c>
      <c r="AW29" s="132"/>
      <c r="AX29" s="366" t="s">
        <v>72</v>
      </c>
      <c r="AY29" s="127"/>
      <c r="AZ29" s="127"/>
      <c r="BA29" s="131">
        <f t="shared" ca="1" si="6"/>
        <v>0</v>
      </c>
      <c r="BB29" s="131">
        <f ca="1">_xlfn.RANK.EQ(BA29,$BA$8:$BA$38,0)+COUNTIFS($BA$8:$BA29,BA29,$C$8:$C29,"&lt;"&amp;C29)</f>
        <v>22</v>
      </c>
      <c r="BC29" s="288">
        <f ca="1">_xlfn.RANK.EQ(BB29,$BB$8:$BB$38,1)+COUNTIFS($BB$8:$BB29,BB29,$C$8:$C29,"&lt;"&amp;C29)</f>
        <v>22</v>
      </c>
      <c r="BD29" s="127"/>
      <c r="BE29" s="2"/>
      <c r="BF29" s="2"/>
    </row>
    <row r="30" spans="1:58" ht="186" customHeight="1" x14ac:dyDescent="0.25">
      <c r="A30" s="403" t="str">
        <f t="shared" ca="1" si="0"/>
        <v/>
      </c>
      <c r="B30" s="34"/>
      <c r="C30" s="404">
        <f t="shared" si="1"/>
        <v>23</v>
      </c>
      <c r="D30" s="119" t="str">
        <f t="array" aca="1" ref="D30" ca="1">IFERROR(INDEX('Ranked Table'!D:D,MATCH('Issue Prioritization'!$C30,'Ranked Table'!$AM:$AM,0)),"")</f>
        <v/>
      </c>
      <c r="E30" s="119" t="str">
        <f t="array" aca="1" ref="E30" ca="1">IFERROR(INDEX('Ranked Table'!E:E,MATCH('Issue Prioritization'!$C30,'Ranked Table'!$AM:$AM,0)),"")</f>
        <v/>
      </c>
      <c r="F30" s="120"/>
      <c r="G30" s="121" t="str">
        <f t="array" aca="1" ref="G30" ca="1">IFERROR(INDEX('Ranked Table'!G:G,MATCH('Issue Prioritization'!$C30,'Ranked Table'!$AM:$AM,0)),"")</f>
        <v/>
      </c>
      <c r="H30" s="121" t="str">
        <f t="array" aca="1" ref="H30" ca="1">IFERROR(INDEX('Ranked Table'!H:H,MATCH('Issue Prioritization'!$C30,'Ranked Table'!$AM:$AM,0)),"")</f>
        <v/>
      </c>
      <c r="I30" s="121" t="str">
        <f t="array" aca="1" ref="I30" ca="1">IFERROR(INDEX('Ranked Table'!I:I,MATCH('Issue Prioritization'!$C30,'Ranked Table'!$AM:$AM,0)),"")</f>
        <v/>
      </c>
      <c r="J30" s="121" t="str">
        <f t="array" aca="1" ref="J30" ca="1">IFERROR(INDEX('Ranked Table'!J:J,MATCH('Issue Prioritization'!$C30,'Ranked Table'!$AM:$AM,0)),"")</f>
        <v/>
      </c>
      <c r="K30" s="121" t="str">
        <f t="array" aca="1" ref="K30" ca="1">IFERROR(INDEX('Ranked Table'!K:K,MATCH('Issue Prioritization'!$C30,'Ranked Table'!$AM:$AM,0)),"")</f>
        <v/>
      </c>
      <c r="L30" s="121" t="str">
        <f t="array" aca="1" ref="L30" ca="1">IFERROR(INDEX('Ranked Table'!L:L,MATCH('Issue Prioritization'!$C30,'Ranked Table'!$AM:$AM,0)),"")</f>
        <v/>
      </c>
      <c r="M30" s="122"/>
      <c r="N30" s="123" t="str">
        <f t="array" aca="1" ref="N30" ca="1">IFERROR(INDEX('Ranked Table'!N:N,MATCH('Issue Prioritization'!$C30,'Ranked Table'!$AM:$AM,0)),"")</f>
        <v/>
      </c>
      <c r="O30" s="124"/>
      <c r="P30" s="125" t="str">
        <f t="array" aca="1" ref="P30" ca="1">IFERROR(INDEX('Ranked Table'!P:P,MATCH('Issue Prioritization'!$C30,'Ranked Table'!$AM:$AM,0)),"")</f>
        <v/>
      </c>
      <c r="Q30" s="126"/>
      <c r="R30" s="127"/>
      <c r="S30" s="129"/>
      <c r="T30" s="56"/>
      <c r="U30" s="129"/>
      <c r="V30" s="56"/>
      <c r="W30" s="129"/>
      <c r="X30" s="56"/>
      <c r="Y30" s="129"/>
      <c r="Z30" s="56"/>
      <c r="AA30" s="128"/>
      <c r="AB30" s="56"/>
      <c r="AC30" s="128"/>
      <c r="AD30" s="56"/>
      <c r="AE30" s="128"/>
      <c r="AF30" s="56"/>
      <c r="AG30" s="128"/>
      <c r="AH30" s="56"/>
      <c r="AI30" s="130"/>
      <c r="AJ30" s="130" t="str">
        <f>IFERROR(IF($AX30="Keep",VLOOKUP(T30,'CalcSheet (hide this)'!$AE$6:$AF$15,2,FALSE),""),"")</f>
        <v/>
      </c>
      <c r="AK30" s="130" t="str">
        <f>IFERROR(IF($AX30="Keep",VLOOKUP(V30,'CalcSheet (hide this)'!$AE$6:$AF$15,2,FALSE),""),"")</f>
        <v/>
      </c>
      <c r="AL30" s="130" t="str">
        <f>IFERROR(IF($AX30="Keep",VLOOKUP(X30,'CalcSheet (hide this)'!$AE$6:$AF$15,2,FALSE),""),"")</f>
        <v/>
      </c>
      <c r="AM30" s="130" t="str">
        <f>IFERROR(IF($AX30="Keep",VLOOKUP(Z30,'CalcSheet (hide this)'!$AE$6:$AF$15,2,FALSE),""),"")</f>
        <v/>
      </c>
      <c r="AN30" s="130" t="str">
        <f>IFERROR(IF($AX30="Keep",VLOOKUP(AB30,'CalcSheet (hide this)'!$AE$6:$AF$15,2,FALSE),""),"")</f>
        <v/>
      </c>
      <c r="AO30" s="130" t="str">
        <f>IFERROR(IF($AX30="Keep",VLOOKUP(AD30,'CalcSheet (hide this)'!$AE$6:$AF$15,2,FALSE),""),"")</f>
        <v/>
      </c>
      <c r="AP30" s="130" t="str">
        <f>IFERROR(IF($AX30="Keep",VLOOKUP(AF30,'CalcSheet (hide this)'!$AE$6:$AF$15,2,FALSE),""),"")</f>
        <v/>
      </c>
      <c r="AQ30" s="130" t="str">
        <f>IFERROR(IF($AX30="Keep",VLOOKUP(AH30,'CalcSheet (hide this)'!$AE$6:$AF$15,2,FALSE),""),"")</f>
        <v/>
      </c>
      <c r="AR30" s="130"/>
      <c r="AS30" s="131" t="str">
        <f t="shared" si="2"/>
        <v/>
      </c>
      <c r="AT30" s="131" t="str">
        <f t="shared" si="3"/>
        <v/>
      </c>
      <c r="AU30" s="131" t="str">
        <f t="shared" si="4"/>
        <v/>
      </c>
      <c r="AV30" s="131" t="str">
        <f t="shared" si="5"/>
        <v/>
      </c>
      <c r="AW30" s="132"/>
      <c r="AX30" s="366" t="s">
        <v>72</v>
      </c>
      <c r="AY30" s="127"/>
      <c r="AZ30" s="127"/>
      <c r="BA30" s="131">
        <f t="shared" ca="1" si="6"/>
        <v>0</v>
      </c>
      <c r="BB30" s="131">
        <f ca="1">_xlfn.RANK.EQ(BA30,$BA$8:$BA$38,0)+COUNTIFS($BA$8:$BA30,BA30,$C$8:$C30,"&lt;"&amp;C30)</f>
        <v>23</v>
      </c>
      <c r="BC30" s="288">
        <f ca="1">_xlfn.RANK.EQ(BB30,$BB$8:$BB$38,1)+COUNTIFS($BB$8:$BB30,BB30,$C$8:$C30,"&lt;"&amp;C30)</f>
        <v>23</v>
      </c>
      <c r="BD30" s="127"/>
      <c r="BE30" s="2"/>
      <c r="BF30" s="2"/>
    </row>
    <row r="31" spans="1:58" ht="186" customHeight="1" x14ac:dyDescent="0.25">
      <c r="A31" s="403" t="str">
        <f t="shared" ca="1" si="0"/>
        <v/>
      </c>
      <c r="B31" s="34"/>
      <c r="C31" s="404">
        <f t="shared" si="1"/>
        <v>24</v>
      </c>
      <c r="D31" s="119" t="str">
        <f t="array" aca="1" ref="D31" ca="1">IFERROR(INDEX('Ranked Table'!D:D,MATCH('Issue Prioritization'!$C31,'Ranked Table'!$AM:$AM,0)),"")</f>
        <v/>
      </c>
      <c r="E31" s="119" t="str">
        <f t="array" aca="1" ref="E31" ca="1">IFERROR(INDEX('Ranked Table'!E:E,MATCH('Issue Prioritization'!$C31,'Ranked Table'!$AM:$AM,0)),"")</f>
        <v/>
      </c>
      <c r="F31" s="120"/>
      <c r="G31" s="121" t="str">
        <f t="array" aca="1" ref="G31" ca="1">IFERROR(INDEX('Ranked Table'!G:G,MATCH('Issue Prioritization'!$C31,'Ranked Table'!$AM:$AM,0)),"")</f>
        <v/>
      </c>
      <c r="H31" s="121" t="str">
        <f t="array" aca="1" ref="H31" ca="1">IFERROR(INDEX('Ranked Table'!H:H,MATCH('Issue Prioritization'!$C31,'Ranked Table'!$AM:$AM,0)),"")</f>
        <v/>
      </c>
      <c r="I31" s="121" t="str">
        <f t="array" aca="1" ref="I31" ca="1">IFERROR(INDEX('Ranked Table'!I:I,MATCH('Issue Prioritization'!$C31,'Ranked Table'!$AM:$AM,0)),"")</f>
        <v/>
      </c>
      <c r="J31" s="121" t="str">
        <f t="array" aca="1" ref="J31" ca="1">IFERROR(INDEX('Ranked Table'!J:J,MATCH('Issue Prioritization'!$C31,'Ranked Table'!$AM:$AM,0)),"")</f>
        <v/>
      </c>
      <c r="K31" s="121" t="str">
        <f t="array" aca="1" ref="K31" ca="1">IFERROR(INDEX('Ranked Table'!K:K,MATCH('Issue Prioritization'!$C31,'Ranked Table'!$AM:$AM,0)),"")</f>
        <v/>
      </c>
      <c r="L31" s="121" t="str">
        <f t="array" aca="1" ref="L31" ca="1">IFERROR(INDEX('Ranked Table'!L:L,MATCH('Issue Prioritization'!$C31,'Ranked Table'!$AM:$AM,0)),"")</f>
        <v/>
      </c>
      <c r="M31" s="122"/>
      <c r="N31" s="123" t="str">
        <f t="array" aca="1" ref="N31" ca="1">IFERROR(INDEX('Ranked Table'!N:N,MATCH('Issue Prioritization'!$C31,'Ranked Table'!$AM:$AM,0)),"")</f>
        <v/>
      </c>
      <c r="O31" s="124"/>
      <c r="P31" s="125" t="str">
        <f t="array" aca="1" ref="P31" ca="1">IFERROR(INDEX('Ranked Table'!P:P,MATCH('Issue Prioritization'!$C31,'Ranked Table'!$AM:$AM,0)),"")</f>
        <v/>
      </c>
      <c r="Q31" s="126"/>
      <c r="R31" s="127"/>
      <c r="S31" s="129"/>
      <c r="T31" s="56"/>
      <c r="U31" s="129"/>
      <c r="V31" s="56"/>
      <c r="W31" s="129"/>
      <c r="X31" s="56"/>
      <c r="Y31" s="129"/>
      <c r="Z31" s="56"/>
      <c r="AA31" s="128"/>
      <c r="AB31" s="56"/>
      <c r="AC31" s="128"/>
      <c r="AD31" s="56"/>
      <c r="AE31" s="128"/>
      <c r="AF31" s="56"/>
      <c r="AG31" s="128"/>
      <c r="AH31" s="56"/>
      <c r="AI31" s="130"/>
      <c r="AJ31" s="130" t="str">
        <f>IFERROR(IF($AX31="Keep",VLOOKUP(T31,'CalcSheet (hide this)'!$AE$6:$AF$15,2,FALSE),""),"")</f>
        <v/>
      </c>
      <c r="AK31" s="130" t="str">
        <f>IFERROR(IF($AX31="Keep",VLOOKUP(V31,'CalcSheet (hide this)'!$AE$6:$AF$15,2,FALSE),""),"")</f>
        <v/>
      </c>
      <c r="AL31" s="130" t="str">
        <f>IFERROR(IF($AX31="Keep",VLOOKUP(X31,'CalcSheet (hide this)'!$AE$6:$AF$15,2,FALSE),""),"")</f>
        <v/>
      </c>
      <c r="AM31" s="130" t="str">
        <f>IFERROR(IF($AX31="Keep",VLOOKUP(Z31,'CalcSheet (hide this)'!$AE$6:$AF$15,2,FALSE),""),"")</f>
        <v/>
      </c>
      <c r="AN31" s="130" t="str">
        <f>IFERROR(IF($AX31="Keep",VLOOKUP(AB31,'CalcSheet (hide this)'!$AE$6:$AF$15,2,FALSE),""),"")</f>
        <v/>
      </c>
      <c r="AO31" s="130" t="str">
        <f>IFERROR(IF($AX31="Keep",VLOOKUP(AD31,'CalcSheet (hide this)'!$AE$6:$AF$15,2,FALSE),""),"")</f>
        <v/>
      </c>
      <c r="AP31" s="130" t="str">
        <f>IFERROR(IF($AX31="Keep",VLOOKUP(AF31,'CalcSheet (hide this)'!$AE$6:$AF$15,2,FALSE),""),"")</f>
        <v/>
      </c>
      <c r="AQ31" s="130" t="str">
        <f>IFERROR(IF($AX31="Keep",VLOOKUP(AH31,'CalcSheet (hide this)'!$AE$6:$AF$15,2,FALSE),""),"")</f>
        <v/>
      </c>
      <c r="AR31" s="130"/>
      <c r="AS31" s="131" t="str">
        <f t="shared" si="2"/>
        <v/>
      </c>
      <c r="AT31" s="131" t="str">
        <f t="shared" si="3"/>
        <v/>
      </c>
      <c r="AU31" s="131" t="str">
        <f t="shared" si="4"/>
        <v/>
      </c>
      <c r="AV31" s="131" t="str">
        <f t="shared" si="5"/>
        <v/>
      </c>
      <c r="AW31" s="132"/>
      <c r="AX31" s="366" t="s">
        <v>72</v>
      </c>
      <c r="AY31" s="127"/>
      <c r="AZ31" s="127"/>
      <c r="BA31" s="131">
        <f t="shared" ca="1" si="6"/>
        <v>0</v>
      </c>
      <c r="BB31" s="131">
        <f ca="1">_xlfn.RANK.EQ(BA31,$BA$8:$BA$38,0)+COUNTIFS($BA$8:$BA31,BA31,$C$8:$C31,"&lt;"&amp;C31)</f>
        <v>24</v>
      </c>
      <c r="BC31" s="288">
        <f ca="1">_xlfn.RANK.EQ(BB31,$BB$8:$BB$38,1)+COUNTIFS($BB$8:$BB31,BB31,$C$8:$C31,"&lt;"&amp;C31)</f>
        <v>24</v>
      </c>
      <c r="BD31" s="127"/>
      <c r="BE31" s="2"/>
      <c r="BF31" s="2"/>
    </row>
    <row r="32" spans="1:58" ht="186" customHeight="1" x14ac:dyDescent="0.25">
      <c r="A32" s="403" t="str">
        <f t="shared" ca="1" si="0"/>
        <v/>
      </c>
      <c r="B32" s="34"/>
      <c r="C32" s="404">
        <f t="shared" si="1"/>
        <v>25</v>
      </c>
      <c r="D32" s="119" t="str">
        <f t="array" aca="1" ref="D32" ca="1">IFERROR(INDEX('Ranked Table'!D:D,MATCH('Issue Prioritization'!$C32,'Ranked Table'!$AM:$AM,0)),"")</f>
        <v/>
      </c>
      <c r="E32" s="119" t="str">
        <f t="array" aca="1" ref="E32" ca="1">IFERROR(INDEX('Ranked Table'!E:E,MATCH('Issue Prioritization'!$C32,'Ranked Table'!$AM:$AM,0)),"")</f>
        <v/>
      </c>
      <c r="F32" s="120"/>
      <c r="G32" s="121" t="str">
        <f t="array" aca="1" ref="G32" ca="1">IFERROR(INDEX('Ranked Table'!G:G,MATCH('Issue Prioritization'!$C32,'Ranked Table'!$AM:$AM,0)),"")</f>
        <v/>
      </c>
      <c r="H32" s="121" t="str">
        <f t="array" aca="1" ref="H32" ca="1">IFERROR(INDEX('Ranked Table'!H:H,MATCH('Issue Prioritization'!$C32,'Ranked Table'!$AM:$AM,0)),"")</f>
        <v/>
      </c>
      <c r="I32" s="121" t="str">
        <f t="array" aca="1" ref="I32" ca="1">IFERROR(INDEX('Ranked Table'!I:I,MATCH('Issue Prioritization'!$C32,'Ranked Table'!$AM:$AM,0)),"")</f>
        <v/>
      </c>
      <c r="J32" s="121" t="str">
        <f t="array" aca="1" ref="J32" ca="1">IFERROR(INDEX('Ranked Table'!J:J,MATCH('Issue Prioritization'!$C32,'Ranked Table'!$AM:$AM,0)),"")</f>
        <v/>
      </c>
      <c r="K32" s="121" t="str">
        <f t="array" aca="1" ref="K32" ca="1">IFERROR(INDEX('Ranked Table'!K:K,MATCH('Issue Prioritization'!$C32,'Ranked Table'!$AM:$AM,0)),"")</f>
        <v/>
      </c>
      <c r="L32" s="121" t="str">
        <f t="array" aca="1" ref="L32" ca="1">IFERROR(INDEX('Ranked Table'!L:L,MATCH('Issue Prioritization'!$C32,'Ranked Table'!$AM:$AM,0)),"")</f>
        <v/>
      </c>
      <c r="M32" s="122"/>
      <c r="N32" s="123" t="str">
        <f t="array" aca="1" ref="N32" ca="1">IFERROR(INDEX('Ranked Table'!N:N,MATCH('Issue Prioritization'!$C32,'Ranked Table'!$AM:$AM,0)),"")</f>
        <v/>
      </c>
      <c r="O32" s="124"/>
      <c r="P32" s="125" t="str">
        <f t="array" aca="1" ref="P32" ca="1">IFERROR(INDEX('Ranked Table'!P:P,MATCH('Issue Prioritization'!$C32,'Ranked Table'!$AM:$AM,0)),"")</f>
        <v/>
      </c>
      <c r="Q32" s="126"/>
      <c r="R32" s="127"/>
      <c r="S32" s="129"/>
      <c r="T32" s="56"/>
      <c r="U32" s="129"/>
      <c r="V32" s="56"/>
      <c r="W32" s="129"/>
      <c r="X32" s="56"/>
      <c r="Y32" s="129"/>
      <c r="Z32" s="56"/>
      <c r="AA32" s="128"/>
      <c r="AB32" s="56"/>
      <c r="AC32" s="128"/>
      <c r="AD32" s="56"/>
      <c r="AE32" s="128"/>
      <c r="AF32" s="56"/>
      <c r="AG32" s="128"/>
      <c r="AH32" s="56"/>
      <c r="AI32" s="130"/>
      <c r="AJ32" s="130" t="str">
        <f>IFERROR(IF($AX32="Keep",VLOOKUP(T32,'CalcSheet (hide this)'!$AE$6:$AF$15,2,FALSE),""),"")</f>
        <v/>
      </c>
      <c r="AK32" s="130" t="str">
        <f>IFERROR(IF($AX32="Keep",VLOOKUP(V32,'CalcSheet (hide this)'!$AE$6:$AF$15,2,FALSE),""),"")</f>
        <v/>
      </c>
      <c r="AL32" s="130" t="str">
        <f>IFERROR(IF($AX32="Keep",VLOOKUP(X32,'CalcSheet (hide this)'!$AE$6:$AF$15,2,FALSE),""),"")</f>
        <v/>
      </c>
      <c r="AM32" s="130" t="str">
        <f>IFERROR(IF($AX32="Keep",VLOOKUP(Z32,'CalcSheet (hide this)'!$AE$6:$AF$15,2,FALSE),""),"")</f>
        <v/>
      </c>
      <c r="AN32" s="130" t="str">
        <f>IFERROR(IF($AX32="Keep",VLOOKUP(AB32,'CalcSheet (hide this)'!$AE$6:$AF$15,2,FALSE),""),"")</f>
        <v/>
      </c>
      <c r="AO32" s="130" t="str">
        <f>IFERROR(IF($AX32="Keep",VLOOKUP(AD32,'CalcSheet (hide this)'!$AE$6:$AF$15,2,FALSE),""),"")</f>
        <v/>
      </c>
      <c r="AP32" s="130" t="str">
        <f>IFERROR(IF($AX32="Keep",VLOOKUP(AF32,'CalcSheet (hide this)'!$AE$6:$AF$15,2,FALSE),""),"")</f>
        <v/>
      </c>
      <c r="AQ32" s="130" t="str">
        <f>IFERROR(IF($AX32="Keep",VLOOKUP(AH32,'CalcSheet (hide this)'!$AE$6:$AF$15,2,FALSE),""),"")</f>
        <v/>
      </c>
      <c r="AR32" s="130"/>
      <c r="AS32" s="131" t="str">
        <f t="shared" si="2"/>
        <v/>
      </c>
      <c r="AT32" s="131" t="str">
        <f t="shared" si="3"/>
        <v/>
      </c>
      <c r="AU32" s="131" t="str">
        <f t="shared" si="4"/>
        <v/>
      </c>
      <c r="AV32" s="131" t="str">
        <f t="shared" si="5"/>
        <v/>
      </c>
      <c r="AW32" s="132"/>
      <c r="AX32" s="366" t="s">
        <v>72</v>
      </c>
      <c r="AY32" s="127"/>
      <c r="AZ32" s="127"/>
      <c r="BA32" s="131">
        <f t="shared" ca="1" si="6"/>
        <v>0</v>
      </c>
      <c r="BB32" s="131">
        <f ca="1">_xlfn.RANK.EQ(BA32,$BA$8:$BA$38,0)+COUNTIFS($BA$8:$BA32,BA32,$C$8:$C32,"&lt;"&amp;C32)</f>
        <v>25</v>
      </c>
      <c r="BC32" s="288">
        <f ca="1">_xlfn.RANK.EQ(BB32,$BB$8:$BB$38,1)+COUNTIFS($BB$8:$BB32,BB32,$C$8:$C32,"&lt;"&amp;C32)</f>
        <v>25</v>
      </c>
      <c r="BD32" s="127"/>
      <c r="BE32" s="2"/>
      <c r="BF32" s="2"/>
    </row>
    <row r="33" spans="1:58" ht="186" customHeight="1" x14ac:dyDescent="0.25">
      <c r="A33" s="403" t="str">
        <f t="shared" ca="1" si="0"/>
        <v/>
      </c>
      <c r="B33" s="34"/>
      <c r="C33" s="404">
        <f t="shared" si="1"/>
        <v>26</v>
      </c>
      <c r="D33" s="119" t="str">
        <f t="array" aca="1" ref="D33" ca="1">IFERROR(INDEX('Ranked Table'!D:D,MATCH('Issue Prioritization'!$C33,'Ranked Table'!$AM:$AM,0)),"")</f>
        <v/>
      </c>
      <c r="E33" s="119" t="str">
        <f t="array" aca="1" ref="E33" ca="1">IFERROR(INDEX('Ranked Table'!E:E,MATCH('Issue Prioritization'!$C33,'Ranked Table'!$AM:$AM,0)),"")</f>
        <v/>
      </c>
      <c r="F33" s="120"/>
      <c r="G33" s="121" t="str">
        <f t="array" aca="1" ref="G33" ca="1">IFERROR(INDEX('Ranked Table'!G:G,MATCH('Issue Prioritization'!$C33,'Ranked Table'!$AM:$AM,0)),"")</f>
        <v/>
      </c>
      <c r="H33" s="121" t="str">
        <f t="array" aca="1" ref="H33" ca="1">IFERROR(INDEX('Ranked Table'!H:H,MATCH('Issue Prioritization'!$C33,'Ranked Table'!$AM:$AM,0)),"")</f>
        <v/>
      </c>
      <c r="I33" s="121" t="str">
        <f t="array" aca="1" ref="I33" ca="1">IFERROR(INDEX('Ranked Table'!I:I,MATCH('Issue Prioritization'!$C33,'Ranked Table'!$AM:$AM,0)),"")</f>
        <v/>
      </c>
      <c r="J33" s="121" t="str">
        <f t="array" aca="1" ref="J33" ca="1">IFERROR(INDEX('Ranked Table'!J:J,MATCH('Issue Prioritization'!$C33,'Ranked Table'!$AM:$AM,0)),"")</f>
        <v/>
      </c>
      <c r="K33" s="121" t="str">
        <f t="array" aca="1" ref="K33" ca="1">IFERROR(INDEX('Ranked Table'!K:K,MATCH('Issue Prioritization'!$C33,'Ranked Table'!$AM:$AM,0)),"")</f>
        <v/>
      </c>
      <c r="L33" s="121" t="str">
        <f t="array" aca="1" ref="L33" ca="1">IFERROR(INDEX('Ranked Table'!L:L,MATCH('Issue Prioritization'!$C33,'Ranked Table'!$AM:$AM,0)),"")</f>
        <v/>
      </c>
      <c r="M33" s="122"/>
      <c r="N33" s="123" t="str">
        <f t="array" aca="1" ref="N33" ca="1">IFERROR(INDEX('Ranked Table'!N:N,MATCH('Issue Prioritization'!$C33,'Ranked Table'!$AM:$AM,0)),"")</f>
        <v/>
      </c>
      <c r="O33" s="124"/>
      <c r="P33" s="125" t="str">
        <f t="array" aca="1" ref="P33" ca="1">IFERROR(INDEX('Ranked Table'!P:P,MATCH('Issue Prioritization'!$C33,'Ranked Table'!$AM:$AM,0)),"")</f>
        <v/>
      </c>
      <c r="Q33" s="126"/>
      <c r="R33" s="127"/>
      <c r="S33" s="129"/>
      <c r="T33" s="56"/>
      <c r="U33" s="129"/>
      <c r="V33" s="56"/>
      <c r="W33" s="129"/>
      <c r="X33" s="56"/>
      <c r="Y33" s="129"/>
      <c r="Z33" s="56"/>
      <c r="AA33" s="128"/>
      <c r="AB33" s="56"/>
      <c r="AC33" s="128"/>
      <c r="AD33" s="56"/>
      <c r="AE33" s="128"/>
      <c r="AF33" s="56"/>
      <c r="AG33" s="128"/>
      <c r="AH33" s="56"/>
      <c r="AI33" s="130"/>
      <c r="AJ33" s="130" t="str">
        <f>IFERROR(IF($AX33="Keep",VLOOKUP(T33,'CalcSheet (hide this)'!$AE$6:$AF$15,2,FALSE),""),"")</f>
        <v/>
      </c>
      <c r="AK33" s="130" t="str">
        <f>IFERROR(IF($AX33="Keep",VLOOKUP(V33,'CalcSheet (hide this)'!$AE$6:$AF$15,2,FALSE),""),"")</f>
        <v/>
      </c>
      <c r="AL33" s="130" t="str">
        <f>IFERROR(IF($AX33="Keep",VLOOKUP(X33,'CalcSheet (hide this)'!$AE$6:$AF$15,2,FALSE),""),"")</f>
        <v/>
      </c>
      <c r="AM33" s="130" t="str">
        <f>IFERROR(IF($AX33="Keep",VLOOKUP(Z33,'CalcSheet (hide this)'!$AE$6:$AF$15,2,FALSE),""),"")</f>
        <v/>
      </c>
      <c r="AN33" s="130" t="str">
        <f>IFERROR(IF($AX33="Keep",VLOOKUP(AB33,'CalcSheet (hide this)'!$AE$6:$AF$15,2,FALSE),""),"")</f>
        <v/>
      </c>
      <c r="AO33" s="130" t="str">
        <f>IFERROR(IF($AX33="Keep",VLOOKUP(AD33,'CalcSheet (hide this)'!$AE$6:$AF$15,2,FALSE),""),"")</f>
        <v/>
      </c>
      <c r="AP33" s="130" t="str">
        <f>IFERROR(IF($AX33="Keep",VLOOKUP(AF33,'CalcSheet (hide this)'!$AE$6:$AF$15,2,FALSE),""),"")</f>
        <v/>
      </c>
      <c r="AQ33" s="130" t="str">
        <f>IFERROR(IF($AX33="Keep",VLOOKUP(AH33,'CalcSheet (hide this)'!$AE$6:$AF$15,2,FALSE),""),"")</f>
        <v/>
      </c>
      <c r="AR33" s="130"/>
      <c r="AS33" s="131" t="str">
        <f t="shared" si="2"/>
        <v/>
      </c>
      <c r="AT33" s="131" t="str">
        <f t="shared" si="3"/>
        <v/>
      </c>
      <c r="AU33" s="131" t="str">
        <f t="shared" si="4"/>
        <v/>
      </c>
      <c r="AV33" s="131" t="str">
        <f t="shared" si="5"/>
        <v/>
      </c>
      <c r="AW33" s="2"/>
      <c r="AX33" s="366" t="s">
        <v>72</v>
      </c>
      <c r="AY33" s="2"/>
      <c r="AZ33" s="2"/>
      <c r="BA33" s="131">
        <f t="shared" ca="1" si="6"/>
        <v>0</v>
      </c>
      <c r="BB33" s="131">
        <f ca="1">_xlfn.RANK.EQ(BA33,$BA$8:$BA$38,0)+COUNTIFS($BA$8:$BA33,BA33,$C$8:$C33,"&lt;"&amp;C33)</f>
        <v>26</v>
      </c>
      <c r="BC33" s="288">
        <f ca="1">_xlfn.RANK.EQ(BB33,$BB$8:$BB$38,1)+COUNTIFS($BB$8:$BB33,BB33,$C$8:$C33,"&lt;"&amp;C33)</f>
        <v>26</v>
      </c>
      <c r="BD33" s="2"/>
      <c r="BE33" s="2"/>
      <c r="BF33" s="2"/>
    </row>
    <row r="34" spans="1:58" ht="186" customHeight="1" x14ac:dyDescent="0.25">
      <c r="A34" s="403" t="str">
        <f t="shared" ca="1" si="0"/>
        <v/>
      </c>
      <c r="B34" s="34"/>
      <c r="C34" s="404">
        <f t="shared" si="1"/>
        <v>27</v>
      </c>
      <c r="D34" s="119" t="str">
        <f t="array" aca="1" ref="D34" ca="1">IFERROR(INDEX('Ranked Table'!D:D,MATCH('Issue Prioritization'!$C34,'Ranked Table'!$AM:$AM,0)),"")</f>
        <v/>
      </c>
      <c r="E34" s="119" t="str">
        <f t="array" aca="1" ref="E34" ca="1">IFERROR(INDEX('Ranked Table'!E:E,MATCH('Issue Prioritization'!$C34,'Ranked Table'!$AM:$AM,0)),"")</f>
        <v/>
      </c>
      <c r="F34" s="120"/>
      <c r="G34" s="121" t="str">
        <f t="array" aca="1" ref="G34" ca="1">IFERROR(INDEX('Ranked Table'!G:G,MATCH('Issue Prioritization'!$C34,'Ranked Table'!$AM:$AM,0)),"")</f>
        <v/>
      </c>
      <c r="H34" s="121" t="str">
        <f t="array" aca="1" ref="H34" ca="1">IFERROR(INDEX('Ranked Table'!H:H,MATCH('Issue Prioritization'!$C34,'Ranked Table'!$AM:$AM,0)),"")</f>
        <v/>
      </c>
      <c r="I34" s="121" t="str">
        <f t="array" aca="1" ref="I34" ca="1">IFERROR(INDEX('Ranked Table'!I:I,MATCH('Issue Prioritization'!$C34,'Ranked Table'!$AM:$AM,0)),"")</f>
        <v/>
      </c>
      <c r="J34" s="121" t="str">
        <f t="array" aca="1" ref="J34" ca="1">IFERROR(INDEX('Ranked Table'!J:J,MATCH('Issue Prioritization'!$C34,'Ranked Table'!$AM:$AM,0)),"")</f>
        <v/>
      </c>
      <c r="K34" s="121" t="str">
        <f t="array" aca="1" ref="K34" ca="1">IFERROR(INDEX('Ranked Table'!K:K,MATCH('Issue Prioritization'!$C34,'Ranked Table'!$AM:$AM,0)),"")</f>
        <v/>
      </c>
      <c r="L34" s="121" t="str">
        <f t="array" aca="1" ref="L34" ca="1">IFERROR(INDEX('Ranked Table'!L:L,MATCH('Issue Prioritization'!$C34,'Ranked Table'!$AM:$AM,0)),"")</f>
        <v/>
      </c>
      <c r="M34" s="122"/>
      <c r="N34" s="123" t="str">
        <f t="array" aca="1" ref="N34" ca="1">IFERROR(INDEX('Ranked Table'!N:N,MATCH('Issue Prioritization'!$C34,'Ranked Table'!$AM:$AM,0)),"")</f>
        <v/>
      </c>
      <c r="O34" s="124"/>
      <c r="P34" s="125" t="str">
        <f t="array" aca="1" ref="P34" ca="1">IFERROR(INDEX('Ranked Table'!P:P,MATCH('Issue Prioritization'!$C34,'Ranked Table'!$AM:$AM,0)),"")</f>
        <v/>
      </c>
      <c r="Q34" s="126"/>
      <c r="R34" s="127"/>
      <c r="S34" s="129"/>
      <c r="T34" s="56"/>
      <c r="U34" s="129"/>
      <c r="V34" s="56"/>
      <c r="W34" s="129"/>
      <c r="X34" s="56"/>
      <c r="Y34" s="129"/>
      <c r="Z34" s="56"/>
      <c r="AA34" s="128"/>
      <c r="AB34" s="56"/>
      <c r="AC34" s="128"/>
      <c r="AD34" s="56"/>
      <c r="AE34" s="128"/>
      <c r="AF34" s="56"/>
      <c r="AG34" s="128"/>
      <c r="AH34" s="56"/>
      <c r="AI34" s="130"/>
      <c r="AJ34" s="130" t="str">
        <f>IFERROR(IF($AX34="Keep",VLOOKUP(T34,'CalcSheet (hide this)'!$AE$6:$AF$15,2,FALSE),""),"")</f>
        <v/>
      </c>
      <c r="AK34" s="130" t="str">
        <f>IFERROR(IF($AX34="Keep",VLOOKUP(V34,'CalcSheet (hide this)'!$AE$6:$AF$15,2,FALSE),""),"")</f>
        <v/>
      </c>
      <c r="AL34" s="130" t="str">
        <f>IFERROR(IF($AX34="Keep",VLOOKUP(X34,'CalcSheet (hide this)'!$AE$6:$AF$15,2,FALSE),""),"")</f>
        <v/>
      </c>
      <c r="AM34" s="130" t="str">
        <f>IFERROR(IF($AX34="Keep",VLOOKUP(Z34,'CalcSheet (hide this)'!$AE$6:$AF$15,2,FALSE),""),"")</f>
        <v/>
      </c>
      <c r="AN34" s="130" t="str">
        <f>IFERROR(IF($AX34="Keep",VLOOKUP(AB34,'CalcSheet (hide this)'!$AE$6:$AF$15,2,FALSE),""),"")</f>
        <v/>
      </c>
      <c r="AO34" s="130" t="str">
        <f>IFERROR(IF($AX34="Keep",VLOOKUP(AD34,'CalcSheet (hide this)'!$AE$6:$AF$15,2,FALSE),""),"")</f>
        <v/>
      </c>
      <c r="AP34" s="130" t="str">
        <f>IFERROR(IF($AX34="Keep",VLOOKUP(AF34,'CalcSheet (hide this)'!$AE$6:$AF$15,2,FALSE),""),"")</f>
        <v/>
      </c>
      <c r="AQ34" s="130" t="str">
        <f>IFERROR(IF($AX34="Keep",VLOOKUP(AH34,'CalcSheet (hide this)'!$AE$6:$AF$15,2,FALSE),""),"")</f>
        <v/>
      </c>
      <c r="AR34" s="130"/>
      <c r="AS34" s="131" t="str">
        <f t="shared" si="2"/>
        <v/>
      </c>
      <c r="AT34" s="131" t="str">
        <f t="shared" si="3"/>
        <v/>
      </c>
      <c r="AU34" s="131" t="str">
        <f t="shared" si="4"/>
        <v/>
      </c>
      <c r="AV34" s="131" t="str">
        <f t="shared" si="5"/>
        <v/>
      </c>
      <c r="AW34" s="2"/>
      <c r="AX34" s="366" t="s">
        <v>72</v>
      </c>
      <c r="AY34" s="2"/>
      <c r="AZ34" s="2"/>
      <c r="BA34" s="131">
        <f t="shared" ca="1" si="6"/>
        <v>0</v>
      </c>
      <c r="BB34" s="131">
        <f ca="1">_xlfn.RANK.EQ(BA34,$BA$8:$BA$38,0)+COUNTIFS($BA$8:$BA34,BA34,$C$8:$C34,"&lt;"&amp;C34)</f>
        <v>27</v>
      </c>
      <c r="BC34" s="288">
        <f ca="1">_xlfn.RANK.EQ(BB34,$BB$8:$BB$38,1)+COUNTIFS($BB$8:$BB34,BB34,$C$8:$C34,"&lt;"&amp;C34)</f>
        <v>27</v>
      </c>
      <c r="BD34" s="2"/>
      <c r="BE34" s="2"/>
      <c r="BF34" s="2"/>
    </row>
    <row r="35" spans="1:58" ht="186" customHeight="1" x14ac:dyDescent="0.25">
      <c r="A35" s="403" t="str">
        <f t="shared" ca="1" si="0"/>
        <v/>
      </c>
      <c r="B35" s="34"/>
      <c r="C35" s="404">
        <f t="shared" si="1"/>
        <v>28</v>
      </c>
      <c r="D35" s="119" t="str">
        <f t="array" aca="1" ref="D35" ca="1">IFERROR(INDEX('Ranked Table'!D:D,MATCH('Issue Prioritization'!$C35,'Ranked Table'!$AM:$AM,0)),"")</f>
        <v/>
      </c>
      <c r="E35" s="119" t="str">
        <f t="array" aca="1" ref="E35" ca="1">IFERROR(INDEX('Ranked Table'!E:E,MATCH('Issue Prioritization'!$C35,'Ranked Table'!$AM:$AM,0)),"")</f>
        <v/>
      </c>
      <c r="F35" s="120"/>
      <c r="G35" s="121" t="str">
        <f t="array" aca="1" ref="G35" ca="1">IFERROR(INDEX('Ranked Table'!G:G,MATCH('Issue Prioritization'!$C35,'Ranked Table'!$AM:$AM,0)),"")</f>
        <v/>
      </c>
      <c r="H35" s="121" t="str">
        <f t="array" aca="1" ref="H35" ca="1">IFERROR(INDEX('Ranked Table'!H:H,MATCH('Issue Prioritization'!$C35,'Ranked Table'!$AM:$AM,0)),"")</f>
        <v/>
      </c>
      <c r="I35" s="121" t="str">
        <f t="array" aca="1" ref="I35" ca="1">IFERROR(INDEX('Ranked Table'!I:I,MATCH('Issue Prioritization'!$C35,'Ranked Table'!$AM:$AM,0)),"")</f>
        <v/>
      </c>
      <c r="J35" s="121" t="str">
        <f t="array" aca="1" ref="J35" ca="1">IFERROR(INDEX('Ranked Table'!J:J,MATCH('Issue Prioritization'!$C35,'Ranked Table'!$AM:$AM,0)),"")</f>
        <v/>
      </c>
      <c r="K35" s="121" t="str">
        <f t="array" aca="1" ref="K35" ca="1">IFERROR(INDEX('Ranked Table'!K:K,MATCH('Issue Prioritization'!$C35,'Ranked Table'!$AM:$AM,0)),"")</f>
        <v/>
      </c>
      <c r="L35" s="121" t="str">
        <f t="array" aca="1" ref="L35" ca="1">IFERROR(INDEX('Ranked Table'!L:L,MATCH('Issue Prioritization'!$C35,'Ranked Table'!$AM:$AM,0)),"")</f>
        <v/>
      </c>
      <c r="M35" s="122"/>
      <c r="N35" s="123" t="str">
        <f t="array" aca="1" ref="N35" ca="1">IFERROR(INDEX('Ranked Table'!N:N,MATCH('Issue Prioritization'!$C35,'Ranked Table'!$AM:$AM,0)),"")</f>
        <v/>
      </c>
      <c r="O35" s="124"/>
      <c r="P35" s="125" t="str">
        <f t="array" aca="1" ref="P35" ca="1">IFERROR(INDEX('Ranked Table'!P:P,MATCH('Issue Prioritization'!$C35,'Ranked Table'!$AM:$AM,0)),"")</f>
        <v/>
      </c>
      <c r="Q35" s="126"/>
      <c r="R35" s="127"/>
      <c r="S35" s="129"/>
      <c r="T35" s="56"/>
      <c r="U35" s="129"/>
      <c r="V35" s="56"/>
      <c r="W35" s="129"/>
      <c r="X35" s="56"/>
      <c r="Y35" s="129"/>
      <c r="Z35" s="56"/>
      <c r="AA35" s="128"/>
      <c r="AB35" s="56"/>
      <c r="AC35" s="128"/>
      <c r="AD35" s="56"/>
      <c r="AE35" s="128"/>
      <c r="AF35" s="56"/>
      <c r="AG35" s="128"/>
      <c r="AH35" s="56"/>
      <c r="AI35" s="130"/>
      <c r="AJ35" s="130" t="str">
        <f>IFERROR(IF($AX35="Keep",VLOOKUP(T35,'CalcSheet (hide this)'!$AE$6:$AF$15,2,FALSE),""),"")</f>
        <v/>
      </c>
      <c r="AK35" s="130" t="str">
        <f>IFERROR(IF($AX35="Keep",VLOOKUP(V35,'CalcSheet (hide this)'!$AE$6:$AF$15,2,FALSE),""),"")</f>
        <v/>
      </c>
      <c r="AL35" s="130" t="str">
        <f>IFERROR(IF($AX35="Keep",VLOOKUP(X35,'CalcSheet (hide this)'!$AE$6:$AF$15,2,FALSE),""),"")</f>
        <v/>
      </c>
      <c r="AM35" s="130" t="str">
        <f>IFERROR(IF($AX35="Keep",VLOOKUP(Z35,'CalcSheet (hide this)'!$AE$6:$AF$15,2,FALSE),""),"")</f>
        <v/>
      </c>
      <c r="AN35" s="130" t="str">
        <f>IFERROR(IF($AX35="Keep",VLOOKUP(AB35,'CalcSheet (hide this)'!$AE$6:$AF$15,2,FALSE),""),"")</f>
        <v/>
      </c>
      <c r="AO35" s="130" t="str">
        <f>IFERROR(IF($AX35="Keep",VLOOKUP(AD35,'CalcSheet (hide this)'!$AE$6:$AF$15,2,FALSE),""),"")</f>
        <v/>
      </c>
      <c r="AP35" s="130" t="str">
        <f>IFERROR(IF($AX35="Keep",VLOOKUP(AF35,'CalcSheet (hide this)'!$AE$6:$AF$15,2,FALSE),""),"")</f>
        <v/>
      </c>
      <c r="AQ35" s="130" t="str">
        <f>IFERROR(IF($AX35="Keep",VLOOKUP(AH35,'CalcSheet (hide this)'!$AE$6:$AF$15,2,FALSE),""),"")</f>
        <v/>
      </c>
      <c r="AR35" s="130"/>
      <c r="AS35" s="131" t="str">
        <f t="shared" si="2"/>
        <v/>
      </c>
      <c r="AT35" s="131" t="str">
        <f t="shared" si="3"/>
        <v/>
      </c>
      <c r="AU35" s="131" t="str">
        <f t="shared" si="4"/>
        <v/>
      </c>
      <c r="AV35" s="131" t="str">
        <f t="shared" si="5"/>
        <v/>
      </c>
      <c r="AW35" s="2"/>
      <c r="AX35" s="366" t="s">
        <v>72</v>
      </c>
      <c r="AY35" s="2"/>
      <c r="AZ35" s="2"/>
      <c r="BA35" s="131">
        <f t="shared" ca="1" si="6"/>
        <v>0</v>
      </c>
      <c r="BB35" s="131">
        <f ca="1">_xlfn.RANK.EQ(BA35,$BA$8:$BA$38,0)+COUNTIFS($BA$8:$BA35,BA35,$C$8:$C35,"&lt;"&amp;C35)</f>
        <v>28</v>
      </c>
      <c r="BC35" s="288">
        <f ca="1">_xlfn.RANK.EQ(BB35,$BB$8:$BB$38,1)+COUNTIFS($BB$8:$BB35,BB35,$C$8:$C35,"&lt;"&amp;C35)</f>
        <v>28</v>
      </c>
      <c r="BD35" s="2"/>
      <c r="BE35" s="2"/>
      <c r="BF35" s="2"/>
    </row>
    <row r="36" spans="1:58" ht="186" customHeight="1" x14ac:dyDescent="0.25">
      <c r="A36" s="403" t="str">
        <f t="shared" ca="1" si="0"/>
        <v/>
      </c>
      <c r="B36" s="34"/>
      <c r="C36" s="404">
        <f t="shared" si="1"/>
        <v>29</v>
      </c>
      <c r="D36" s="119" t="str">
        <f t="array" aca="1" ref="D36" ca="1">IFERROR(INDEX('Ranked Table'!D:D,MATCH('Issue Prioritization'!$C36,'Ranked Table'!$AM:$AM,0)),"")</f>
        <v/>
      </c>
      <c r="E36" s="119" t="str">
        <f t="array" aca="1" ref="E36" ca="1">IFERROR(INDEX('Ranked Table'!E:E,MATCH('Issue Prioritization'!$C36,'Ranked Table'!$AM:$AM,0)),"")</f>
        <v/>
      </c>
      <c r="F36" s="120"/>
      <c r="G36" s="121" t="str">
        <f t="array" aca="1" ref="G36" ca="1">IFERROR(INDEX('Ranked Table'!G:G,MATCH('Issue Prioritization'!$C36,'Ranked Table'!$AM:$AM,0)),"")</f>
        <v/>
      </c>
      <c r="H36" s="121" t="str">
        <f t="array" aca="1" ref="H36" ca="1">IFERROR(INDEX('Ranked Table'!H:H,MATCH('Issue Prioritization'!$C36,'Ranked Table'!$AM:$AM,0)),"")</f>
        <v/>
      </c>
      <c r="I36" s="121" t="str">
        <f t="array" aca="1" ref="I36" ca="1">IFERROR(INDEX('Ranked Table'!I:I,MATCH('Issue Prioritization'!$C36,'Ranked Table'!$AM:$AM,0)),"")</f>
        <v/>
      </c>
      <c r="J36" s="121" t="str">
        <f t="array" aca="1" ref="J36" ca="1">IFERROR(INDEX('Ranked Table'!J:J,MATCH('Issue Prioritization'!$C36,'Ranked Table'!$AM:$AM,0)),"")</f>
        <v/>
      </c>
      <c r="K36" s="121" t="str">
        <f t="array" aca="1" ref="K36" ca="1">IFERROR(INDEX('Ranked Table'!K:K,MATCH('Issue Prioritization'!$C36,'Ranked Table'!$AM:$AM,0)),"")</f>
        <v/>
      </c>
      <c r="L36" s="121" t="str">
        <f t="array" aca="1" ref="L36" ca="1">IFERROR(INDEX('Ranked Table'!L:L,MATCH('Issue Prioritization'!$C36,'Ranked Table'!$AM:$AM,0)),"")</f>
        <v/>
      </c>
      <c r="M36" s="122"/>
      <c r="N36" s="123" t="str">
        <f t="array" aca="1" ref="N36" ca="1">IFERROR(INDEX('Ranked Table'!N:N,MATCH('Issue Prioritization'!$C36,'Ranked Table'!$AM:$AM,0)),"")</f>
        <v/>
      </c>
      <c r="O36" s="124"/>
      <c r="P36" s="125" t="str">
        <f t="array" aca="1" ref="P36" ca="1">IFERROR(INDEX('Ranked Table'!P:P,MATCH('Issue Prioritization'!$C36,'Ranked Table'!$AM:$AM,0)),"")</f>
        <v/>
      </c>
      <c r="Q36" s="126"/>
      <c r="R36" s="127"/>
      <c r="S36" s="129"/>
      <c r="T36" s="56"/>
      <c r="U36" s="129"/>
      <c r="V36" s="56"/>
      <c r="W36" s="129"/>
      <c r="X36" s="56"/>
      <c r="Y36" s="129"/>
      <c r="Z36" s="56"/>
      <c r="AA36" s="128"/>
      <c r="AB36" s="56"/>
      <c r="AC36" s="128"/>
      <c r="AD36" s="56"/>
      <c r="AE36" s="128"/>
      <c r="AF36" s="56"/>
      <c r="AG36" s="128"/>
      <c r="AH36" s="56"/>
      <c r="AI36" s="130"/>
      <c r="AJ36" s="130" t="str">
        <f>IFERROR(IF($AX36="Keep",VLOOKUP(T36,'CalcSheet (hide this)'!$AE$6:$AF$15,2,FALSE),""),"")</f>
        <v/>
      </c>
      <c r="AK36" s="130" t="str">
        <f>IFERROR(IF($AX36="Keep",VLOOKUP(V36,'CalcSheet (hide this)'!$AE$6:$AF$15,2,FALSE),""),"")</f>
        <v/>
      </c>
      <c r="AL36" s="130" t="str">
        <f>IFERROR(IF($AX36="Keep",VLOOKUP(X36,'CalcSheet (hide this)'!$AE$6:$AF$15,2,FALSE),""),"")</f>
        <v/>
      </c>
      <c r="AM36" s="130" t="str">
        <f>IFERROR(IF($AX36="Keep",VLOOKUP(Z36,'CalcSheet (hide this)'!$AE$6:$AF$15,2,FALSE),""),"")</f>
        <v/>
      </c>
      <c r="AN36" s="130" t="str">
        <f>IFERROR(IF($AX36="Keep",VLOOKUP(AB36,'CalcSheet (hide this)'!$AE$6:$AF$15,2,FALSE),""),"")</f>
        <v/>
      </c>
      <c r="AO36" s="130" t="str">
        <f>IFERROR(IF($AX36="Keep",VLOOKUP(AD36,'CalcSheet (hide this)'!$AE$6:$AF$15,2,FALSE),""),"")</f>
        <v/>
      </c>
      <c r="AP36" s="130" t="str">
        <f>IFERROR(IF($AX36="Keep",VLOOKUP(AF36,'CalcSheet (hide this)'!$AE$6:$AF$15,2,FALSE),""),"")</f>
        <v/>
      </c>
      <c r="AQ36" s="130" t="str">
        <f>IFERROR(IF($AX36="Keep",VLOOKUP(AH36,'CalcSheet (hide this)'!$AE$6:$AF$15,2,FALSE),""),"")</f>
        <v/>
      </c>
      <c r="AR36" s="130"/>
      <c r="AS36" s="131" t="str">
        <f t="shared" si="2"/>
        <v/>
      </c>
      <c r="AT36" s="131" t="str">
        <f t="shared" si="3"/>
        <v/>
      </c>
      <c r="AU36" s="131" t="str">
        <f t="shared" si="4"/>
        <v/>
      </c>
      <c r="AV36" s="131" t="str">
        <f t="shared" si="5"/>
        <v/>
      </c>
      <c r="AW36" s="2"/>
      <c r="AX36" s="366" t="s">
        <v>72</v>
      </c>
      <c r="AY36" s="2"/>
      <c r="AZ36" s="2"/>
      <c r="BA36" s="131">
        <f t="shared" ca="1" si="6"/>
        <v>0</v>
      </c>
      <c r="BB36" s="131">
        <f ca="1">_xlfn.RANK.EQ(BA36,$BA$8:$BA$38,0)+COUNTIFS($BA$8:$BA36,BA36,$C$8:$C36,"&lt;"&amp;C36)</f>
        <v>29</v>
      </c>
      <c r="BC36" s="288">
        <f ca="1">_xlfn.RANK.EQ(BB36,$BB$8:$BB$38,1)+COUNTIFS($BB$8:$BB36,BB36,$C$8:$C36,"&lt;"&amp;C36)</f>
        <v>29</v>
      </c>
      <c r="BD36" s="2"/>
      <c r="BE36" s="2"/>
      <c r="BF36" s="2"/>
    </row>
    <row r="37" spans="1:58" ht="186" customHeight="1" x14ac:dyDescent="0.25">
      <c r="A37" s="403" t="str">
        <f t="shared" ca="1" si="0"/>
        <v/>
      </c>
      <c r="B37" s="34"/>
      <c r="C37" s="404">
        <f t="shared" si="1"/>
        <v>30</v>
      </c>
      <c r="D37" s="119" t="str">
        <f t="array" aca="1" ref="D37" ca="1">IFERROR(INDEX('Ranked Table'!D:D,MATCH('Issue Prioritization'!$C37,'Ranked Table'!$AM:$AM,0)),"")</f>
        <v/>
      </c>
      <c r="E37" s="119" t="str">
        <f t="array" aca="1" ref="E37" ca="1">IFERROR(INDEX('Ranked Table'!E:E,MATCH('Issue Prioritization'!$C37,'Ranked Table'!$AM:$AM,0)),"")</f>
        <v/>
      </c>
      <c r="F37" s="120"/>
      <c r="G37" s="121" t="str">
        <f t="array" aca="1" ref="G37" ca="1">IFERROR(INDEX('Ranked Table'!G:G,MATCH('Issue Prioritization'!$C37,'Ranked Table'!$AM:$AM,0)),"")</f>
        <v/>
      </c>
      <c r="H37" s="121" t="str">
        <f t="array" aca="1" ref="H37" ca="1">IFERROR(INDEX('Ranked Table'!H:H,MATCH('Issue Prioritization'!$C37,'Ranked Table'!$AM:$AM,0)),"")</f>
        <v/>
      </c>
      <c r="I37" s="121" t="str">
        <f t="array" aca="1" ref="I37" ca="1">IFERROR(INDEX('Ranked Table'!I:I,MATCH('Issue Prioritization'!$C37,'Ranked Table'!$AM:$AM,0)),"")</f>
        <v/>
      </c>
      <c r="J37" s="121" t="str">
        <f t="array" aca="1" ref="J37" ca="1">IFERROR(INDEX('Ranked Table'!J:J,MATCH('Issue Prioritization'!$C37,'Ranked Table'!$AM:$AM,0)),"")</f>
        <v/>
      </c>
      <c r="K37" s="121" t="str">
        <f t="array" aca="1" ref="K37" ca="1">IFERROR(INDEX('Ranked Table'!K:K,MATCH('Issue Prioritization'!$C37,'Ranked Table'!$AM:$AM,0)),"")</f>
        <v/>
      </c>
      <c r="L37" s="121" t="str">
        <f t="array" aca="1" ref="L37" ca="1">IFERROR(INDEX('Ranked Table'!L:L,MATCH('Issue Prioritization'!$C37,'Ranked Table'!$AM:$AM,0)),"")</f>
        <v/>
      </c>
      <c r="M37" s="122"/>
      <c r="N37" s="123" t="str">
        <f t="array" aca="1" ref="N37" ca="1">IFERROR(INDEX('Ranked Table'!N:N,MATCH('Issue Prioritization'!$C37,'Ranked Table'!$AM:$AM,0)),"")</f>
        <v/>
      </c>
      <c r="O37" s="124"/>
      <c r="P37" s="125" t="str">
        <f t="array" aca="1" ref="P37" ca="1">IFERROR(INDEX('Ranked Table'!P:P,MATCH('Issue Prioritization'!$C37,'Ranked Table'!$AM:$AM,0)),"")</f>
        <v/>
      </c>
      <c r="Q37" s="126"/>
      <c r="R37" s="127"/>
      <c r="S37" s="129"/>
      <c r="T37" s="56"/>
      <c r="U37" s="129"/>
      <c r="V37" s="56"/>
      <c r="W37" s="129"/>
      <c r="X37" s="56"/>
      <c r="Y37" s="129"/>
      <c r="Z37" s="56"/>
      <c r="AA37" s="128"/>
      <c r="AB37" s="56"/>
      <c r="AC37" s="128"/>
      <c r="AD37" s="56"/>
      <c r="AE37" s="128"/>
      <c r="AF37" s="56"/>
      <c r="AG37" s="128"/>
      <c r="AH37" s="56"/>
      <c r="AI37" s="130"/>
      <c r="AJ37" s="130" t="str">
        <f>IFERROR(IF($AX37="Keep",VLOOKUP(T37,'CalcSheet (hide this)'!$AE$6:$AF$15,2,FALSE),""),"")</f>
        <v/>
      </c>
      <c r="AK37" s="130" t="str">
        <f>IFERROR(IF($AX37="Keep",VLOOKUP(V37,'CalcSheet (hide this)'!$AE$6:$AF$15,2,FALSE),""),"")</f>
        <v/>
      </c>
      <c r="AL37" s="130" t="str">
        <f>IFERROR(IF($AX37="Keep",VLOOKUP(X37,'CalcSheet (hide this)'!$AE$6:$AF$15,2,FALSE),""),"")</f>
        <v/>
      </c>
      <c r="AM37" s="130" t="str">
        <f>IFERROR(IF($AX37="Keep",VLOOKUP(Z37,'CalcSheet (hide this)'!$AE$6:$AF$15,2,FALSE),""),"")</f>
        <v/>
      </c>
      <c r="AN37" s="130" t="str">
        <f>IFERROR(IF($AX37="Keep",VLOOKUP(AB37,'CalcSheet (hide this)'!$AE$6:$AF$15,2,FALSE),""),"")</f>
        <v/>
      </c>
      <c r="AO37" s="130" t="str">
        <f>IFERROR(IF($AX37="Keep",VLOOKUP(AD37,'CalcSheet (hide this)'!$AE$6:$AF$15,2,FALSE),""),"")</f>
        <v/>
      </c>
      <c r="AP37" s="130" t="str">
        <f>IFERROR(IF($AX37="Keep",VLOOKUP(AF37,'CalcSheet (hide this)'!$AE$6:$AF$15,2,FALSE),""),"")</f>
        <v/>
      </c>
      <c r="AQ37" s="130" t="str">
        <f>IFERROR(IF($AX37="Keep",VLOOKUP(AH37,'CalcSheet (hide this)'!$AE$6:$AF$15,2,FALSE),""),"")</f>
        <v/>
      </c>
      <c r="AR37" s="130"/>
      <c r="AS37" s="131" t="str">
        <f t="shared" si="2"/>
        <v/>
      </c>
      <c r="AT37" s="131" t="str">
        <f t="shared" si="3"/>
        <v/>
      </c>
      <c r="AU37" s="131" t="str">
        <f t="shared" si="4"/>
        <v/>
      </c>
      <c r="AV37" s="131" t="str">
        <f t="shared" si="5"/>
        <v/>
      </c>
      <c r="AW37" s="2"/>
      <c r="AX37" s="366" t="s">
        <v>72</v>
      </c>
      <c r="AY37" s="2"/>
      <c r="AZ37" s="2"/>
      <c r="BA37" s="131">
        <f t="shared" ca="1" si="6"/>
        <v>0</v>
      </c>
      <c r="BB37" s="131">
        <f ca="1">_xlfn.RANK.EQ(BA37,$BA$8:$BA$38,0)+COUNTIFS($BA$8:$BA37,BA37,$C$8:$C37,"&lt;"&amp;C37)</f>
        <v>30</v>
      </c>
      <c r="BC37" s="288">
        <f ca="1">_xlfn.RANK.EQ(BB37,$BB$8:$BB$38,1)+COUNTIFS($BB$8:$BB37,BB37,$C$8:$C37,"&lt;"&amp;C37)</f>
        <v>30</v>
      </c>
      <c r="BD37" s="2"/>
      <c r="BE37" s="2"/>
      <c r="BF37" s="2"/>
    </row>
    <row r="38" spans="1:58" ht="186" customHeight="1" x14ac:dyDescent="0.25">
      <c r="A38" s="403" t="str">
        <f t="shared" ref="A38" ca="1" si="7">+D38&amp;E38</f>
        <v/>
      </c>
      <c r="B38" s="34"/>
      <c r="C38" s="404">
        <f t="shared" si="1"/>
        <v>31</v>
      </c>
      <c r="D38" s="119" t="str">
        <f t="array" aca="1" ref="D38" ca="1">IFERROR(INDEX('Ranked Table'!D:D,MATCH('Issue Prioritization'!$C38,'Ranked Table'!$AM:$AM,0)),"")</f>
        <v/>
      </c>
      <c r="E38" s="119" t="str">
        <f t="array" aca="1" ref="E38" ca="1">IFERROR(INDEX('Ranked Table'!E:E,MATCH('Issue Prioritization'!$C38,'Ranked Table'!$AM:$AM,0)),"")</f>
        <v/>
      </c>
      <c r="F38" s="120"/>
      <c r="G38" s="121" t="str">
        <f t="array" aca="1" ref="G38" ca="1">IFERROR(INDEX('Ranked Table'!G:G,MATCH('Issue Prioritization'!$C38,'Ranked Table'!$AM:$AM,0)),"")</f>
        <v/>
      </c>
      <c r="H38" s="121" t="str">
        <f t="array" aca="1" ref="H38" ca="1">IFERROR(INDEX('Ranked Table'!H:H,MATCH('Issue Prioritization'!$C38,'Ranked Table'!$AM:$AM,0)),"")</f>
        <v/>
      </c>
      <c r="I38" s="121" t="str">
        <f t="array" aca="1" ref="I38" ca="1">IFERROR(INDEX('Ranked Table'!I:I,MATCH('Issue Prioritization'!$C38,'Ranked Table'!$AM:$AM,0)),"")</f>
        <v/>
      </c>
      <c r="J38" s="121" t="str">
        <f t="array" aca="1" ref="J38" ca="1">IFERROR(INDEX('Ranked Table'!J:J,MATCH('Issue Prioritization'!$C38,'Ranked Table'!$AM:$AM,0)),"")</f>
        <v/>
      </c>
      <c r="K38" s="121" t="str">
        <f t="array" aca="1" ref="K38" ca="1">IFERROR(INDEX('Ranked Table'!K:K,MATCH('Issue Prioritization'!$C38,'Ranked Table'!$AM:$AM,0)),"")</f>
        <v/>
      </c>
      <c r="L38" s="121" t="str">
        <f t="array" aca="1" ref="L38" ca="1">IFERROR(INDEX('Ranked Table'!L:L,MATCH('Issue Prioritization'!$C38,'Ranked Table'!$AM:$AM,0)),"")</f>
        <v/>
      </c>
      <c r="M38" s="122"/>
      <c r="N38" s="123" t="str">
        <f t="array" aca="1" ref="N38" ca="1">IFERROR(INDEX('Ranked Table'!N:N,MATCH('Issue Prioritization'!$C38,'Ranked Table'!$AM:$AM,0)),"")</f>
        <v/>
      </c>
      <c r="O38" s="124"/>
      <c r="P38" s="125" t="str">
        <f t="array" aca="1" ref="P38" ca="1">IFERROR(INDEX('Ranked Table'!P:P,MATCH('Issue Prioritization'!$C38,'Ranked Table'!$AM:$AM,0)),"")</f>
        <v/>
      </c>
      <c r="Q38" s="126"/>
      <c r="R38" s="127"/>
      <c r="S38" s="129"/>
      <c r="T38" s="56"/>
      <c r="U38" s="129"/>
      <c r="V38" s="56"/>
      <c r="W38" s="129"/>
      <c r="X38" s="56"/>
      <c r="Y38" s="129"/>
      <c r="Z38" s="56"/>
      <c r="AA38" s="128"/>
      <c r="AB38" s="56"/>
      <c r="AC38" s="128"/>
      <c r="AD38" s="56"/>
      <c r="AE38" s="128"/>
      <c r="AF38" s="56"/>
      <c r="AG38" s="128"/>
      <c r="AH38" s="56"/>
      <c r="AI38" s="130"/>
      <c r="AJ38" s="130" t="str">
        <f>IFERROR(IF($AX38="Keep",VLOOKUP(T38,'CalcSheet (hide this)'!$AE$6:$AF$15,2,FALSE),""),"")</f>
        <v/>
      </c>
      <c r="AK38" s="130" t="str">
        <f>IFERROR(IF($AX38="Keep",VLOOKUP(V38,'CalcSheet (hide this)'!$AE$6:$AF$15,2,FALSE),""),"")</f>
        <v/>
      </c>
      <c r="AL38" s="130" t="str">
        <f>IFERROR(IF($AX38="Keep",VLOOKUP(X38,'CalcSheet (hide this)'!$AE$6:$AF$15,2,FALSE),""),"")</f>
        <v/>
      </c>
      <c r="AM38" s="130" t="str">
        <f>IFERROR(IF($AX38="Keep",VLOOKUP(Z38,'CalcSheet (hide this)'!$AE$6:$AF$15,2,FALSE),""),"")</f>
        <v/>
      </c>
      <c r="AN38" s="130" t="str">
        <f>IFERROR(IF($AX38="Keep",VLOOKUP(AB38,'CalcSheet (hide this)'!$AE$6:$AF$15,2,FALSE),""),"")</f>
        <v/>
      </c>
      <c r="AO38" s="130" t="str">
        <f>IFERROR(IF($AX38="Keep",VLOOKUP(AD38,'CalcSheet (hide this)'!$AE$6:$AF$15,2,FALSE),""),"")</f>
        <v/>
      </c>
      <c r="AP38" s="130" t="str">
        <f>IFERROR(IF($AX38="Keep",VLOOKUP(AF38,'CalcSheet (hide this)'!$AE$6:$AF$15,2,FALSE),""),"")</f>
        <v/>
      </c>
      <c r="AQ38" s="130" t="str">
        <f>IFERROR(IF($AX38="Keep",VLOOKUP(AH38,'CalcSheet (hide this)'!$AE$6:$AF$15,2,FALSE),""),"")</f>
        <v/>
      </c>
      <c r="AR38" s="130"/>
      <c r="AS38" s="131" t="str">
        <f t="shared" ref="AS38" si="8">+IF(SUM(AJ38:AQ38)=0,"", SUM(AJ38:AQ38))</f>
        <v/>
      </c>
      <c r="AT38" s="131" t="str">
        <f t="shared" ref="AT38" si="9">+IF(SUM(AJ38:AM38)=0,"",SUM(AJ38:AM38))</f>
        <v/>
      </c>
      <c r="AU38" s="131" t="str">
        <f t="shared" ref="AU38" si="10">+IF(SUM(AN38:AP38)=0,"",SUM(AN38:AP38))</f>
        <v/>
      </c>
      <c r="AV38" s="131" t="str">
        <f t="shared" ref="AV38" si="11">+IF(AQ38=0,"",AQ38)</f>
        <v/>
      </c>
      <c r="AW38" s="2"/>
      <c r="AX38" s="366" t="s">
        <v>72</v>
      </c>
      <c r="AY38" s="2"/>
      <c r="AZ38" s="2"/>
      <c r="BA38" s="131">
        <f t="shared" ca="1" si="6"/>
        <v>0</v>
      </c>
      <c r="BB38" s="131">
        <f ca="1">_xlfn.RANK.EQ(BA38,$BA$8:$BA$38,0)+COUNTIFS($BA$8:$BA38,BA38,$C$8:$C38,"&lt;"&amp;C38)</f>
        <v>31</v>
      </c>
      <c r="BC38" s="288">
        <f ca="1">_xlfn.RANK.EQ(BB38,$BB$8:$BB$38,1)+COUNTIFS($BB$8:$BB38,BB38,$C$8:$C38,"&lt;"&amp;C38)</f>
        <v>31</v>
      </c>
      <c r="BD38" s="2"/>
      <c r="BE38" s="2"/>
      <c r="BF38" s="2"/>
    </row>
    <row r="39" spans="1:58" ht="14.25" customHeight="1" x14ac:dyDescent="0.2">
      <c r="A39" s="34"/>
      <c r="B39" s="34"/>
      <c r="C39" s="34"/>
      <c r="D39" s="2"/>
      <c r="E39" s="2"/>
      <c r="F39" s="2"/>
      <c r="G39" s="2"/>
      <c r="H39" s="2"/>
      <c r="I39" s="2"/>
      <c r="J39" s="2"/>
      <c r="K39" s="2"/>
      <c r="L39" s="2"/>
      <c r="M39" s="2"/>
      <c r="N39" s="2"/>
      <c r="O39" s="2"/>
      <c r="P39" s="2"/>
      <c r="Q39" s="2"/>
      <c r="R39" s="2"/>
      <c r="S39" s="2"/>
      <c r="T39" s="2"/>
      <c r="U39" s="2"/>
      <c r="V39" s="2"/>
      <c r="W39" s="2"/>
      <c r="X39" s="2"/>
      <c r="Y39" s="2"/>
      <c r="Z39" s="2"/>
      <c r="AA39" s="2"/>
      <c r="AB39" s="2"/>
      <c r="AC39" s="86"/>
      <c r="AD39" s="2"/>
      <c r="AE39" s="86"/>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row>
    <row r="40" spans="1:58" ht="14.25" customHeight="1" x14ac:dyDescent="0.2">
      <c r="A40" s="34"/>
      <c r="B40" s="34"/>
      <c r="C40" s="34"/>
      <c r="D40" s="2"/>
      <c r="E40" s="2"/>
      <c r="F40" s="2"/>
      <c r="G40" s="2"/>
      <c r="H40" s="2"/>
      <c r="I40" s="2"/>
      <c r="J40" s="2"/>
      <c r="K40" s="2"/>
      <c r="L40" s="2"/>
      <c r="M40" s="2"/>
      <c r="N40" s="2"/>
      <c r="O40" s="2"/>
      <c r="P40" s="2"/>
      <c r="Q40" s="2"/>
      <c r="R40" s="2"/>
      <c r="S40" s="2"/>
      <c r="T40" s="2"/>
      <c r="U40" s="2"/>
      <c r="V40" s="2"/>
      <c r="W40" s="2"/>
      <c r="X40" s="2"/>
      <c r="Y40" s="2"/>
      <c r="Z40" s="2"/>
      <c r="AA40" s="2"/>
      <c r="AB40" s="2"/>
      <c r="AC40" s="86"/>
      <c r="AD40" s="2"/>
      <c r="AE40" s="86"/>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row>
    <row r="41" spans="1:58" ht="14.25" customHeight="1" x14ac:dyDescent="0.2">
      <c r="A41" s="34"/>
      <c r="B41" s="34"/>
      <c r="C41" s="34"/>
      <c r="D41" s="2"/>
      <c r="E41" s="2"/>
      <c r="F41" s="2"/>
      <c r="G41" s="2"/>
      <c r="H41" s="2"/>
      <c r="I41" s="2"/>
      <c r="J41" s="2"/>
      <c r="K41" s="2"/>
      <c r="L41" s="2"/>
      <c r="M41" s="2"/>
      <c r="N41" s="2"/>
      <c r="O41" s="2"/>
      <c r="P41" s="2"/>
      <c r="Q41" s="2"/>
      <c r="R41" s="2"/>
      <c r="S41" s="2"/>
      <c r="T41" s="2"/>
      <c r="U41" s="2"/>
      <c r="V41" s="2"/>
      <c r="W41" s="2"/>
      <c r="X41" s="2"/>
      <c r="Y41" s="2"/>
      <c r="Z41" s="2"/>
      <c r="AA41" s="2"/>
      <c r="AB41" s="2"/>
      <c r="AC41" s="86"/>
      <c r="AD41" s="2"/>
      <c r="AE41" s="86"/>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row>
    <row r="42" spans="1:58" ht="14.25" customHeight="1" x14ac:dyDescent="0.2">
      <c r="A42" s="34"/>
      <c r="B42" s="34"/>
      <c r="C42" s="34"/>
      <c r="D42" s="2"/>
      <c r="E42" s="2"/>
      <c r="F42" s="2"/>
      <c r="G42" s="2"/>
      <c r="H42" s="2"/>
      <c r="I42" s="2"/>
      <c r="J42" s="2"/>
      <c r="K42" s="2"/>
      <c r="L42" s="2"/>
      <c r="M42" s="2"/>
      <c r="N42" s="2"/>
      <c r="O42" s="2"/>
      <c r="P42" s="2"/>
      <c r="Q42" s="2"/>
      <c r="R42" s="2"/>
      <c r="S42" s="2"/>
      <c r="T42" s="2"/>
      <c r="U42" s="2"/>
      <c r="V42" s="2"/>
      <c r="W42" s="2"/>
      <c r="X42" s="2"/>
      <c r="Y42" s="2"/>
      <c r="Z42" s="2"/>
      <c r="AA42" s="2"/>
      <c r="AB42" s="2"/>
      <c r="AC42" s="86"/>
      <c r="AD42" s="2"/>
      <c r="AE42" s="86"/>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4.25" customHeight="1" x14ac:dyDescent="0.2">
      <c r="A43" s="34"/>
      <c r="B43" s="34"/>
      <c r="C43" s="34"/>
      <c r="D43" s="2"/>
      <c r="E43" s="2"/>
      <c r="F43" s="2"/>
      <c r="G43" s="2"/>
      <c r="H43" s="2"/>
      <c r="I43" s="2"/>
      <c r="J43" s="2"/>
      <c r="K43" s="2"/>
      <c r="L43" s="2"/>
      <c r="M43" s="2"/>
      <c r="N43" s="2"/>
      <c r="O43" s="2"/>
      <c r="P43" s="2"/>
      <c r="Q43" s="2"/>
      <c r="R43" s="2"/>
      <c r="S43" s="2"/>
      <c r="T43" s="2"/>
      <c r="U43" s="2"/>
      <c r="V43" s="2"/>
      <c r="W43" s="2"/>
      <c r="X43" s="2"/>
      <c r="Y43" s="2"/>
      <c r="Z43" s="2"/>
      <c r="AA43" s="2"/>
      <c r="AB43" s="2"/>
      <c r="AC43" s="86"/>
      <c r="AD43" s="2"/>
      <c r="AE43" s="86"/>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14.25" customHeight="1" x14ac:dyDescent="0.2">
      <c r="A44" s="34"/>
      <c r="B44" s="34"/>
      <c r="C44" s="34"/>
      <c r="D44" s="2"/>
      <c r="E44" s="2"/>
      <c r="F44" s="2"/>
      <c r="G44" s="2"/>
      <c r="H44" s="2"/>
      <c r="I44" s="2"/>
      <c r="J44" s="2"/>
      <c r="K44" s="2"/>
      <c r="L44" s="2"/>
      <c r="M44" s="2"/>
      <c r="N44" s="2"/>
      <c r="O44" s="2"/>
      <c r="P44" s="2"/>
      <c r="Q44" s="2"/>
      <c r="R44" s="2"/>
      <c r="S44" s="2"/>
      <c r="T44" s="2"/>
      <c r="U44" s="2"/>
      <c r="V44" s="2"/>
      <c r="W44" s="2"/>
      <c r="X44" s="2"/>
      <c r="Y44" s="2"/>
      <c r="Z44" s="2"/>
      <c r="AA44" s="2"/>
      <c r="AB44" s="2"/>
      <c r="AC44" s="86"/>
      <c r="AD44" s="2"/>
      <c r="AE44" s="86"/>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4.25" customHeight="1" x14ac:dyDescent="0.2">
      <c r="A45" s="34"/>
      <c r="B45" s="34"/>
      <c r="C45" s="34"/>
      <c r="D45" s="2"/>
      <c r="E45" s="2"/>
      <c r="F45" s="2"/>
      <c r="G45" s="2"/>
      <c r="H45" s="2"/>
      <c r="I45" s="2"/>
      <c r="J45" s="2"/>
      <c r="K45" s="2"/>
      <c r="L45" s="2"/>
      <c r="M45" s="2"/>
      <c r="N45" s="2"/>
      <c r="O45" s="2"/>
      <c r="P45" s="2"/>
      <c r="Q45" s="2"/>
      <c r="R45" s="2"/>
      <c r="S45" s="2"/>
      <c r="T45" s="2"/>
      <c r="U45" s="2"/>
      <c r="V45" s="2"/>
      <c r="W45" s="2"/>
      <c r="X45" s="2"/>
      <c r="Y45" s="2"/>
      <c r="Z45" s="2"/>
      <c r="AA45" s="2"/>
      <c r="AB45" s="2"/>
      <c r="AC45" s="86"/>
      <c r="AD45" s="2"/>
      <c r="AE45" s="86"/>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4.25" customHeight="1" x14ac:dyDescent="0.2">
      <c r="A46" s="34"/>
      <c r="B46" s="34"/>
      <c r="C46" s="34"/>
      <c r="D46" s="2"/>
      <c r="E46" s="2"/>
      <c r="F46" s="2"/>
      <c r="G46" s="2"/>
      <c r="H46" s="2"/>
      <c r="I46" s="2"/>
      <c r="J46" s="2"/>
      <c r="K46" s="2"/>
      <c r="L46" s="2"/>
      <c r="M46" s="2"/>
      <c r="N46" s="2"/>
      <c r="O46" s="2"/>
      <c r="P46" s="2"/>
      <c r="Q46" s="2"/>
      <c r="R46" s="2"/>
      <c r="S46" s="2"/>
      <c r="T46" s="2"/>
      <c r="U46" s="2"/>
      <c r="V46" s="2"/>
      <c r="W46" s="2"/>
      <c r="X46" s="2"/>
      <c r="Y46" s="2"/>
      <c r="Z46" s="2"/>
      <c r="AA46" s="2"/>
      <c r="AB46" s="2"/>
      <c r="AC46" s="86"/>
      <c r="AD46" s="2"/>
      <c r="AE46" s="86"/>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14.25" customHeight="1" x14ac:dyDescent="0.2">
      <c r="A47" s="34"/>
      <c r="B47" s="34"/>
      <c r="C47" s="34"/>
      <c r="D47" s="2"/>
      <c r="E47" s="2"/>
      <c r="F47" s="2"/>
      <c r="G47" s="2"/>
      <c r="H47" s="2"/>
      <c r="I47" s="2"/>
      <c r="J47" s="2"/>
      <c r="K47" s="2"/>
      <c r="L47" s="2"/>
      <c r="M47" s="2"/>
      <c r="N47" s="2"/>
      <c r="O47" s="2"/>
      <c r="P47" s="2"/>
      <c r="Q47" s="2"/>
      <c r="R47" s="2"/>
      <c r="S47" s="2"/>
      <c r="T47" s="2"/>
      <c r="U47" s="2"/>
      <c r="V47" s="2"/>
      <c r="W47" s="2"/>
      <c r="X47" s="2"/>
      <c r="Y47" s="2"/>
      <c r="Z47" s="2"/>
      <c r="AA47" s="2"/>
      <c r="AB47" s="2"/>
      <c r="AC47" s="86"/>
      <c r="AD47" s="2"/>
      <c r="AE47" s="86"/>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ht="14.25" customHeight="1" x14ac:dyDescent="0.2">
      <c r="A48" s="34"/>
      <c r="B48" s="34"/>
      <c r="C48" s="34"/>
      <c r="D48" s="2"/>
      <c r="E48" s="2"/>
      <c r="F48" s="2"/>
      <c r="G48" s="2"/>
      <c r="H48" s="2"/>
      <c r="I48" s="2"/>
      <c r="J48" s="2"/>
      <c r="K48" s="2"/>
      <c r="L48" s="2"/>
      <c r="M48" s="2"/>
      <c r="N48" s="2"/>
      <c r="O48" s="2"/>
      <c r="P48" s="2"/>
      <c r="Q48" s="2"/>
      <c r="R48" s="2"/>
      <c r="S48" s="2"/>
      <c r="T48" s="2"/>
      <c r="U48" s="2"/>
      <c r="V48" s="2"/>
      <c r="W48" s="2"/>
      <c r="X48" s="2"/>
      <c r="Y48" s="2"/>
      <c r="Z48" s="2"/>
      <c r="AA48" s="2"/>
      <c r="AB48" s="2"/>
      <c r="AC48" s="86"/>
      <c r="AD48" s="2"/>
      <c r="AE48" s="86"/>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4.25" customHeight="1" x14ac:dyDescent="0.2">
      <c r="A49" s="34"/>
      <c r="B49" s="34"/>
      <c r="C49" s="34"/>
      <c r="D49" s="2"/>
      <c r="E49" s="2"/>
      <c r="F49" s="2"/>
      <c r="G49" s="2"/>
      <c r="H49" s="2"/>
      <c r="I49" s="2"/>
      <c r="J49" s="2"/>
      <c r="K49" s="2"/>
      <c r="L49" s="2"/>
      <c r="M49" s="2"/>
      <c r="N49" s="2"/>
      <c r="O49" s="2"/>
      <c r="P49" s="2"/>
      <c r="Q49" s="2"/>
      <c r="R49" s="2"/>
      <c r="S49" s="2"/>
      <c r="T49" s="2"/>
      <c r="U49" s="2"/>
      <c r="V49" s="2"/>
      <c r="W49" s="2"/>
      <c r="X49" s="2"/>
      <c r="Y49" s="2"/>
      <c r="Z49" s="2"/>
      <c r="AA49" s="2"/>
      <c r="AB49" s="2"/>
      <c r="AC49" s="86"/>
      <c r="AD49" s="2"/>
      <c r="AE49" s="86"/>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ht="14.25" customHeight="1" x14ac:dyDescent="0.2">
      <c r="A50" s="34"/>
      <c r="B50" s="34"/>
      <c r="C50" s="34"/>
      <c r="D50" s="2"/>
      <c r="E50" s="2"/>
      <c r="F50" s="2"/>
      <c r="G50" s="2"/>
      <c r="H50" s="2"/>
      <c r="I50" s="2"/>
      <c r="J50" s="2"/>
      <c r="K50" s="2"/>
      <c r="L50" s="2"/>
      <c r="M50" s="2"/>
      <c r="N50" s="2"/>
      <c r="O50" s="2"/>
      <c r="P50" s="2"/>
      <c r="Q50" s="2"/>
      <c r="R50" s="2"/>
      <c r="S50" s="2"/>
      <c r="T50" s="2"/>
      <c r="U50" s="2"/>
      <c r="V50" s="2"/>
      <c r="W50" s="2"/>
      <c r="X50" s="2"/>
      <c r="Y50" s="2"/>
      <c r="Z50" s="2"/>
      <c r="AA50" s="2"/>
      <c r="AB50" s="2"/>
      <c r="AC50" s="86"/>
      <c r="AD50" s="2"/>
      <c r="AE50" s="86"/>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4.25" customHeight="1" x14ac:dyDescent="0.2">
      <c r="A51" s="34"/>
      <c r="B51" s="34"/>
      <c r="C51" s="34"/>
      <c r="D51" s="2"/>
      <c r="E51" s="2"/>
      <c r="F51" s="2"/>
      <c r="G51" s="2"/>
      <c r="H51" s="2"/>
      <c r="I51" s="2"/>
      <c r="J51" s="2"/>
      <c r="K51" s="2"/>
      <c r="L51" s="2"/>
      <c r="M51" s="2"/>
      <c r="N51" s="2"/>
      <c r="O51" s="2"/>
      <c r="P51" s="2"/>
      <c r="Q51" s="2"/>
      <c r="R51" s="2"/>
      <c r="S51" s="2"/>
      <c r="T51" s="2"/>
      <c r="U51" s="2"/>
      <c r="V51" s="2"/>
      <c r="W51" s="2"/>
      <c r="X51" s="2"/>
      <c r="Y51" s="2"/>
      <c r="Z51" s="2"/>
      <c r="AA51" s="2"/>
      <c r="AB51" s="2"/>
      <c r="AC51" s="86"/>
      <c r="AD51" s="2"/>
      <c r="AE51" s="86"/>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4.25" customHeight="1" x14ac:dyDescent="0.2">
      <c r="A52" s="34"/>
      <c r="B52" s="34"/>
      <c r="C52" s="34"/>
      <c r="D52" s="2"/>
      <c r="E52" s="2"/>
      <c r="F52" s="2"/>
      <c r="G52" s="2"/>
      <c r="H52" s="2"/>
      <c r="I52" s="2"/>
      <c r="J52" s="2"/>
      <c r="K52" s="2"/>
      <c r="L52" s="2"/>
      <c r="M52" s="2"/>
      <c r="N52" s="2"/>
      <c r="O52" s="2"/>
      <c r="P52" s="2"/>
      <c r="Q52" s="2"/>
      <c r="R52" s="2"/>
      <c r="S52" s="2"/>
      <c r="T52" s="2"/>
      <c r="U52" s="2"/>
      <c r="V52" s="2"/>
      <c r="W52" s="2"/>
      <c r="X52" s="2"/>
      <c r="Y52" s="2"/>
      <c r="Z52" s="2"/>
      <c r="AA52" s="2"/>
      <c r="AB52" s="2"/>
      <c r="AC52" s="86"/>
      <c r="AD52" s="2"/>
      <c r="AE52" s="86"/>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4.25" customHeight="1" x14ac:dyDescent="0.2">
      <c r="A53" s="34"/>
      <c r="B53" s="34"/>
      <c r="C53" s="34"/>
      <c r="D53" s="2"/>
      <c r="E53" s="2"/>
      <c r="F53" s="2"/>
      <c r="G53" s="2"/>
      <c r="H53" s="2"/>
      <c r="I53" s="2"/>
      <c r="J53" s="2"/>
      <c r="K53" s="2"/>
      <c r="L53" s="2"/>
      <c r="M53" s="2"/>
      <c r="N53" s="2"/>
      <c r="O53" s="2"/>
      <c r="P53" s="2"/>
      <c r="Q53" s="2"/>
      <c r="R53" s="2"/>
      <c r="S53" s="2"/>
      <c r="T53" s="2"/>
      <c r="U53" s="2"/>
      <c r="V53" s="2"/>
      <c r="W53" s="2"/>
      <c r="X53" s="2"/>
      <c r="Y53" s="2"/>
      <c r="Z53" s="2"/>
      <c r="AA53" s="2"/>
      <c r="AB53" s="2"/>
      <c r="AC53" s="86"/>
      <c r="AD53" s="2"/>
      <c r="AE53" s="86"/>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4.25" customHeight="1" x14ac:dyDescent="0.2">
      <c r="A54" s="34"/>
      <c r="B54" s="34"/>
      <c r="C54" s="34"/>
      <c r="D54" s="2"/>
      <c r="E54" s="2"/>
      <c r="F54" s="2"/>
      <c r="G54" s="2"/>
      <c r="H54" s="2"/>
      <c r="I54" s="2"/>
      <c r="J54" s="2"/>
      <c r="K54" s="2"/>
      <c r="L54" s="2"/>
      <c r="M54" s="2"/>
      <c r="N54" s="2"/>
      <c r="O54" s="2"/>
      <c r="P54" s="2"/>
      <c r="Q54" s="2"/>
      <c r="R54" s="2"/>
      <c r="S54" s="2"/>
      <c r="T54" s="2"/>
      <c r="U54" s="2"/>
      <c r="V54" s="2"/>
      <c r="W54" s="2"/>
      <c r="X54" s="2"/>
      <c r="Y54" s="2"/>
      <c r="Z54" s="2"/>
      <c r="AA54" s="2"/>
      <c r="AB54" s="2"/>
      <c r="AC54" s="86"/>
      <c r="AD54" s="2"/>
      <c r="AE54" s="86"/>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4.25" customHeight="1" x14ac:dyDescent="0.2">
      <c r="A55" s="34"/>
      <c r="B55" s="34"/>
      <c r="C55" s="34"/>
      <c r="D55" s="2"/>
      <c r="E55" s="2"/>
      <c r="F55" s="2"/>
      <c r="G55" s="2"/>
      <c r="H55" s="2"/>
      <c r="I55" s="2"/>
      <c r="J55" s="2"/>
      <c r="K55" s="2"/>
      <c r="L55" s="2"/>
      <c r="M55" s="2"/>
      <c r="N55" s="2"/>
      <c r="O55" s="2"/>
      <c r="P55" s="2"/>
      <c r="Q55" s="2"/>
      <c r="R55" s="2"/>
      <c r="S55" s="2"/>
      <c r="T55" s="2"/>
      <c r="U55" s="2"/>
      <c r="V55" s="2"/>
      <c r="W55" s="2"/>
      <c r="X55" s="2"/>
      <c r="Y55" s="2"/>
      <c r="Z55" s="2"/>
      <c r="AA55" s="2"/>
      <c r="AB55" s="2"/>
      <c r="AC55" s="86"/>
      <c r="AD55" s="2"/>
      <c r="AE55" s="86"/>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4.25" customHeight="1" x14ac:dyDescent="0.2">
      <c r="A56" s="34"/>
      <c r="B56" s="34"/>
      <c r="C56" s="34"/>
      <c r="D56" s="2"/>
      <c r="E56" s="2"/>
      <c r="F56" s="2"/>
      <c r="G56" s="2"/>
      <c r="H56" s="2"/>
      <c r="I56" s="2"/>
      <c r="J56" s="2"/>
      <c r="K56" s="2"/>
      <c r="L56" s="2"/>
      <c r="M56" s="2"/>
      <c r="N56" s="2"/>
      <c r="O56" s="2"/>
      <c r="P56" s="2"/>
      <c r="Q56" s="2"/>
      <c r="R56" s="2"/>
      <c r="S56" s="2"/>
      <c r="T56" s="2"/>
      <c r="U56" s="2"/>
      <c r="V56" s="2"/>
      <c r="W56" s="2"/>
      <c r="X56" s="2"/>
      <c r="Y56" s="2"/>
      <c r="Z56" s="2"/>
      <c r="AA56" s="2"/>
      <c r="AB56" s="2"/>
      <c r="AC56" s="86"/>
      <c r="AD56" s="2"/>
      <c r="AE56" s="86"/>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4.25" customHeight="1" x14ac:dyDescent="0.2">
      <c r="A57" s="34"/>
      <c r="B57" s="34"/>
      <c r="C57" s="34"/>
      <c r="D57" s="2"/>
      <c r="E57" s="2"/>
      <c r="F57" s="2"/>
      <c r="G57" s="2"/>
      <c r="H57" s="2"/>
      <c r="I57" s="2"/>
      <c r="J57" s="2"/>
      <c r="K57" s="2"/>
      <c r="L57" s="2"/>
      <c r="M57" s="2"/>
      <c r="N57" s="2"/>
      <c r="O57" s="2"/>
      <c r="P57" s="2"/>
      <c r="Q57" s="2"/>
      <c r="R57" s="2"/>
      <c r="S57" s="2"/>
      <c r="T57" s="2"/>
      <c r="U57" s="2"/>
      <c r="V57" s="2"/>
      <c r="W57" s="2"/>
      <c r="X57" s="2"/>
      <c r="Y57" s="2"/>
      <c r="Z57" s="2"/>
      <c r="AA57" s="2"/>
      <c r="AB57" s="2"/>
      <c r="AC57" s="86"/>
      <c r="AD57" s="2"/>
      <c r="AE57" s="86"/>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4.25" customHeight="1" x14ac:dyDescent="0.2">
      <c r="A58" s="34"/>
      <c r="B58" s="34"/>
      <c r="C58" s="34"/>
      <c r="D58" s="2"/>
      <c r="E58" s="2"/>
      <c r="F58" s="2"/>
      <c r="G58" s="2"/>
      <c r="H58" s="2"/>
      <c r="I58" s="2"/>
      <c r="J58" s="2"/>
      <c r="K58" s="2"/>
      <c r="L58" s="2"/>
      <c r="M58" s="2"/>
      <c r="N58" s="2"/>
      <c r="O58" s="2"/>
      <c r="P58" s="2"/>
      <c r="Q58" s="2"/>
      <c r="R58" s="2"/>
      <c r="S58" s="2"/>
      <c r="T58" s="2"/>
      <c r="U58" s="2"/>
      <c r="V58" s="2"/>
      <c r="W58" s="2"/>
      <c r="X58" s="2"/>
      <c r="Y58" s="2"/>
      <c r="Z58" s="2"/>
      <c r="AA58" s="2"/>
      <c r="AB58" s="2"/>
      <c r="AC58" s="86"/>
      <c r="AD58" s="2"/>
      <c r="AE58" s="86"/>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4.25" customHeight="1" x14ac:dyDescent="0.2">
      <c r="A59" s="34"/>
      <c r="B59" s="34"/>
      <c r="C59" s="34"/>
      <c r="D59" s="2"/>
      <c r="E59" s="2"/>
      <c r="F59" s="2"/>
      <c r="G59" s="2"/>
      <c r="H59" s="2"/>
      <c r="I59" s="2"/>
      <c r="J59" s="2"/>
      <c r="K59" s="2"/>
      <c r="L59" s="2"/>
      <c r="M59" s="2"/>
      <c r="N59" s="2"/>
      <c r="O59" s="2"/>
      <c r="P59" s="2"/>
      <c r="Q59" s="2"/>
      <c r="R59" s="2"/>
      <c r="S59" s="2"/>
      <c r="T59" s="2"/>
      <c r="U59" s="2"/>
      <c r="V59" s="2"/>
      <c r="W59" s="2"/>
      <c r="X59" s="2"/>
      <c r="Y59" s="2"/>
      <c r="Z59" s="2"/>
      <c r="AA59" s="2"/>
      <c r="AB59" s="2"/>
      <c r="AC59" s="86"/>
      <c r="AD59" s="2"/>
      <c r="AE59" s="86"/>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4.25" customHeight="1" x14ac:dyDescent="0.2">
      <c r="A60" s="34"/>
      <c r="B60" s="34"/>
      <c r="C60" s="34"/>
      <c r="D60" s="2"/>
      <c r="E60" s="2"/>
      <c r="F60" s="2"/>
      <c r="G60" s="2"/>
      <c r="H60" s="2"/>
      <c r="I60" s="2"/>
      <c r="J60" s="2"/>
      <c r="K60" s="2"/>
      <c r="L60" s="2"/>
      <c r="M60" s="2"/>
      <c r="N60" s="2"/>
      <c r="O60" s="2"/>
      <c r="P60" s="2"/>
      <c r="Q60" s="2"/>
      <c r="R60" s="2"/>
      <c r="S60" s="2"/>
      <c r="T60" s="2"/>
      <c r="U60" s="2"/>
      <c r="V60" s="2"/>
      <c r="W60" s="2"/>
      <c r="X60" s="2"/>
      <c r="Y60" s="2"/>
      <c r="Z60" s="2"/>
      <c r="AA60" s="2"/>
      <c r="AB60" s="2"/>
      <c r="AC60" s="86"/>
      <c r="AD60" s="2"/>
      <c r="AE60" s="86"/>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4.25" customHeight="1" x14ac:dyDescent="0.2">
      <c r="A61" s="34"/>
      <c r="B61" s="34"/>
      <c r="C61" s="34"/>
      <c r="D61" s="2"/>
      <c r="E61" s="2"/>
      <c r="F61" s="2"/>
      <c r="G61" s="2"/>
      <c r="H61" s="2"/>
      <c r="I61" s="2"/>
      <c r="J61" s="2"/>
      <c r="K61" s="2"/>
      <c r="L61" s="2"/>
      <c r="M61" s="2"/>
      <c r="N61" s="2"/>
      <c r="O61" s="2"/>
      <c r="P61" s="2"/>
      <c r="Q61" s="2"/>
      <c r="R61" s="2"/>
      <c r="S61" s="2"/>
      <c r="T61" s="2"/>
      <c r="U61" s="2"/>
      <c r="V61" s="2"/>
      <c r="W61" s="2"/>
      <c r="X61" s="2"/>
      <c r="Y61" s="2"/>
      <c r="Z61" s="2"/>
      <c r="AA61" s="2"/>
      <c r="AB61" s="2"/>
      <c r="AC61" s="86"/>
      <c r="AD61" s="2"/>
      <c r="AE61" s="86"/>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4.25" customHeight="1" x14ac:dyDescent="0.2">
      <c r="A62" s="34"/>
      <c r="B62" s="34"/>
      <c r="C62" s="34"/>
      <c r="D62" s="2"/>
      <c r="E62" s="2"/>
      <c r="F62" s="2"/>
      <c r="G62" s="2"/>
      <c r="H62" s="2"/>
      <c r="I62" s="2"/>
      <c r="J62" s="2"/>
      <c r="K62" s="2"/>
      <c r="L62" s="2"/>
      <c r="M62" s="2"/>
      <c r="N62" s="2"/>
      <c r="O62" s="2"/>
      <c r="P62" s="2"/>
      <c r="Q62" s="2"/>
      <c r="R62" s="2"/>
      <c r="S62" s="2"/>
      <c r="T62" s="2"/>
      <c r="U62" s="2"/>
      <c r="V62" s="2"/>
      <c r="W62" s="2"/>
      <c r="X62" s="2"/>
      <c r="Y62" s="2"/>
      <c r="Z62" s="2"/>
      <c r="AA62" s="2"/>
      <c r="AB62" s="2"/>
      <c r="AC62" s="86"/>
      <c r="AD62" s="2"/>
      <c r="AE62" s="86"/>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4.25" customHeight="1" x14ac:dyDescent="0.2">
      <c r="A63" s="34"/>
      <c r="B63" s="34"/>
      <c r="C63" s="34"/>
      <c r="D63" s="2"/>
      <c r="E63" s="2"/>
      <c r="F63" s="2"/>
      <c r="G63" s="2"/>
      <c r="H63" s="2"/>
      <c r="I63" s="2"/>
      <c r="J63" s="2"/>
      <c r="K63" s="2"/>
      <c r="L63" s="2"/>
      <c r="M63" s="2"/>
      <c r="N63" s="2"/>
      <c r="O63" s="2"/>
      <c r="P63" s="2"/>
      <c r="Q63" s="2"/>
      <c r="R63" s="2"/>
      <c r="S63" s="2"/>
      <c r="T63" s="2"/>
      <c r="U63" s="2"/>
      <c r="V63" s="2"/>
      <c r="W63" s="2"/>
      <c r="X63" s="2"/>
      <c r="Y63" s="2"/>
      <c r="Z63" s="2"/>
      <c r="AA63" s="2"/>
      <c r="AB63" s="2"/>
      <c r="AC63" s="86"/>
      <c r="AD63" s="2"/>
      <c r="AE63" s="86"/>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4.25" customHeight="1" x14ac:dyDescent="0.2">
      <c r="A64" s="34"/>
      <c r="B64" s="34"/>
      <c r="C64" s="34"/>
      <c r="D64" s="2"/>
      <c r="E64" s="2"/>
      <c r="F64" s="2"/>
      <c r="G64" s="2"/>
      <c r="H64" s="2"/>
      <c r="I64" s="2"/>
      <c r="J64" s="2"/>
      <c r="K64" s="2"/>
      <c r="L64" s="2"/>
      <c r="M64" s="2"/>
      <c r="N64" s="2"/>
      <c r="O64" s="2"/>
      <c r="P64" s="2"/>
      <c r="Q64" s="2"/>
      <c r="R64" s="2"/>
      <c r="S64" s="2"/>
      <c r="T64" s="2"/>
      <c r="U64" s="2"/>
      <c r="V64" s="2"/>
      <c r="W64" s="2"/>
      <c r="X64" s="2"/>
      <c r="Y64" s="2"/>
      <c r="Z64" s="2"/>
      <c r="AA64" s="2"/>
      <c r="AB64" s="2"/>
      <c r="AC64" s="86"/>
      <c r="AD64" s="2"/>
      <c r="AE64" s="86"/>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4.25" customHeight="1" x14ac:dyDescent="0.2">
      <c r="A65" s="34"/>
      <c r="B65" s="34"/>
      <c r="C65" s="34"/>
      <c r="D65" s="2"/>
      <c r="E65" s="2"/>
      <c r="F65" s="2"/>
      <c r="G65" s="2"/>
      <c r="H65" s="2"/>
      <c r="I65" s="2"/>
      <c r="J65" s="2"/>
      <c r="K65" s="2"/>
      <c r="L65" s="2"/>
      <c r="M65" s="2"/>
      <c r="N65" s="2"/>
      <c r="O65" s="2"/>
      <c r="P65" s="2"/>
      <c r="Q65" s="2"/>
      <c r="R65" s="2"/>
      <c r="S65" s="2"/>
      <c r="T65" s="2"/>
      <c r="U65" s="2"/>
      <c r="V65" s="2"/>
      <c r="W65" s="2"/>
      <c r="X65" s="2"/>
      <c r="Y65" s="2"/>
      <c r="Z65" s="2"/>
      <c r="AA65" s="2"/>
      <c r="AB65" s="2"/>
      <c r="AC65" s="86"/>
      <c r="AD65" s="2"/>
      <c r="AE65" s="86"/>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4.25" customHeight="1" x14ac:dyDescent="0.2">
      <c r="A66" s="34"/>
      <c r="B66" s="34"/>
      <c r="C66" s="34"/>
      <c r="D66" s="2"/>
      <c r="E66" s="2"/>
      <c r="F66" s="2"/>
      <c r="G66" s="2"/>
      <c r="H66" s="2"/>
      <c r="I66" s="2"/>
      <c r="J66" s="2"/>
      <c r="K66" s="2"/>
      <c r="L66" s="2"/>
      <c r="M66" s="2"/>
      <c r="N66" s="2"/>
      <c r="O66" s="2"/>
      <c r="P66" s="2"/>
      <c r="Q66" s="2"/>
      <c r="R66" s="2"/>
      <c r="S66" s="2"/>
      <c r="T66" s="2"/>
      <c r="U66" s="2"/>
      <c r="V66" s="2"/>
      <c r="W66" s="2"/>
      <c r="X66" s="2"/>
      <c r="Y66" s="2"/>
      <c r="Z66" s="2"/>
      <c r="AA66" s="2"/>
      <c r="AB66" s="2"/>
      <c r="AC66" s="86"/>
      <c r="AD66" s="2"/>
      <c r="AE66" s="86"/>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4.25" customHeight="1" x14ac:dyDescent="0.2">
      <c r="A67" s="34"/>
      <c r="B67" s="34"/>
      <c r="C67" s="34"/>
      <c r="D67" s="2"/>
      <c r="E67" s="2"/>
      <c r="F67" s="2"/>
      <c r="G67" s="2"/>
      <c r="H67" s="2"/>
      <c r="I67" s="2"/>
      <c r="J67" s="2"/>
      <c r="K67" s="2"/>
      <c r="L67" s="2"/>
      <c r="M67" s="2"/>
      <c r="N67" s="2"/>
      <c r="O67" s="2"/>
      <c r="P67" s="2"/>
      <c r="Q67" s="2"/>
      <c r="R67" s="2"/>
      <c r="S67" s="2"/>
      <c r="T67" s="2"/>
      <c r="U67" s="2"/>
      <c r="V67" s="2"/>
      <c r="W67" s="2"/>
      <c r="X67" s="2"/>
      <c r="Y67" s="2"/>
      <c r="Z67" s="2"/>
      <c r="AA67" s="2"/>
      <c r="AB67" s="2"/>
      <c r="AC67" s="86"/>
      <c r="AD67" s="2"/>
      <c r="AE67" s="86"/>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4.25" customHeight="1" x14ac:dyDescent="0.2">
      <c r="A68" s="34"/>
      <c r="B68" s="34"/>
      <c r="C68" s="34"/>
      <c r="D68" s="2"/>
      <c r="E68" s="2"/>
      <c r="F68" s="2"/>
      <c r="G68" s="2"/>
      <c r="H68" s="2"/>
      <c r="I68" s="2"/>
      <c r="J68" s="2"/>
      <c r="K68" s="2"/>
      <c r="L68" s="2"/>
      <c r="M68" s="2"/>
      <c r="N68" s="2"/>
      <c r="O68" s="2"/>
      <c r="P68" s="2"/>
      <c r="Q68" s="2"/>
      <c r="R68" s="2"/>
      <c r="S68" s="2"/>
      <c r="T68" s="2"/>
      <c r="U68" s="2"/>
      <c r="V68" s="2"/>
      <c r="W68" s="2"/>
      <c r="X68" s="2"/>
      <c r="Y68" s="2"/>
      <c r="Z68" s="2"/>
      <c r="AA68" s="2"/>
      <c r="AB68" s="2"/>
      <c r="AC68" s="86"/>
      <c r="AD68" s="2"/>
      <c r="AE68" s="86"/>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4.25" customHeight="1" x14ac:dyDescent="0.2">
      <c r="A69" s="34"/>
      <c r="B69" s="34"/>
      <c r="C69" s="34"/>
      <c r="D69" s="2"/>
      <c r="E69" s="2"/>
      <c r="F69" s="2"/>
      <c r="G69" s="2"/>
      <c r="H69" s="2"/>
      <c r="I69" s="2"/>
      <c r="J69" s="2"/>
      <c r="K69" s="2"/>
      <c r="L69" s="2"/>
      <c r="M69" s="2"/>
      <c r="N69" s="2"/>
      <c r="O69" s="2"/>
      <c r="P69" s="2"/>
      <c r="Q69" s="2"/>
      <c r="R69" s="2"/>
      <c r="S69" s="2"/>
      <c r="T69" s="2"/>
      <c r="U69" s="2"/>
      <c r="V69" s="2"/>
      <c r="W69" s="2"/>
      <c r="X69" s="2"/>
      <c r="Y69" s="2"/>
      <c r="Z69" s="2"/>
      <c r="AA69" s="2"/>
      <c r="AB69" s="2"/>
      <c r="AC69" s="86"/>
      <c r="AD69" s="2"/>
      <c r="AE69" s="86"/>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4.25" customHeight="1" x14ac:dyDescent="0.2">
      <c r="A70" s="34"/>
      <c r="B70" s="34"/>
      <c r="C70" s="34"/>
      <c r="D70" s="2"/>
      <c r="E70" s="2"/>
      <c r="F70" s="2"/>
      <c r="G70" s="2"/>
      <c r="H70" s="2"/>
      <c r="I70" s="2"/>
      <c r="J70" s="2"/>
      <c r="K70" s="2"/>
      <c r="L70" s="2"/>
      <c r="M70" s="2"/>
      <c r="N70" s="2"/>
      <c r="O70" s="2"/>
      <c r="P70" s="2"/>
      <c r="Q70" s="2"/>
      <c r="R70" s="2"/>
      <c r="S70" s="2"/>
      <c r="T70" s="2"/>
      <c r="U70" s="2"/>
      <c r="V70" s="2"/>
      <c r="W70" s="2"/>
      <c r="X70" s="2"/>
      <c r="Y70" s="2"/>
      <c r="Z70" s="2"/>
      <c r="AA70" s="2"/>
      <c r="AB70" s="2"/>
      <c r="AC70" s="86"/>
      <c r="AD70" s="2"/>
      <c r="AE70" s="86"/>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4.25" customHeight="1" x14ac:dyDescent="0.2">
      <c r="A71" s="34"/>
      <c r="B71" s="34"/>
      <c r="C71" s="34"/>
      <c r="D71" s="2"/>
      <c r="E71" s="2"/>
      <c r="F71" s="2"/>
      <c r="G71" s="2"/>
      <c r="H71" s="2"/>
      <c r="I71" s="2"/>
      <c r="J71" s="2"/>
      <c r="K71" s="2"/>
      <c r="L71" s="2"/>
      <c r="M71" s="2"/>
      <c r="N71" s="2"/>
      <c r="O71" s="2"/>
      <c r="P71" s="2"/>
      <c r="Q71" s="2"/>
      <c r="R71" s="2"/>
      <c r="S71" s="2"/>
      <c r="T71" s="2"/>
      <c r="U71" s="2"/>
      <c r="V71" s="2"/>
      <c r="W71" s="2"/>
      <c r="X71" s="2"/>
      <c r="Y71" s="2"/>
      <c r="Z71" s="2"/>
      <c r="AA71" s="2"/>
      <c r="AB71" s="2"/>
      <c r="AC71" s="86"/>
      <c r="AD71" s="2"/>
      <c r="AE71" s="86"/>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4.25" customHeight="1" x14ac:dyDescent="0.2">
      <c r="A72" s="34"/>
      <c r="B72" s="34"/>
      <c r="C72" s="34"/>
      <c r="D72" s="2"/>
      <c r="E72" s="2"/>
      <c r="F72" s="2"/>
      <c r="G72" s="2"/>
      <c r="H72" s="2"/>
      <c r="I72" s="2"/>
      <c r="J72" s="2"/>
      <c r="K72" s="2"/>
      <c r="L72" s="2"/>
      <c r="M72" s="2"/>
      <c r="N72" s="2"/>
      <c r="O72" s="2"/>
      <c r="P72" s="2"/>
      <c r="Q72" s="2"/>
      <c r="R72" s="2"/>
      <c r="S72" s="2"/>
      <c r="T72" s="2"/>
      <c r="U72" s="2"/>
      <c r="V72" s="2"/>
      <c r="W72" s="2"/>
      <c r="X72" s="2"/>
      <c r="Y72" s="2"/>
      <c r="Z72" s="2"/>
      <c r="AA72" s="2"/>
      <c r="AB72" s="2"/>
      <c r="AC72" s="86"/>
      <c r="AD72" s="2"/>
      <c r="AE72" s="86"/>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4.25" customHeight="1" x14ac:dyDescent="0.2">
      <c r="A73" s="34"/>
      <c r="B73" s="34"/>
      <c r="C73" s="34"/>
      <c r="D73" s="2"/>
      <c r="E73" s="2"/>
      <c r="F73" s="2"/>
      <c r="G73" s="2"/>
      <c r="H73" s="2"/>
      <c r="I73" s="2"/>
      <c r="J73" s="2"/>
      <c r="K73" s="2"/>
      <c r="L73" s="2"/>
      <c r="M73" s="2"/>
      <c r="N73" s="2"/>
      <c r="O73" s="2"/>
      <c r="P73" s="2"/>
      <c r="Q73" s="2"/>
      <c r="R73" s="2"/>
      <c r="S73" s="2"/>
      <c r="T73" s="2"/>
      <c r="U73" s="2"/>
      <c r="V73" s="2"/>
      <c r="W73" s="2"/>
      <c r="X73" s="2"/>
      <c r="Y73" s="2"/>
      <c r="Z73" s="2"/>
      <c r="AA73" s="2"/>
      <c r="AB73" s="2"/>
      <c r="AC73" s="86"/>
      <c r="AD73" s="2"/>
      <c r="AE73" s="86"/>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4.25" customHeight="1" x14ac:dyDescent="0.2">
      <c r="A74" s="34"/>
      <c r="B74" s="34"/>
      <c r="C74" s="34"/>
      <c r="D74" s="2"/>
      <c r="E74" s="2"/>
      <c r="F74" s="2"/>
      <c r="G74" s="2"/>
      <c r="H74" s="2"/>
      <c r="I74" s="2"/>
      <c r="J74" s="2"/>
      <c r="K74" s="2"/>
      <c r="L74" s="2"/>
      <c r="M74" s="2"/>
      <c r="N74" s="2"/>
      <c r="O74" s="2"/>
      <c r="P74" s="2"/>
      <c r="Q74" s="2"/>
      <c r="R74" s="2"/>
      <c r="S74" s="2"/>
      <c r="T74" s="2"/>
      <c r="U74" s="2"/>
      <c r="V74" s="2"/>
      <c r="W74" s="2"/>
      <c r="X74" s="2"/>
      <c r="Y74" s="2"/>
      <c r="Z74" s="2"/>
      <c r="AA74" s="2"/>
      <c r="AB74" s="2"/>
      <c r="AC74" s="86"/>
      <c r="AD74" s="2"/>
      <c r="AE74" s="86"/>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4.25" customHeight="1" x14ac:dyDescent="0.2">
      <c r="A75" s="34"/>
      <c r="B75" s="34"/>
      <c r="C75" s="34"/>
      <c r="D75" s="2"/>
      <c r="E75" s="2"/>
      <c r="F75" s="2"/>
      <c r="G75" s="2"/>
      <c r="H75" s="2"/>
      <c r="I75" s="2"/>
      <c r="J75" s="2"/>
      <c r="K75" s="2"/>
      <c r="L75" s="2"/>
      <c r="M75" s="2"/>
      <c r="N75" s="2"/>
      <c r="O75" s="2"/>
      <c r="P75" s="2"/>
      <c r="Q75" s="2"/>
      <c r="R75" s="2"/>
      <c r="S75" s="2"/>
      <c r="T75" s="2"/>
      <c r="U75" s="2"/>
      <c r="V75" s="2"/>
      <c r="W75" s="2"/>
      <c r="X75" s="2"/>
      <c r="Y75" s="2"/>
      <c r="Z75" s="2"/>
      <c r="AA75" s="2"/>
      <c r="AB75" s="2"/>
      <c r="AC75" s="86"/>
      <c r="AD75" s="2"/>
      <c r="AE75" s="86"/>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4.25" customHeight="1" x14ac:dyDescent="0.2">
      <c r="A76" s="34"/>
      <c r="B76" s="34"/>
      <c r="C76" s="34"/>
      <c r="D76" s="2"/>
      <c r="E76" s="2"/>
      <c r="F76" s="2"/>
      <c r="G76" s="2"/>
      <c r="H76" s="2"/>
      <c r="I76" s="2"/>
      <c r="J76" s="2"/>
      <c r="K76" s="2"/>
      <c r="L76" s="2"/>
      <c r="M76" s="2"/>
      <c r="N76" s="2"/>
      <c r="O76" s="2"/>
      <c r="P76" s="2"/>
      <c r="Q76" s="2"/>
      <c r="R76" s="2"/>
      <c r="S76" s="2"/>
      <c r="T76" s="2"/>
      <c r="U76" s="2"/>
      <c r="V76" s="2"/>
      <c r="W76" s="2"/>
      <c r="X76" s="2"/>
      <c r="Y76" s="2"/>
      <c r="Z76" s="2"/>
      <c r="AA76" s="2"/>
      <c r="AB76" s="2"/>
      <c r="AC76" s="86"/>
      <c r="AD76" s="2"/>
      <c r="AE76" s="86"/>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4.25" customHeight="1" x14ac:dyDescent="0.2">
      <c r="A77" s="34"/>
      <c r="B77" s="34"/>
      <c r="C77" s="34"/>
      <c r="D77" s="2"/>
      <c r="E77" s="2"/>
      <c r="F77" s="2"/>
      <c r="G77" s="2"/>
      <c r="H77" s="2"/>
      <c r="I77" s="2"/>
      <c r="J77" s="2"/>
      <c r="K77" s="2"/>
      <c r="L77" s="2"/>
      <c r="M77" s="2"/>
      <c r="N77" s="2"/>
      <c r="O77" s="2"/>
      <c r="P77" s="2"/>
      <c r="Q77" s="2"/>
      <c r="R77" s="2"/>
      <c r="S77" s="2"/>
      <c r="T77" s="2"/>
      <c r="U77" s="2"/>
      <c r="V77" s="2"/>
      <c r="W77" s="2"/>
      <c r="X77" s="2"/>
      <c r="Y77" s="2"/>
      <c r="Z77" s="2"/>
      <c r="AA77" s="2"/>
      <c r="AB77" s="2"/>
      <c r="AC77" s="86"/>
      <c r="AD77" s="2"/>
      <c r="AE77" s="86"/>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4.25" customHeight="1" x14ac:dyDescent="0.2">
      <c r="A78" s="34"/>
      <c r="B78" s="34"/>
      <c r="C78" s="34"/>
      <c r="D78" s="2"/>
      <c r="E78" s="2"/>
      <c r="F78" s="2"/>
      <c r="G78" s="2"/>
      <c r="H78" s="2"/>
      <c r="I78" s="2"/>
      <c r="J78" s="2"/>
      <c r="K78" s="2"/>
      <c r="L78" s="2"/>
      <c r="M78" s="2"/>
      <c r="N78" s="2"/>
      <c r="O78" s="2"/>
      <c r="P78" s="2"/>
      <c r="Q78" s="2"/>
      <c r="R78" s="2"/>
      <c r="S78" s="2"/>
      <c r="T78" s="2"/>
      <c r="U78" s="2"/>
      <c r="V78" s="2"/>
      <c r="W78" s="2"/>
      <c r="X78" s="2"/>
      <c r="Y78" s="2"/>
      <c r="Z78" s="2"/>
      <c r="AA78" s="2"/>
      <c r="AB78" s="2"/>
      <c r="AC78" s="86"/>
      <c r="AD78" s="2"/>
      <c r="AE78" s="86"/>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4.25" customHeight="1" x14ac:dyDescent="0.2">
      <c r="A79" s="34"/>
      <c r="B79" s="34"/>
      <c r="C79" s="34"/>
      <c r="D79" s="2"/>
      <c r="E79" s="2"/>
      <c r="F79" s="2"/>
      <c r="G79" s="2"/>
      <c r="H79" s="2"/>
      <c r="I79" s="2"/>
      <c r="J79" s="2"/>
      <c r="K79" s="2"/>
      <c r="L79" s="2"/>
      <c r="M79" s="2"/>
      <c r="N79" s="2"/>
      <c r="O79" s="2"/>
      <c r="P79" s="2"/>
      <c r="Q79" s="2"/>
      <c r="R79" s="2"/>
      <c r="S79" s="2"/>
      <c r="T79" s="2"/>
      <c r="U79" s="2"/>
      <c r="V79" s="2"/>
      <c r="W79" s="2"/>
      <c r="X79" s="2"/>
      <c r="Y79" s="2"/>
      <c r="Z79" s="2"/>
      <c r="AA79" s="2"/>
      <c r="AB79" s="2"/>
      <c r="AC79" s="86"/>
      <c r="AD79" s="2"/>
      <c r="AE79" s="86"/>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4.25" customHeight="1" x14ac:dyDescent="0.2">
      <c r="A80" s="34"/>
      <c r="B80" s="34"/>
      <c r="C80" s="34"/>
      <c r="D80" s="2"/>
      <c r="E80" s="2"/>
      <c r="F80" s="2"/>
      <c r="G80" s="2"/>
      <c r="H80" s="2"/>
      <c r="I80" s="2"/>
      <c r="J80" s="2"/>
      <c r="K80" s="2"/>
      <c r="L80" s="2"/>
      <c r="M80" s="2"/>
      <c r="N80" s="2"/>
      <c r="O80" s="2"/>
      <c r="P80" s="2"/>
      <c r="Q80" s="2"/>
      <c r="R80" s="2"/>
      <c r="S80" s="2"/>
      <c r="T80" s="2"/>
      <c r="U80" s="2"/>
      <c r="V80" s="2"/>
      <c r="W80" s="2"/>
      <c r="X80" s="2"/>
      <c r="Y80" s="2"/>
      <c r="Z80" s="2"/>
      <c r="AA80" s="2"/>
      <c r="AB80" s="2"/>
      <c r="AC80" s="86"/>
      <c r="AD80" s="2"/>
      <c r="AE80" s="86"/>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4.25" customHeight="1" x14ac:dyDescent="0.2">
      <c r="A81" s="34"/>
      <c r="B81" s="34"/>
      <c r="C81" s="34"/>
      <c r="D81" s="2"/>
      <c r="E81" s="2"/>
      <c r="F81" s="2"/>
      <c r="G81" s="2"/>
      <c r="H81" s="2"/>
      <c r="I81" s="2"/>
      <c r="J81" s="2"/>
      <c r="K81" s="2"/>
      <c r="L81" s="2"/>
      <c r="M81" s="2"/>
      <c r="N81" s="2"/>
      <c r="O81" s="2"/>
      <c r="P81" s="2"/>
      <c r="Q81" s="2"/>
      <c r="R81" s="2"/>
      <c r="S81" s="2"/>
      <c r="T81" s="2"/>
      <c r="U81" s="2"/>
      <c r="V81" s="2"/>
      <c r="W81" s="2"/>
      <c r="X81" s="2"/>
      <c r="Y81" s="2"/>
      <c r="Z81" s="2"/>
      <c r="AA81" s="2"/>
      <c r="AB81" s="2"/>
      <c r="AC81" s="86"/>
      <c r="AD81" s="2"/>
      <c r="AE81" s="86"/>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4.25" customHeight="1" x14ac:dyDescent="0.2">
      <c r="A82" s="34"/>
      <c r="B82" s="34"/>
      <c r="C82" s="34"/>
      <c r="D82" s="2"/>
      <c r="E82" s="2"/>
      <c r="F82" s="2"/>
      <c r="G82" s="2"/>
      <c r="H82" s="2"/>
      <c r="I82" s="2"/>
      <c r="J82" s="2"/>
      <c r="K82" s="2"/>
      <c r="L82" s="2"/>
      <c r="M82" s="2"/>
      <c r="N82" s="2"/>
      <c r="O82" s="2"/>
      <c r="P82" s="2"/>
      <c r="Q82" s="2"/>
      <c r="R82" s="2"/>
      <c r="S82" s="2"/>
      <c r="T82" s="2"/>
      <c r="U82" s="2"/>
      <c r="V82" s="2"/>
      <c r="W82" s="2"/>
      <c r="X82" s="2"/>
      <c r="Y82" s="2"/>
      <c r="Z82" s="2"/>
      <c r="AA82" s="2"/>
      <c r="AB82" s="2"/>
      <c r="AC82" s="86"/>
      <c r="AD82" s="2"/>
      <c r="AE82" s="86"/>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4.25" customHeight="1" x14ac:dyDescent="0.2">
      <c r="A83" s="34"/>
      <c r="B83" s="34"/>
      <c r="C83" s="34"/>
      <c r="D83" s="2"/>
      <c r="E83" s="2"/>
      <c r="F83" s="2"/>
      <c r="G83" s="2"/>
      <c r="H83" s="2"/>
      <c r="I83" s="2"/>
      <c r="J83" s="2"/>
      <c r="K83" s="2"/>
      <c r="L83" s="2"/>
      <c r="M83" s="2"/>
      <c r="N83" s="2"/>
      <c r="O83" s="2"/>
      <c r="P83" s="2"/>
      <c r="Q83" s="2"/>
      <c r="R83" s="2"/>
      <c r="S83" s="2"/>
      <c r="T83" s="2"/>
      <c r="U83" s="2"/>
      <c r="V83" s="2"/>
      <c r="W83" s="2"/>
      <c r="X83" s="2"/>
      <c r="Y83" s="2"/>
      <c r="Z83" s="2"/>
      <c r="AA83" s="2"/>
      <c r="AB83" s="2"/>
      <c r="AC83" s="86"/>
      <c r="AD83" s="2"/>
      <c r="AE83" s="86"/>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4.25" customHeight="1" x14ac:dyDescent="0.2">
      <c r="A84" s="34"/>
      <c r="B84" s="34"/>
      <c r="C84" s="34"/>
      <c r="D84" s="2"/>
      <c r="E84" s="2"/>
      <c r="F84" s="2"/>
      <c r="G84" s="2"/>
      <c r="H84" s="2"/>
      <c r="I84" s="2"/>
      <c r="J84" s="2"/>
      <c r="K84" s="2"/>
      <c r="L84" s="2"/>
      <c r="M84" s="2"/>
      <c r="N84" s="2"/>
      <c r="O84" s="2"/>
      <c r="P84" s="2"/>
      <c r="Q84" s="2"/>
      <c r="R84" s="2"/>
      <c r="S84" s="2"/>
      <c r="T84" s="2"/>
      <c r="U84" s="2"/>
      <c r="V84" s="2"/>
      <c r="W84" s="2"/>
      <c r="X84" s="2"/>
      <c r="Y84" s="2"/>
      <c r="Z84" s="2"/>
      <c r="AA84" s="2"/>
      <c r="AB84" s="2"/>
      <c r="AC84" s="86"/>
      <c r="AD84" s="2"/>
      <c r="AE84" s="86"/>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4.25" customHeight="1" x14ac:dyDescent="0.2">
      <c r="A85" s="34"/>
      <c r="B85" s="34"/>
      <c r="C85" s="34"/>
      <c r="D85" s="2"/>
      <c r="E85" s="2"/>
      <c r="F85" s="2"/>
      <c r="G85" s="2"/>
      <c r="H85" s="2"/>
      <c r="I85" s="2"/>
      <c r="J85" s="2"/>
      <c r="K85" s="2"/>
      <c r="L85" s="2"/>
      <c r="M85" s="2"/>
      <c r="N85" s="2"/>
      <c r="O85" s="2"/>
      <c r="P85" s="2"/>
      <c r="Q85" s="2"/>
      <c r="R85" s="2"/>
      <c r="S85" s="2"/>
      <c r="T85" s="2"/>
      <c r="U85" s="2"/>
      <c r="V85" s="2"/>
      <c r="W85" s="2"/>
      <c r="X85" s="2"/>
      <c r="Y85" s="2"/>
      <c r="Z85" s="2"/>
      <c r="AA85" s="2"/>
      <c r="AB85" s="2"/>
      <c r="AC85" s="86"/>
      <c r="AD85" s="2"/>
      <c r="AE85" s="86"/>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4.25" customHeight="1" x14ac:dyDescent="0.2">
      <c r="A86" s="34"/>
      <c r="B86" s="34"/>
      <c r="C86" s="34"/>
      <c r="D86" s="2"/>
      <c r="E86" s="2"/>
      <c r="F86" s="2"/>
      <c r="G86" s="2"/>
      <c r="H86" s="2"/>
      <c r="I86" s="2"/>
      <c r="J86" s="2"/>
      <c r="K86" s="2"/>
      <c r="L86" s="2"/>
      <c r="M86" s="2"/>
      <c r="N86" s="2"/>
      <c r="O86" s="2"/>
      <c r="P86" s="2"/>
      <c r="Q86" s="2"/>
      <c r="R86" s="2"/>
      <c r="S86" s="2"/>
      <c r="T86" s="2"/>
      <c r="U86" s="2"/>
      <c r="V86" s="2"/>
      <c r="W86" s="2"/>
      <c r="X86" s="2"/>
      <c r="Y86" s="2"/>
      <c r="Z86" s="2"/>
      <c r="AA86" s="2"/>
      <c r="AB86" s="2"/>
      <c r="AC86" s="86"/>
      <c r="AD86" s="2"/>
      <c r="AE86" s="86"/>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4.25" customHeight="1" x14ac:dyDescent="0.2">
      <c r="A87" s="34"/>
      <c r="B87" s="34"/>
      <c r="C87" s="34"/>
      <c r="D87" s="2"/>
      <c r="E87" s="2"/>
      <c r="F87" s="2"/>
      <c r="G87" s="2"/>
      <c r="H87" s="2"/>
      <c r="I87" s="2"/>
      <c r="J87" s="2"/>
      <c r="K87" s="2"/>
      <c r="L87" s="2"/>
      <c r="M87" s="2"/>
      <c r="N87" s="2"/>
      <c r="O87" s="2"/>
      <c r="P87" s="2"/>
      <c r="Q87" s="2"/>
      <c r="R87" s="2"/>
      <c r="S87" s="2"/>
      <c r="T87" s="2"/>
      <c r="U87" s="2"/>
      <c r="V87" s="2"/>
      <c r="W87" s="2"/>
      <c r="X87" s="2"/>
      <c r="Y87" s="2"/>
      <c r="Z87" s="2"/>
      <c r="AA87" s="2"/>
      <c r="AB87" s="2"/>
      <c r="AC87" s="86"/>
      <c r="AD87" s="2"/>
      <c r="AE87" s="86"/>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4.25" customHeight="1" x14ac:dyDescent="0.2">
      <c r="A88" s="34"/>
      <c r="B88" s="34"/>
      <c r="C88" s="34"/>
      <c r="D88" s="2"/>
      <c r="E88" s="2"/>
      <c r="F88" s="2"/>
      <c r="G88" s="2"/>
      <c r="H88" s="2"/>
      <c r="I88" s="2"/>
      <c r="J88" s="2"/>
      <c r="K88" s="2"/>
      <c r="L88" s="2"/>
      <c r="M88" s="2"/>
      <c r="N88" s="2"/>
      <c r="O88" s="2"/>
      <c r="P88" s="2"/>
      <c r="Q88" s="2"/>
      <c r="R88" s="2"/>
      <c r="S88" s="2"/>
      <c r="T88" s="2"/>
      <c r="U88" s="2"/>
      <c r="V88" s="2"/>
      <c r="W88" s="2"/>
      <c r="X88" s="2"/>
      <c r="Y88" s="2"/>
      <c r="Z88" s="2"/>
      <c r="AA88" s="2"/>
      <c r="AB88" s="2"/>
      <c r="AC88" s="86"/>
      <c r="AD88" s="2"/>
      <c r="AE88" s="86"/>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4.25" customHeight="1" x14ac:dyDescent="0.2">
      <c r="A89" s="34"/>
      <c r="B89" s="34"/>
      <c r="C89" s="34"/>
      <c r="D89" s="2"/>
      <c r="E89" s="2"/>
      <c r="F89" s="2"/>
      <c r="G89" s="2"/>
      <c r="H89" s="2"/>
      <c r="I89" s="2"/>
      <c r="J89" s="2"/>
      <c r="K89" s="2"/>
      <c r="L89" s="2"/>
      <c r="M89" s="2"/>
      <c r="N89" s="2"/>
      <c r="O89" s="2"/>
      <c r="P89" s="2"/>
      <c r="Q89" s="2"/>
      <c r="R89" s="2"/>
      <c r="S89" s="2"/>
      <c r="T89" s="2"/>
      <c r="U89" s="2"/>
      <c r="V89" s="2"/>
      <c r="W89" s="2"/>
      <c r="X89" s="2"/>
      <c r="Y89" s="2"/>
      <c r="Z89" s="2"/>
      <c r="AA89" s="2"/>
      <c r="AB89" s="2"/>
      <c r="AC89" s="86"/>
      <c r="AD89" s="2"/>
      <c r="AE89" s="86"/>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4.25" customHeight="1" x14ac:dyDescent="0.2">
      <c r="A90" s="34"/>
      <c r="B90" s="34"/>
      <c r="C90" s="34"/>
      <c r="D90" s="2"/>
      <c r="E90" s="2"/>
      <c r="F90" s="2"/>
      <c r="G90" s="2"/>
      <c r="H90" s="2"/>
      <c r="I90" s="2"/>
      <c r="J90" s="2"/>
      <c r="K90" s="2"/>
      <c r="L90" s="2"/>
      <c r="M90" s="2"/>
      <c r="N90" s="2"/>
      <c r="O90" s="2"/>
      <c r="P90" s="2"/>
      <c r="Q90" s="2"/>
      <c r="R90" s="2"/>
      <c r="S90" s="2"/>
      <c r="T90" s="2"/>
      <c r="U90" s="2"/>
      <c r="V90" s="2"/>
      <c r="W90" s="2"/>
      <c r="X90" s="2"/>
      <c r="Y90" s="2"/>
      <c r="Z90" s="2"/>
      <c r="AA90" s="2"/>
      <c r="AB90" s="2"/>
      <c r="AC90" s="86"/>
      <c r="AD90" s="2"/>
      <c r="AE90" s="86"/>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4.25" customHeight="1" x14ac:dyDescent="0.2">
      <c r="A91" s="34"/>
      <c r="B91" s="34"/>
      <c r="C91" s="34"/>
      <c r="D91" s="2"/>
      <c r="E91" s="2"/>
      <c r="F91" s="2"/>
      <c r="G91" s="2"/>
      <c r="H91" s="2"/>
      <c r="I91" s="2"/>
      <c r="J91" s="2"/>
      <c r="K91" s="2"/>
      <c r="L91" s="2"/>
      <c r="M91" s="2"/>
      <c r="N91" s="2"/>
      <c r="O91" s="2"/>
      <c r="P91" s="2"/>
      <c r="Q91" s="2"/>
      <c r="R91" s="2"/>
      <c r="S91" s="2"/>
      <c r="T91" s="2"/>
      <c r="U91" s="2"/>
      <c r="V91" s="2"/>
      <c r="W91" s="2"/>
      <c r="X91" s="2"/>
      <c r="Y91" s="2"/>
      <c r="Z91" s="2"/>
      <c r="AA91" s="2"/>
      <c r="AB91" s="2"/>
      <c r="AC91" s="86"/>
      <c r="AD91" s="2"/>
      <c r="AE91" s="86"/>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4.25" customHeight="1" x14ac:dyDescent="0.2">
      <c r="A92" s="34"/>
      <c r="B92" s="34"/>
      <c r="C92" s="34"/>
      <c r="D92" s="2"/>
      <c r="E92" s="2"/>
      <c r="F92" s="2"/>
      <c r="G92" s="2"/>
      <c r="H92" s="2"/>
      <c r="I92" s="2"/>
      <c r="J92" s="2"/>
      <c r="K92" s="2"/>
      <c r="L92" s="2"/>
      <c r="M92" s="2"/>
      <c r="N92" s="2"/>
      <c r="O92" s="2"/>
      <c r="P92" s="2"/>
      <c r="Q92" s="2"/>
      <c r="R92" s="2"/>
      <c r="S92" s="2"/>
      <c r="T92" s="2"/>
      <c r="U92" s="2"/>
      <c r="V92" s="2"/>
      <c r="W92" s="2"/>
      <c r="X92" s="2"/>
      <c r="Y92" s="2"/>
      <c r="Z92" s="2"/>
      <c r="AA92" s="2"/>
      <c r="AB92" s="2"/>
      <c r="AC92" s="86"/>
      <c r="AD92" s="2"/>
      <c r="AE92" s="86"/>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4.25" customHeight="1" x14ac:dyDescent="0.2">
      <c r="A93" s="34"/>
      <c r="B93" s="34"/>
      <c r="C93" s="34"/>
      <c r="D93" s="2"/>
      <c r="E93" s="2"/>
      <c r="F93" s="2"/>
      <c r="G93" s="2"/>
      <c r="H93" s="2"/>
      <c r="I93" s="2"/>
      <c r="J93" s="2"/>
      <c r="K93" s="2"/>
      <c r="L93" s="2"/>
      <c r="M93" s="2"/>
      <c r="N93" s="2"/>
      <c r="O93" s="2"/>
      <c r="P93" s="2"/>
      <c r="Q93" s="2"/>
      <c r="R93" s="2"/>
      <c r="S93" s="2"/>
      <c r="T93" s="2"/>
      <c r="U93" s="2"/>
      <c r="V93" s="2"/>
      <c r="W93" s="2"/>
      <c r="X93" s="2"/>
      <c r="Y93" s="2"/>
      <c r="Z93" s="2"/>
      <c r="AA93" s="2"/>
      <c r="AB93" s="2"/>
      <c r="AC93" s="86"/>
      <c r="AD93" s="2"/>
      <c r="AE93" s="86"/>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4.25" customHeight="1" x14ac:dyDescent="0.2">
      <c r="A94" s="34"/>
      <c r="B94" s="34"/>
      <c r="C94" s="34"/>
      <c r="D94" s="2"/>
      <c r="E94" s="2"/>
      <c r="F94" s="2"/>
      <c r="G94" s="2"/>
      <c r="H94" s="2"/>
      <c r="I94" s="2"/>
      <c r="J94" s="2"/>
      <c r="K94" s="2"/>
      <c r="L94" s="2"/>
      <c r="M94" s="2"/>
      <c r="N94" s="2"/>
      <c r="O94" s="2"/>
      <c r="P94" s="2"/>
      <c r="Q94" s="2"/>
      <c r="R94" s="2"/>
      <c r="S94" s="2"/>
      <c r="T94" s="2"/>
      <c r="U94" s="2"/>
      <c r="V94" s="2"/>
      <c r="W94" s="2"/>
      <c r="X94" s="2"/>
      <c r="Y94" s="2"/>
      <c r="Z94" s="2"/>
      <c r="AA94" s="2"/>
      <c r="AB94" s="2"/>
      <c r="AC94" s="86"/>
      <c r="AD94" s="2"/>
      <c r="AE94" s="86"/>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4.25" customHeight="1" x14ac:dyDescent="0.2">
      <c r="A95" s="34"/>
      <c r="B95" s="34"/>
      <c r="C95" s="34"/>
      <c r="D95" s="2"/>
      <c r="E95" s="2"/>
      <c r="F95" s="2"/>
      <c r="G95" s="2"/>
      <c r="H95" s="2"/>
      <c r="I95" s="2"/>
      <c r="J95" s="2"/>
      <c r="K95" s="2"/>
      <c r="L95" s="2"/>
      <c r="M95" s="2"/>
      <c r="N95" s="2"/>
      <c r="O95" s="2"/>
      <c r="P95" s="2"/>
      <c r="Q95" s="2"/>
      <c r="R95" s="2"/>
      <c r="S95" s="2"/>
      <c r="T95" s="2"/>
      <c r="U95" s="2"/>
      <c r="V95" s="2"/>
      <c r="W95" s="2"/>
      <c r="X95" s="2"/>
      <c r="Y95" s="2"/>
      <c r="Z95" s="2"/>
      <c r="AA95" s="2"/>
      <c r="AB95" s="2"/>
      <c r="AC95" s="86"/>
      <c r="AD95" s="2"/>
      <c r="AE95" s="86"/>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4.25" customHeight="1" x14ac:dyDescent="0.2">
      <c r="A96" s="34"/>
      <c r="B96" s="34"/>
      <c r="C96" s="34"/>
      <c r="D96" s="2"/>
      <c r="E96" s="2"/>
      <c r="F96" s="2"/>
      <c r="G96" s="2"/>
      <c r="H96" s="2"/>
      <c r="I96" s="2"/>
      <c r="J96" s="2"/>
      <c r="K96" s="2"/>
      <c r="L96" s="2"/>
      <c r="M96" s="2"/>
      <c r="N96" s="2"/>
      <c r="O96" s="2"/>
      <c r="P96" s="2"/>
      <c r="Q96" s="2"/>
      <c r="R96" s="2"/>
      <c r="S96" s="2"/>
      <c r="T96" s="2"/>
      <c r="U96" s="2"/>
      <c r="V96" s="2"/>
      <c r="W96" s="2"/>
      <c r="X96" s="2"/>
      <c r="Y96" s="2"/>
      <c r="Z96" s="2"/>
      <c r="AA96" s="2"/>
      <c r="AB96" s="2"/>
      <c r="AC96" s="86"/>
      <c r="AD96" s="2"/>
      <c r="AE96" s="86"/>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4.25" customHeight="1" x14ac:dyDescent="0.2">
      <c r="A97" s="34"/>
      <c r="B97" s="34"/>
      <c r="C97" s="34"/>
      <c r="D97" s="2"/>
      <c r="E97" s="2"/>
      <c r="F97" s="2"/>
      <c r="G97" s="2"/>
      <c r="H97" s="2"/>
      <c r="I97" s="2"/>
      <c r="J97" s="2"/>
      <c r="K97" s="2"/>
      <c r="L97" s="2"/>
      <c r="M97" s="2"/>
      <c r="N97" s="2"/>
      <c r="O97" s="2"/>
      <c r="P97" s="2"/>
      <c r="Q97" s="2"/>
      <c r="R97" s="2"/>
      <c r="S97" s="2"/>
      <c r="T97" s="2"/>
      <c r="U97" s="2"/>
      <c r="V97" s="2"/>
      <c r="W97" s="2"/>
      <c r="X97" s="2"/>
      <c r="Y97" s="2"/>
      <c r="Z97" s="2"/>
      <c r="AA97" s="2"/>
      <c r="AB97" s="2"/>
      <c r="AC97" s="86"/>
      <c r="AD97" s="2"/>
      <c r="AE97" s="86"/>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4.25" customHeight="1" x14ac:dyDescent="0.2">
      <c r="A98" s="34"/>
      <c r="B98" s="34"/>
      <c r="C98" s="34"/>
      <c r="D98" s="2"/>
      <c r="E98" s="2"/>
      <c r="F98" s="2"/>
      <c r="G98" s="2"/>
      <c r="H98" s="2"/>
      <c r="I98" s="2"/>
      <c r="J98" s="2"/>
      <c r="K98" s="2"/>
      <c r="L98" s="2"/>
      <c r="M98" s="2"/>
      <c r="N98" s="2"/>
      <c r="O98" s="2"/>
      <c r="P98" s="2"/>
      <c r="Q98" s="2"/>
      <c r="R98" s="2"/>
      <c r="S98" s="2"/>
      <c r="T98" s="2"/>
      <c r="U98" s="2"/>
      <c r="V98" s="2"/>
      <c r="W98" s="2"/>
      <c r="X98" s="2"/>
      <c r="Y98" s="2"/>
      <c r="Z98" s="2"/>
      <c r="AA98" s="2"/>
      <c r="AB98" s="2"/>
      <c r="AC98" s="86"/>
      <c r="AD98" s="2"/>
      <c r="AE98" s="86"/>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4.25" customHeight="1" x14ac:dyDescent="0.2">
      <c r="A99" s="34"/>
      <c r="B99" s="34"/>
      <c r="C99" s="34"/>
      <c r="D99" s="2"/>
      <c r="E99" s="2"/>
      <c r="F99" s="2"/>
      <c r="G99" s="2"/>
      <c r="H99" s="2"/>
      <c r="I99" s="2"/>
      <c r="J99" s="2"/>
      <c r="K99" s="2"/>
      <c r="L99" s="2"/>
      <c r="M99" s="2"/>
      <c r="N99" s="2"/>
      <c r="O99" s="2"/>
      <c r="P99" s="2"/>
      <c r="Q99" s="2"/>
      <c r="R99" s="2"/>
      <c r="S99" s="2"/>
      <c r="T99" s="2"/>
      <c r="U99" s="2"/>
      <c r="V99" s="2"/>
      <c r="W99" s="2"/>
      <c r="X99" s="2"/>
      <c r="Y99" s="2"/>
      <c r="Z99" s="2"/>
      <c r="AA99" s="2"/>
      <c r="AB99" s="2"/>
      <c r="AC99" s="86"/>
      <c r="AD99" s="2"/>
      <c r="AE99" s="86"/>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4.25" customHeight="1" x14ac:dyDescent="0.2">
      <c r="A100" s="34"/>
      <c r="B100" s="34"/>
      <c r="C100" s="3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86"/>
      <c r="AD100" s="2"/>
      <c r="AE100" s="86"/>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4.25" customHeight="1" x14ac:dyDescent="0.2">
      <c r="A101" s="34"/>
      <c r="B101" s="34"/>
      <c r="C101" s="34"/>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86"/>
      <c r="AD101" s="2"/>
      <c r="AE101" s="86"/>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4.25" customHeight="1" x14ac:dyDescent="0.2">
      <c r="A102" s="34"/>
      <c r="B102" s="34"/>
      <c r="C102" s="34"/>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86"/>
      <c r="AD102" s="2"/>
      <c r="AE102" s="86"/>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4.25" customHeight="1" x14ac:dyDescent="0.2">
      <c r="A103" s="34"/>
      <c r="B103" s="34"/>
      <c r="C103" s="34"/>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86"/>
      <c r="AD103" s="2"/>
      <c r="AE103" s="86"/>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4.25" customHeight="1" x14ac:dyDescent="0.2">
      <c r="A104" s="34"/>
      <c r="B104" s="34"/>
      <c r="C104" s="3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86"/>
      <c r="AD104" s="2"/>
      <c r="AE104" s="86"/>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4.25" customHeight="1" x14ac:dyDescent="0.2">
      <c r="A105" s="34"/>
      <c r="B105" s="34"/>
      <c r="C105" s="34"/>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86"/>
      <c r="AD105" s="2"/>
      <c r="AE105" s="86"/>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4.25" customHeight="1" x14ac:dyDescent="0.2">
      <c r="A106" s="34"/>
      <c r="B106" s="34"/>
      <c r="C106" s="3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86"/>
      <c r="AD106" s="2"/>
      <c r="AE106" s="86"/>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4.25" customHeight="1" x14ac:dyDescent="0.2">
      <c r="A107" s="34"/>
      <c r="B107" s="34"/>
      <c r="C107" s="34"/>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86"/>
      <c r="AD107" s="2"/>
      <c r="AE107" s="86"/>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4.25" customHeight="1" x14ac:dyDescent="0.2">
      <c r="A108" s="34"/>
      <c r="B108" s="34"/>
      <c r="C108" s="34"/>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86"/>
      <c r="AD108" s="2"/>
      <c r="AE108" s="86"/>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4.25" customHeight="1" x14ac:dyDescent="0.2">
      <c r="A109" s="34"/>
      <c r="B109" s="34"/>
      <c r="C109" s="34"/>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86"/>
      <c r="AD109" s="2"/>
      <c r="AE109" s="86"/>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4.25" customHeight="1" x14ac:dyDescent="0.2">
      <c r="A110" s="34"/>
      <c r="B110" s="34"/>
      <c r="C110" s="34"/>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86"/>
      <c r="AD110" s="2"/>
      <c r="AE110" s="86"/>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4.25" customHeight="1" x14ac:dyDescent="0.2">
      <c r="A111" s="34"/>
      <c r="B111" s="34"/>
      <c r="C111" s="34"/>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86"/>
      <c r="AD111" s="2"/>
      <c r="AE111" s="86"/>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4.25" customHeight="1" x14ac:dyDescent="0.2">
      <c r="A112" s="34"/>
      <c r="B112" s="34"/>
      <c r="C112" s="34"/>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86"/>
      <c r="AD112" s="2"/>
      <c r="AE112" s="86"/>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4.25" customHeight="1" x14ac:dyDescent="0.2">
      <c r="A113" s="34"/>
      <c r="B113" s="34"/>
      <c r="C113" s="34"/>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86"/>
      <c r="AD113" s="2"/>
      <c r="AE113" s="86"/>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4.25" customHeight="1" x14ac:dyDescent="0.2">
      <c r="A114" s="34"/>
      <c r="B114" s="34"/>
      <c r="C114" s="34"/>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86"/>
      <c r="AD114" s="2"/>
      <c r="AE114" s="86"/>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4.25" customHeight="1" x14ac:dyDescent="0.2">
      <c r="A115" s="34"/>
      <c r="B115" s="34"/>
      <c r="C115" s="34"/>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86"/>
      <c r="AD115" s="2"/>
      <c r="AE115" s="86"/>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4.25" customHeight="1" x14ac:dyDescent="0.2">
      <c r="A116" s="34"/>
      <c r="B116" s="34"/>
      <c r="C116" s="34"/>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86"/>
      <c r="AD116" s="2"/>
      <c r="AE116" s="86"/>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4.25" customHeight="1" x14ac:dyDescent="0.2">
      <c r="A117" s="34"/>
      <c r="B117" s="34"/>
      <c r="C117" s="34"/>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86"/>
      <c r="AD117" s="2"/>
      <c r="AE117" s="86"/>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4.25" customHeight="1" x14ac:dyDescent="0.2">
      <c r="A118" s="34"/>
      <c r="B118" s="34"/>
      <c r="C118" s="34"/>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86"/>
      <c r="AD118" s="2"/>
      <c r="AE118" s="86"/>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4.25" customHeight="1" x14ac:dyDescent="0.2">
      <c r="A119" s="34"/>
      <c r="B119" s="34"/>
      <c r="C119" s="34"/>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86"/>
      <c r="AD119" s="2"/>
      <c r="AE119" s="86"/>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4.25" customHeight="1" x14ac:dyDescent="0.2">
      <c r="A120" s="34"/>
      <c r="B120" s="34"/>
      <c r="C120" s="34"/>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86"/>
      <c r="AD120" s="2"/>
      <c r="AE120" s="86"/>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4.25" customHeight="1" x14ac:dyDescent="0.2">
      <c r="A121" s="34"/>
      <c r="B121" s="34"/>
      <c r="C121" s="34"/>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86"/>
      <c r="AD121" s="2"/>
      <c r="AE121" s="86"/>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4.25" customHeight="1" x14ac:dyDescent="0.2">
      <c r="A122" s="34"/>
      <c r="B122" s="34"/>
      <c r="C122" s="34"/>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86"/>
      <c r="AD122" s="2"/>
      <c r="AE122" s="86"/>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4.25" customHeight="1" x14ac:dyDescent="0.2">
      <c r="A123" s="34"/>
      <c r="B123" s="34"/>
      <c r="C123" s="34"/>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86"/>
      <c r="AD123" s="2"/>
      <c r="AE123" s="86"/>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4.25" customHeight="1" x14ac:dyDescent="0.2">
      <c r="A124" s="34"/>
      <c r="B124" s="34"/>
      <c r="C124" s="34"/>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86"/>
      <c r="AD124" s="2"/>
      <c r="AE124" s="86"/>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4.25" customHeight="1" x14ac:dyDescent="0.2">
      <c r="A125" s="34"/>
      <c r="B125" s="34"/>
      <c r="C125" s="34"/>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86"/>
      <c r="AD125" s="2"/>
      <c r="AE125" s="86"/>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4.25" customHeight="1" x14ac:dyDescent="0.2">
      <c r="A126" s="34"/>
      <c r="B126" s="34"/>
      <c r="C126" s="34"/>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86"/>
      <c r="AD126" s="2"/>
      <c r="AE126" s="86"/>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4.25" customHeight="1" x14ac:dyDescent="0.2">
      <c r="A127" s="34"/>
      <c r="B127" s="34"/>
      <c r="C127" s="34"/>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86"/>
      <c r="AD127" s="2"/>
      <c r="AE127" s="86"/>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4.25" customHeight="1" x14ac:dyDescent="0.2">
      <c r="A128" s="34"/>
      <c r="B128" s="34"/>
      <c r="C128" s="34"/>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86"/>
      <c r="AD128" s="2"/>
      <c r="AE128" s="86"/>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4.25" customHeight="1" x14ac:dyDescent="0.2">
      <c r="A129" s="34"/>
      <c r="B129" s="34"/>
      <c r="C129" s="34"/>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86"/>
      <c r="AD129" s="2"/>
      <c r="AE129" s="86"/>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4.25" customHeight="1" x14ac:dyDescent="0.2">
      <c r="A130" s="34"/>
      <c r="B130" s="34"/>
      <c r="C130" s="34"/>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86"/>
      <c r="AD130" s="2"/>
      <c r="AE130" s="86"/>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4.25" customHeight="1" x14ac:dyDescent="0.2">
      <c r="A131" s="34"/>
      <c r="B131" s="34"/>
      <c r="C131" s="34"/>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86"/>
      <c r="AD131" s="2"/>
      <c r="AE131" s="86"/>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4.25" customHeight="1" x14ac:dyDescent="0.2">
      <c r="A132" s="34"/>
      <c r="B132" s="34"/>
      <c r="C132" s="34"/>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86"/>
      <c r="AD132" s="2"/>
      <c r="AE132" s="86"/>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4.25" customHeight="1" x14ac:dyDescent="0.2">
      <c r="A133" s="34"/>
      <c r="B133" s="34"/>
      <c r="C133" s="34"/>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86"/>
      <c r="AD133" s="2"/>
      <c r="AE133" s="86"/>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4.25" customHeight="1" x14ac:dyDescent="0.2">
      <c r="A134" s="34"/>
      <c r="B134" s="34"/>
      <c r="C134" s="34"/>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86"/>
      <c r="AD134" s="2"/>
      <c r="AE134" s="86"/>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4.25" customHeight="1" x14ac:dyDescent="0.2">
      <c r="A135" s="34"/>
      <c r="B135" s="34"/>
      <c r="C135" s="34"/>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86"/>
      <c r="AD135" s="2"/>
      <c r="AE135" s="86"/>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4.25" customHeight="1" x14ac:dyDescent="0.2">
      <c r="A136" s="34"/>
      <c r="B136" s="34"/>
      <c r="C136" s="34"/>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86"/>
      <c r="AD136" s="2"/>
      <c r="AE136" s="86"/>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4.25" customHeight="1" x14ac:dyDescent="0.2">
      <c r="A137" s="34"/>
      <c r="B137" s="34"/>
      <c r="C137" s="34"/>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86"/>
      <c r="AD137" s="2"/>
      <c r="AE137" s="86"/>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4.25" customHeight="1" x14ac:dyDescent="0.2">
      <c r="A138" s="34"/>
      <c r="B138" s="34"/>
      <c r="C138" s="34"/>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86"/>
      <c r="AD138" s="2"/>
      <c r="AE138" s="86"/>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4.25" customHeight="1" x14ac:dyDescent="0.2">
      <c r="A139" s="34"/>
      <c r="B139" s="34"/>
      <c r="C139" s="34"/>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86"/>
      <c r="AD139" s="2"/>
      <c r="AE139" s="86"/>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4.25" customHeight="1" x14ac:dyDescent="0.2">
      <c r="A140" s="34"/>
      <c r="B140" s="34"/>
      <c r="C140" s="34"/>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86"/>
      <c r="AD140" s="2"/>
      <c r="AE140" s="86"/>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4.25" customHeight="1" x14ac:dyDescent="0.2">
      <c r="A141" s="34"/>
      <c r="B141" s="34"/>
      <c r="C141" s="34"/>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86"/>
      <c r="AD141" s="2"/>
      <c r="AE141" s="86"/>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4.25" customHeight="1" x14ac:dyDescent="0.2">
      <c r="A142" s="34"/>
      <c r="B142" s="34"/>
      <c r="C142" s="34"/>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86"/>
      <c r="AD142" s="2"/>
      <c r="AE142" s="86"/>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4.25" customHeight="1" x14ac:dyDescent="0.2">
      <c r="A143" s="34"/>
      <c r="B143" s="34"/>
      <c r="C143" s="34"/>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86"/>
      <c r="AD143" s="2"/>
      <c r="AE143" s="86"/>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4.25" customHeight="1" x14ac:dyDescent="0.2">
      <c r="A144" s="34"/>
      <c r="B144" s="34"/>
      <c r="C144" s="34"/>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86"/>
      <c r="AD144" s="2"/>
      <c r="AE144" s="86"/>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4.25" customHeight="1" x14ac:dyDescent="0.2">
      <c r="A145" s="34"/>
      <c r="B145" s="34"/>
      <c r="C145" s="34"/>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86"/>
      <c r="AD145" s="2"/>
      <c r="AE145" s="86"/>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4.25" customHeight="1" x14ac:dyDescent="0.2">
      <c r="A146" s="34"/>
      <c r="B146" s="34"/>
      <c r="C146" s="34"/>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86"/>
      <c r="AD146" s="2"/>
      <c r="AE146" s="86"/>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4.25" customHeight="1" x14ac:dyDescent="0.2">
      <c r="A147" s="34"/>
      <c r="B147" s="34"/>
      <c r="C147" s="3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86"/>
      <c r="AD147" s="2"/>
      <c r="AE147" s="86"/>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4.25" customHeight="1" x14ac:dyDescent="0.2">
      <c r="A148" s="34"/>
      <c r="B148" s="34"/>
      <c r="C148" s="34"/>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86"/>
      <c r="AD148" s="2"/>
      <c r="AE148" s="86"/>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4.25" customHeight="1" x14ac:dyDescent="0.2">
      <c r="A149" s="34"/>
      <c r="B149" s="34"/>
      <c r="C149" s="34"/>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86"/>
      <c r="AD149" s="2"/>
      <c r="AE149" s="86"/>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4.25" customHeight="1" x14ac:dyDescent="0.2">
      <c r="A150" s="34"/>
      <c r="B150" s="34"/>
      <c r="C150" s="34"/>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86"/>
      <c r="AD150" s="2"/>
      <c r="AE150" s="86"/>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4.25" customHeight="1" x14ac:dyDescent="0.2">
      <c r="A151" s="34"/>
      <c r="B151" s="34"/>
      <c r="C151" s="34"/>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86"/>
      <c r="AD151" s="2"/>
      <c r="AE151" s="86"/>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4.25" customHeight="1" x14ac:dyDescent="0.2">
      <c r="A152" s="34"/>
      <c r="B152" s="34"/>
      <c r="C152" s="34"/>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86"/>
      <c r="AD152" s="2"/>
      <c r="AE152" s="86"/>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4.25" customHeight="1" x14ac:dyDescent="0.2">
      <c r="A153" s="34"/>
      <c r="B153" s="34"/>
      <c r="C153" s="34"/>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86"/>
      <c r="AD153" s="2"/>
      <c r="AE153" s="86"/>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4.25" customHeight="1" x14ac:dyDescent="0.2">
      <c r="A154" s="34"/>
      <c r="B154" s="34"/>
      <c r="C154" s="34"/>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86"/>
      <c r="AD154" s="2"/>
      <c r="AE154" s="86"/>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4.25" customHeight="1" x14ac:dyDescent="0.2">
      <c r="A155" s="34"/>
      <c r="B155" s="34"/>
      <c r="C155" s="34"/>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86"/>
      <c r="AD155" s="2"/>
      <c r="AE155" s="86"/>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4.25" customHeight="1" x14ac:dyDescent="0.2">
      <c r="A156" s="34"/>
      <c r="B156" s="34"/>
      <c r="C156" s="34"/>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86"/>
      <c r="AD156" s="2"/>
      <c r="AE156" s="86"/>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4.25" customHeight="1" x14ac:dyDescent="0.2">
      <c r="A157" s="34"/>
      <c r="B157" s="34"/>
      <c r="C157" s="34"/>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86"/>
      <c r="AD157" s="2"/>
      <c r="AE157" s="86"/>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4.25" customHeight="1" x14ac:dyDescent="0.2">
      <c r="A158" s="34"/>
      <c r="B158" s="34"/>
      <c r="C158" s="34"/>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86"/>
      <c r="AD158" s="2"/>
      <c r="AE158" s="86"/>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4.25" customHeight="1" x14ac:dyDescent="0.2">
      <c r="A159" s="34"/>
      <c r="B159" s="34"/>
      <c r="C159" s="34"/>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86"/>
      <c r="AD159" s="2"/>
      <c r="AE159" s="86"/>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4.25" customHeight="1" x14ac:dyDescent="0.2">
      <c r="A160" s="34"/>
      <c r="B160" s="34"/>
      <c r="C160" s="34"/>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86"/>
      <c r="AD160" s="2"/>
      <c r="AE160" s="86"/>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4.25" customHeight="1" x14ac:dyDescent="0.2">
      <c r="A161" s="34"/>
      <c r="B161" s="34"/>
      <c r="C161" s="34"/>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86"/>
      <c r="AD161" s="2"/>
      <c r="AE161" s="86"/>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4.25" customHeight="1" x14ac:dyDescent="0.2">
      <c r="A162" s="34"/>
      <c r="B162" s="34"/>
      <c r="C162" s="34"/>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86"/>
      <c r="AD162" s="2"/>
      <c r="AE162" s="86"/>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4.25" customHeight="1" x14ac:dyDescent="0.2">
      <c r="A163" s="34"/>
      <c r="B163" s="34"/>
      <c r="C163" s="34"/>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86"/>
      <c r="AD163" s="2"/>
      <c r="AE163" s="86"/>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4.25" customHeight="1" x14ac:dyDescent="0.2">
      <c r="A164" s="34"/>
      <c r="B164" s="34"/>
      <c r="C164" s="34"/>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86"/>
      <c r="AD164" s="2"/>
      <c r="AE164" s="86"/>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4.25" customHeight="1" x14ac:dyDescent="0.2">
      <c r="A165" s="34"/>
      <c r="B165" s="34"/>
      <c r="C165" s="34"/>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86"/>
      <c r="AD165" s="2"/>
      <c r="AE165" s="86"/>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4.25" customHeight="1" x14ac:dyDescent="0.2">
      <c r="A166" s="34"/>
      <c r="B166" s="34"/>
      <c r="C166" s="34"/>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86"/>
      <c r="AD166" s="2"/>
      <c r="AE166" s="86"/>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4.25" customHeight="1" x14ac:dyDescent="0.2">
      <c r="A167" s="34"/>
      <c r="B167" s="34"/>
      <c r="C167" s="34"/>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86"/>
      <c r="AD167" s="2"/>
      <c r="AE167" s="86"/>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4.25" customHeight="1" x14ac:dyDescent="0.2">
      <c r="A168" s="34"/>
      <c r="B168" s="34"/>
      <c r="C168" s="34"/>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86"/>
      <c r="AD168" s="2"/>
      <c r="AE168" s="86"/>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4.25" customHeight="1" x14ac:dyDescent="0.2">
      <c r="A169" s="34"/>
      <c r="B169" s="34"/>
      <c r="C169" s="34"/>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86"/>
      <c r="AD169" s="2"/>
      <c r="AE169" s="86"/>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4.25" customHeight="1" x14ac:dyDescent="0.2">
      <c r="A170" s="34"/>
      <c r="B170" s="34"/>
      <c r="C170" s="34"/>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86"/>
      <c r="AD170" s="2"/>
      <c r="AE170" s="86"/>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4.25" customHeight="1" x14ac:dyDescent="0.2">
      <c r="A171" s="34"/>
      <c r="B171" s="34"/>
      <c r="C171" s="34"/>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86"/>
      <c r="AD171" s="2"/>
      <c r="AE171" s="86"/>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4.25" customHeight="1" x14ac:dyDescent="0.2">
      <c r="A172" s="34"/>
      <c r="B172" s="34"/>
      <c r="C172" s="34"/>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86"/>
      <c r="AD172" s="2"/>
      <c r="AE172" s="86"/>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4.25" customHeight="1" x14ac:dyDescent="0.2">
      <c r="A173" s="34"/>
      <c r="B173" s="34"/>
      <c r="C173" s="34"/>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86"/>
      <c r="AD173" s="2"/>
      <c r="AE173" s="86"/>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4.25" customHeight="1" x14ac:dyDescent="0.2">
      <c r="A174" s="34"/>
      <c r="B174" s="34"/>
      <c r="C174" s="34"/>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86"/>
      <c r="AD174" s="2"/>
      <c r="AE174" s="86"/>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4.25" customHeight="1" x14ac:dyDescent="0.2">
      <c r="A175" s="34"/>
      <c r="B175" s="34"/>
      <c r="C175" s="34"/>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86"/>
      <c r="AD175" s="2"/>
      <c r="AE175" s="86"/>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4.25" customHeight="1" x14ac:dyDescent="0.2">
      <c r="A176" s="34"/>
      <c r="B176" s="34"/>
      <c r="C176" s="34"/>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86"/>
      <c r="AD176" s="2"/>
      <c r="AE176" s="86"/>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4.25" customHeight="1" x14ac:dyDescent="0.2">
      <c r="A177" s="34"/>
      <c r="B177" s="34"/>
      <c r="C177" s="34"/>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86"/>
      <c r="AD177" s="2"/>
      <c r="AE177" s="86"/>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4.25" customHeight="1" x14ac:dyDescent="0.2">
      <c r="A178" s="34"/>
      <c r="B178" s="34"/>
      <c r="C178" s="34"/>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86"/>
      <c r="AD178" s="2"/>
      <c r="AE178" s="86"/>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4.25" customHeight="1" x14ac:dyDescent="0.2">
      <c r="A179" s="34"/>
      <c r="B179" s="34"/>
      <c r="C179" s="34"/>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86"/>
      <c r="AD179" s="2"/>
      <c r="AE179" s="86"/>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4.25" customHeight="1" x14ac:dyDescent="0.2">
      <c r="A180" s="34"/>
      <c r="B180" s="34"/>
      <c r="C180" s="34"/>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86"/>
      <c r="AD180" s="2"/>
      <c r="AE180" s="86"/>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4.25" customHeight="1" x14ac:dyDescent="0.2">
      <c r="A181" s="34"/>
      <c r="B181" s="34"/>
      <c r="C181" s="34"/>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86"/>
      <c r="AD181" s="2"/>
      <c r="AE181" s="86"/>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4.25" customHeight="1" x14ac:dyDescent="0.2">
      <c r="A182" s="34"/>
      <c r="B182" s="34"/>
      <c r="C182" s="34"/>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86"/>
      <c r="AD182" s="2"/>
      <c r="AE182" s="86"/>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4.25" customHeight="1" x14ac:dyDescent="0.2">
      <c r="A183" s="34"/>
      <c r="B183" s="34"/>
      <c r="C183" s="34"/>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86"/>
      <c r="AD183" s="2"/>
      <c r="AE183" s="86"/>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4.25" customHeight="1" x14ac:dyDescent="0.2">
      <c r="A184" s="34"/>
      <c r="B184" s="34"/>
      <c r="C184" s="34"/>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86"/>
      <c r="AD184" s="2"/>
      <c r="AE184" s="86"/>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4.25" customHeight="1" x14ac:dyDescent="0.2">
      <c r="A185" s="34"/>
      <c r="B185" s="34"/>
      <c r="C185" s="34"/>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86"/>
      <c r="AD185" s="2"/>
      <c r="AE185" s="86"/>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4.25" customHeight="1" x14ac:dyDescent="0.2">
      <c r="A186" s="34"/>
      <c r="B186" s="34"/>
      <c r="C186" s="34"/>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86"/>
      <c r="AD186" s="2"/>
      <c r="AE186" s="86"/>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4.25" customHeight="1" x14ac:dyDescent="0.2">
      <c r="A187" s="34"/>
      <c r="B187" s="34"/>
      <c r="C187" s="34"/>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86"/>
      <c r="AD187" s="2"/>
      <c r="AE187" s="86"/>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4.25" customHeight="1" x14ac:dyDescent="0.2">
      <c r="A188" s="34"/>
      <c r="B188" s="34"/>
      <c r="C188" s="34"/>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86"/>
      <c r="AD188" s="2"/>
      <c r="AE188" s="86"/>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4.25" customHeight="1" x14ac:dyDescent="0.2">
      <c r="A189" s="34"/>
      <c r="B189" s="34"/>
      <c r="C189" s="34"/>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86"/>
      <c r="AD189" s="2"/>
      <c r="AE189" s="86"/>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4.25" customHeight="1" x14ac:dyDescent="0.2">
      <c r="A190" s="34"/>
      <c r="B190" s="34"/>
      <c r="C190" s="34"/>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86"/>
      <c r="AD190" s="2"/>
      <c r="AE190" s="86"/>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4.25" customHeight="1" x14ac:dyDescent="0.2">
      <c r="A191" s="34"/>
      <c r="B191" s="34"/>
      <c r="C191" s="34"/>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86"/>
      <c r="AD191" s="2"/>
      <c r="AE191" s="86"/>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4.25" customHeight="1" x14ac:dyDescent="0.2">
      <c r="A192" s="34"/>
      <c r="B192" s="34"/>
      <c r="C192" s="34"/>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86"/>
      <c r="AD192" s="2"/>
      <c r="AE192" s="86"/>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4.25" customHeight="1" x14ac:dyDescent="0.2">
      <c r="A193" s="34"/>
      <c r="B193" s="34"/>
      <c r="C193" s="34"/>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86"/>
      <c r="AD193" s="2"/>
      <c r="AE193" s="86"/>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4.25" customHeight="1" x14ac:dyDescent="0.2">
      <c r="A194" s="34"/>
      <c r="B194" s="34"/>
      <c r="C194" s="34"/>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86"/>
      <c r="AD194" s="2"/>
      <c r="AE194" s="86"/>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4.25" customHeight="1" x14ac:dyDescent="0.2">
      <c r="A195" s="34"/>
      <c r="B195" s="34"/>
      <c r="C195" s="34"/>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86"/>
      <c r="AD195" s="2"/>
      <c r="AE195" s="86"/>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4.25" customHeight="1" x14ac:dyDescent="0.2">
      <c r="A196" s="34"/>
      <c r="B196" s="34"/>
      <c r="C196" s="34"/>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86"/>
      <c r="AD196" s="2"/>
      <c r="AE196" s="86"/>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4.25" customHeight="1" x14ac:dyDescent="0.2">
      <c r="A197" s="34"/>
      <c r="B197" s="34"/>
      <c r="C197" s="34"/>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86"/>
      <c r="AD197" s="2"/>
      <c r="AE197" s="86"/>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4.25" customHeight="1" x14ac:dyDescent="0.2">
      <c r="A198" s="34"/>
      <c r="B198" s="34"/>
      <c r="C198" s="34"/>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86"/>
      <c r="AD198" s="2"/>
      <c r="AE198" s="86"/>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4.25" customHeight="1" x14ac:dyDescent="0.2">
      <c r="A199" s="34"/>
      <c r="B199" s="34"/>
      <c r="C199" s="34"/>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86"/>
      <c r="AD199" s="2"/>
      <c r="AE199" s="86"/>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4.25" customHeight="1" x14ac:dyDescent="0.2">
      <c r="A200" s="34"/>
      <c r="B200" s="34"/>
      <c r="C200" s="34"/>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86"/>
      <c r="AD200" s="2"/>
      <c r="AE200" s="86"/>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4.25" customHeight="1" x14ac:dyDescent="0.2">
      <c r="A201" s="34"/>
      <c r="B201" s="34"/>
      <c r="C201" s="34"/>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86"/>
      <c r="AD201" s="2"/>
      <c r="AE201" s="86"/>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4.25" customHeight="1" x14ac:dyDescent="0.2">
      <c r="A202" s="34"/>
      <c r="B202" s="34"/>
      <c r="C202" s="34"/>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86"/>
      <c r="AD202" s="2"/>
      <c r="AE202" s="86"/>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4.25" customHeight="1" x14ac:dyDescent="0.2">
      <c r="A203" s="34"/>
      <c r="B203" s="34"/>
      <c r="C203" s="34"/>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86"/>
      <c r="AD203" s="2"/>
      <c r="AE203" s="86"/>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4.25" customHeight="1" x14ac:dyDescent="0.2">
      <c r="A204" s="34"/>
      <c r="B204" s="34"/>
      <c r="C204" s="34"/>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86"/>
      <c r="AD204" s="2"/>
      <c r="AE204" s="86"/>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4.25" customHeight="1" x14ac:dyDescent="0.2">
      <c r="A205" s="34"/>
      <c r="B205" s="34"/>
      <c r="C205" s="34"/>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86"/>
      <c r="AD205" s="2"/>
      <c r="AE205" s="86"/>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4.25" customHeight="1" x14ac:dyDescent="0.2">
      <c r="A206" s="34"/>
      <c r="B206" s="34"/>
      <c r="C206" s="34"/>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86"/>
      <c r="AD206" s="2"/>
      <c r="AE206" s="86"/>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4.25" customHeight="1" x14ac:dyDescent="0.2">
      <c r="A207" s="34"/>
      <c r="B207" s="34"/>
      <c r="C207" s="34"/>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86"/>
      <c r="AD207" s="2"/>
      <c r="AE207" s="86"/>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4.25" customHeight="1" x14ac:dyDescent="0.2">
      <c r="A208" s="34"/>
      <c r="B208" s="34"/>
      <c r="C208" s="34"/>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86"/>
      <c r="AD208" s="2"/>
      <c r="AE208" s="86"/>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4.25" customHeight="1" x14ac:dyDescent="0.2">
      <c r="A209" s="34"/>
      <c r="B209" s="34"/>
      <c r="C209" s="34"/>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86"/>
      <c r="AD209" s="2"/>
      <c r="AE209" s="86"/>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4.25" customHeight="1" x14ac:dyDescent="0.2">
      <c r="A210" s="34"/>
      <c r="B210" s="34"/>
      <c r="C210" s="34"/>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86"/>
      <c r="AD210" s="2"/>
      <c r="AE210" s="86"/>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4.25" customHeight="1" x14ac:dyDescent="0.2">
      <c r="A211" s="34"/>
      <c r="B211" s="34"/>
      <c r="C211" s="34"/>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86"/>
      <c r="AD211" s="2"/>
      <c r="AE211" s="86"/>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4.25" customHeight="1" x14ac:dyDescent="0.2">
      <c r="A212" s="34"/>
      <c r="B212" s="34"/>
      <c r="C212" s="34"/>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86"/>
      <c r="AD212" s="2"/>
      <c r="AE212" s="86"/>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4.25" customHeight="1" x14ac:dyDescent="0.2">
      <c r="A213" s="34"/>
      <c r="B213" s="34"/>
      <c r="C213" s="34"/>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86"/>
      <c r="AD213" s="2"/>
      <c r="AE213" s="86"/>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4.25" customHeight="1" x14ac:dyDescent="0.2">
      <c r="A214" s="34"/>
      <c r="B214" s="34"/>
      <c r="C214" s="34"/>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86"/>
      <c r="AD214" s="2"/>
      <c r="AE214" s="86"/>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4.25" customHeight="1" x14ac:dyDescent="0.2">
      <c r="A215" s="34"/>
      <c r="B215" s="34"/>
      <c r="C215" s="34"/>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86"/>
      <c r="AD215" s="2"/>
      <c r="AE215" s="86"/>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4.25" customHeight="1" x14ac:dyDescent="0.2">
      <c r="A216" s="34"/>
      <c r="B216" s="34"/>
      <c r="C216" s="34"/>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86"/>
      <c r="AD216" s="2"/>
      <c r="AE216" s="86"/>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4.25" customHeight="1" x14ac:dyDescent="0.2">
      <c r="A217" s="34"/>
      <c r="B217" s="34"/>
      <c r="C217" s="34"/>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86"/>
      <c r="AD217" s="2"/>
      <c r="AE217" s="86"/>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4.25" customHeight="1" x14ac:dyDescent="0.2">
      <c r="A218" s="34"/>
      <c r="B218" s="34"/>
      <c r="C218" s="34"/>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86"/>
      <c r="AD218" s="2"/>
      <c r="AE218" s="86"/>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4.25" customHeight="1" x14ac:dyDescent="0.2">
      <c r="A219" s="34"/>
      <c r="B219" s="34"/>
      <c r="C219" s="34"/>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86"/>
      <c r="AD219" s="2"/>
      <c r="AE219" s="86"/>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4.25" customHeight="1" x14ac:dyDescent="0.2">
      <c r="A220" s="34"/>
      <c r="B220" s="34"/>
      <c r="C220" s="34"/>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86"/>
      <c r="AD220" s="2"/>
      <c r="AE220" s="86"/>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4.25" customHeight="1" x14ac:dyDescent="0.2">
      <c r="A221" s="34"/>
      <c r="B221" s="34"/>
      <c r="C221" s="34"/>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86"/>
      <c r="AD221" s="2"/>
      <c r="AE221" s="86"/>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4.25" customHeight="1" x14ac:dyDescent="0.2">
      <c r="A222" s="34"/>
      <c r="B222" s="34"/>
      <c r="C222" s="34"/>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86"/>
      <c r="AD222" s="2"/>
      <c r="AE222" s="86"/>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4.25" customHeight="1" x14ac:dyDescent="0.2">
      <c r="A223" s="34"/>
      <c r="B223" s="34"/>
      <c r="C223" s="34"/>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86"/>
      <c r="AD223" s="2"/>
      <c r="AE223" s="86"/>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4.25" customHeight="1" x14ac:dyDescent="0.2">
      <c r="A224" s="34"/>
      <c r="B224" s="34"/>
      <c r="C224" s="34"/>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86"/>
      <c r="AD224" s="2"/>
      <c r="AE224" s="86"/>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4.25" customHeight="1" x14ac:dyDescent="0.2">
      <c r="A225" s="34"/>
      <c r="B225" s="34"/>
      <c r="C225" s="34"/>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86"/>
      <c r="AD225" s="2"/>
      <c r="AE225" s="86"/>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4.25" customHeight="1" x14ac:dyDescent="0.2">
      <c r="A226" s="34"/>
      <c r="B226" s="34"/>
      <c r="C226" s="34"/>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86"/>
      <c r="AD226" s="2"/>
      <c r="AE226" s="86"/>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4.25" customHeight="1" x14ac:dyDescent="0.2">
      <c r="A227" s="34"/>
      <c r="B227" s="34"/>
      <c r="C227" s="34"/>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86"/>
      <c r="AD227" s="2"/>
      <c r="AE227" s="86"/>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4.25" customHeight="1" x14ac:dyDescent="0.2">
      <c r="A228" s="34"/>
      <c r="B228" s="34"/>
      <c r="C228" s="34"/>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86"/>
      <c r="AD228" s="2"/>
      <c r="AE228" s="86"/>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4.25" customHeight="1" x14ac:dyDescent="0.2">
      <c r="A229" s="34"/>
      <c r="B229" s="34"/>
      <c r="C229" s="34"/>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86"/>
      <c r="AD229" s="2"/>
      <c r="AE229" s="86"/>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4.25" customHeight="1" x14ac:dyDescent="0.2">
      <c r="A230" s="34"/>
      <c r="B230" s="34"/>
      <c r="C230" s="34"/>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86"/>
      <c r="AD230" s="2"/>
      <c r="AE230" s="86"/>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4.25" customHeight="1" x14ac:dyDescent="0.2">
      <c r="A231" s="34"/>
      <c r="B231" s="34"/>
      <c r="C231" s="34"/>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86"/>
      <c r="AD231" s="2"/>
      <c r="AE231" s="86"/>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4.25" customHeight="1" x14ac:dyDescent="0.2">
      <c r="A232" s="34"/>
      <c r="B232" s="34"/>
      <c r="C232" s="34"/>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86"/>
      <c r="AD232" s="2"/>
      <c r="AE232" s="86"/>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4.25" customHeight="1" x14ac:dyDescent="0.2">
      <c r="A233" s="34"/>
      <c r="B233" s="34"/>
      <c r="C233" s="34"/>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86"/>
      <c r="AD233" s="2"/>
      <c r="AE233" s="86"/>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4.25" customHeight="1" x14ac:dyDescent="0.2">
      <c r="A234" s="34"/>
      <c r="B234" s="34"/>
      <c r="C234" s="34"/>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86"/>
      <c r="AD234" s="2"/>
      <c r="AE234" s="86"/>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4.25" customHeight="1" x14ac:dyDescent="0.2">
      <c r="A235" s="34"/>
      <c r="B235" s="34"/>
      <c r="C235" s="34"/>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86"/>
      <c r="AD235" s="2"/>
      <c r="AE235" s="86"/>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4.25" customHeight="1" x14ac:dyDescent="0.2">
      <c r="A236" s="34"/>
      <c r="B236" s="34"/>
      <c r="C236" s="34"/>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86"/>
      <c r="AD236" s="2"/>
      <c r="AE236" s="86"/>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4.25" customHeight="1" x14ac:dyDescent="0.2">
      <c r="A237" s="34"/>
      <c r="B237" s="34"/>
      <c r="C237" s="34"/>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86"/>
      <c r="AD237" s="2"/>
      <c r="AE237" s="86"/>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4.25" customHeight="1" x14ac:dyDescent="0.2">
      <c r="A238" s="34"/>
      <c r="B238" s="34"/>
      <c r="C238" s="34"/>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86"/>
      <c r="AD238" s="2"/>
      <c r="AE238" s="86"/>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4.25" customHeight="1" x14ac:dyDescent="0.2">
      <c r="A239" s="34"/>
      <c r="B239" s="34"/>
      <c r="C239" s="34"/>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86"/>
      <c r="AD239" s="2"/>
      <c r="AE239" s="86"/>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4.25" customHeight="1" x14ac:dyDescent="0.2">
      <c r="A240" s="34"/>
      <c r="B240" s="34"/>
      <c r="C240" s="34"/>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86"/>
      <c r="AD240" s="2"/>
      <c r="AE240" s="86"/>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4.25" customHeight="1" x14ac:dyDescent="0.2">
      <c r="A241" s="34"/>
      <c r="B241" s="34"/>
      <c r="C241" s="34"/>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86"/>
      <c r="AD241" s="2"/>
      <c r="AE241" s="86"/>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4.25" customHeight="1" x14ac:dyDescent="0.2">
      <c r="A242" s="34"/>
      <c r="B242" s="34"/>
      <c r="C242" s="34"/>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86"/>
      <c r="AD242" s="2"/>
      <c r="AE242" s="86"/>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4.25" customHeight="1" x14ac:dyDescent="0.2">
      <c r="A243" s="34"/>
      <c r="B243" s="34"/>
      <c r="C243" s="34"/>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86"/>
      <c r="AD243" s="2"/>
      <c r="AE243" s="86"/>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4.25" customHeight="1" x14ac:dyDescent="0.2">
      <c r="A244" s="34"/>
      <c r="B244" s="34"/>
      <c r="C244" s="34"/>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86"/>
      <c r="AD244" s="2"/>
      <c r="AE244" s="86"/>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4.25" customHeight="1" x14ac:dyDescent="0.2">
      <c r="A245" s="34"/>
      <c r="B245" s="34"/>
      <c r="C245" s="34"/>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86"/>
      <c r="AD245" s="2"/>
      <c r="AE245" s="86"/>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4.25" customHeight="1" x14ac:dyDescent="0.2">
      <c r="A246" s="34"/>
      <c r="B246" s="34"/>
      <c r="C246" s="34"/>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86"/>
      <c r="AD246" s="2"/>
      <c r="AE246" s="86"/>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4.25" customHeight="1" x14ac:dyDescent="0.2">
      <c r="A247" s="34"/>
      <c r="B247" s="34"/>
      <c r="C247" s="34"/>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86"/>
      <c r="AD247" s="2"/>
      <c r="AE247" s="86"/>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4.25" customHeight="1" x14ac:dyDescent="0.2">
      <c r="A248" s="34"/>
      <c r="B248" s="34"/>
      <c r="C248" s="34"/>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86"/>
      <c r="AD248" s="2"/>
      <c r="AE248" s="86"/>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4.25" customHeight="1" x14ac:dyDescent="0.2">
      <c r="A249" s="34"/>
      <c r="B249" s="34"/>
      <c r="C249" s="34"/>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86"/>
      <c r="AD249" s="2"/>
      <c r="AE249" s="86"/>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4.25" customHeight="1" x14ac:dyDescent="0.2">
      <c r="A250" s="34"/>
      <c r="B250" s="34"/>
      <c r="C250" s="34"/>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86"/>
      <c r="AD250" s="2"/>
      <c r="AE250" s="86"/>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4.25" customHeight="1" x14ac:dyDescent="0.2">
      <c r="A251" s="34"/>
      <c r="B251" s="34"/>
      <c r="C251" s="34"/>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86"/>
      <c r="AD251" s="2"/>
      <c r="AE251" s="86"/>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4.25" customHeight="1" x14ac:dyDescent="0.2">
      <c r="A252" s="34"/>
      <c r="B252" s="34"/>
      <c r="C252" s="34"/>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86"/>
      <c r="AD252" s="2"/>
      <c r="AE252" s="86"/>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4.25" customHeight="1" x14ac:dyDescent="0.2">
      <c r="A253" s="34"/>
      <c r="B253" s="34"/>
      <c r="C253" s="34"/>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86"/>
      <c r="AD253" s="2"/>
      <c r="AE253" s="86"/>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4.25" customHeight="1" x14ac:dyDescent="0.2">
      <c r="A254" s="34"/>
      <c r="B254" s="34"/>
      <c r="C254" s="34"/>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86"/>
      <c r="AD254" s="2"/>
      <c r="AE254" s="86"/>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4.25" customHeight="1" x14ac:dyDescent="0.2">
      <c r="A255" s="34"/>
      <c r="B255" s="34"/>
      <c r="C255" s="34"/>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86"/>
      <c r="AD255" s="2"/>
      <c r="AE255" s="86"/>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4.25" customHeight="1" x14ac:dyDescent="0.2">
      <c r="A256" s="34"/>
      <c r="B256" s="34"/>
      <c r="C256" s="34"/>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86"/>
      <c r="AD256" s="2"/>
      <c r="AE256" s="86"/>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4.25" customHeight="1" x14ac:dyDescent="0.2">
      <c r="A257" s="34"/>
      <c r="B257" s="34"/>
      <c r="C257" s="34"/>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86"/>
      <c r="AD257" s="2"/>
      <c r="AE257" s="86"/>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4.25" customHeight="1" x14ac:dyDescent="0.2">
      <c r="A258" s="34"/>
      <c r="B258" s="34"/>
      <c r="C258" s="34"/>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86"/>
      <c r="AD258" s="2"/>
      <c r="AE258" s="86"/>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4.25" customHeight="1" x14ac:dyDescent="0.2">
      <c r="A259" s="34"/>
      <c r="B259" s="34"/>
      <c r="C259" s="34"/>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86"/>
      <c r="AD259" s="2"/>
      <c r="AE259" s="86"/>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4.25" customHeight="1" x14ac:dyDescent="0.2">
      <c r="A260" s="34"/>
      <c r="B260" s="34"/>
      <c r="C260" s="34"/>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86"/>
      <c r="AD260" s="2"/>
      <c r="AE260" s="86"/>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4.25" customHeight="1" x14ac:dyDescent="0.2">
      <c r="A261" s="34"/>
      <c r="B261" s="34"/>
      <c r="C261" s="34"/>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86"/>
      <c r="AD261" s="2"/>
      <c r="AE261" s="86"/>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4.25" customHeight="1" x14ac:dyDescent="0.2">
      <c r="A262" s="34"/>
      <c r="B262" s="34"/>
      <c r="C262" s="34"/>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86"/>
      <c r="AD262" s="2"/>
      <c r="AE262" s="86"/>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4.25" customHeight="1" x14ac:dyDescent="0.2">
      <c r="A263" s="34"/>
      <c r="B263" s="34"/>
      <c r="C263" s="34"/>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86"/>
      <c r="AD263" s="2"/>
      <c r="AE263" s="86"/>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4.25" customHeight="1" x14ac:dyDescent="0.2">
      <c r="A264" s="34"/>
      <c r="B264" s="34"/>
      <c r="C264" s="34"/>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86"/>
      <c r="AD264" s="2"/>
      <c r="AE264" s="86"/>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4.25" customHeight="1" x14ac:dyDescent="0.2">
      <c r="A265" s="34"/>
      <c r="B265" s="34"/>
      <c r="C265" s="34"/>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86"/>
      <c r="AD265" s="2"/>
      <c r="AE265" s="86"/>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4.25" customHeight="1" x14ac:dyDescent="0.2">
      <c r="A266" s="34"/>
      <c r="B266" s="34"/>
      <c r="C266" s="34"/>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86"/>
      <c r="AD266" s="2"/>
      <c r="AE266" s="86"/>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4.25" customHeight="1" x14ac:dyDescent="0.2">
      <c r="A267" s="34"/>
      <c r="B267" s="34"/>
      <c r="C267" s="34"/>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86"/>
      <c r="AD267" s="2"/>
      <c r="AE267" s="86"/>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4.25" customHeight="1" x14ac:dyDescent="0.2">
      <c r="A268" s="34"/>
      <c r="B268" s="34"/>
      <c r="C268" s="34"/>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86"/>
      <c r="AD268" s="2"/>
      <c r="AE268" s="86"/>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4.25" customHeight="1" x14ac:dyDescent="0.2">
      <c r="A269" s="34"/>
      <c r="B269" s="34"/>
      <c r="C269" s="34"/>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86"/>
      <c r="AD269" s="2"/>
      <c r="AE269" s="86"/>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4.25" customHeight="1" x14ac:dyDescent="0.2">
      <c r="A270" s="34"/>
      <c r="B270" s="34"/>
      <c r="C270" s="34"/>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86"/>
      <c r="AD270" s="2"/>
      <c r="AE270" s="86"/>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4.25" customHeight="1" x14ac:dyDescent="0.2">
      <c r="A271" s="34"/>
      <c r="B271" s="34"/>
      <c r="C271" s="34"/>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86"/>
      <c r="AD271" s="2"/>
      <c r="AE271" s="86"/>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4.25" customHeight="1" x14ac:dyDescent="0.2">
      <c r="A272" s="34"/>
      <c r="B272" s="34"/>
      <c r="C272" s="34"/>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86"/>
      <c r="AD272" s="2"/>
      <c r="AE272" s="86"/>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4.25" customHeight="1" x14ac:dyDescent="0.2">
      <c r="A273" s="34"/>
      <c r="B273" s="34"/>
      <c r="C273" s="34"/>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86"/>
      <c r="AD273" s="2"/>
      <c r="AE273" s="86"/>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4.25" customHeight="1" x14ac:dyDescent="0.2">
      <c r="A274" s="34"/>
      <c r="B274" s="34"/>
      <c r="C274" s="34"/>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86"/>
      <c r="AD274" s="2"/>
      <c r="AE274" s="86"/>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4.25" customHeight="1" x14ac:dyDescent="0.2">
      <c r="A275" s="34"/>
      <c r="B275" s="34"/>
      <c r="C275" s="34"/>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86"/>
      <c r="AD275" s="2"/>
      <c r="AE275" s="86"/>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4.25" customHeight="1" x14ac:dyDescent="0.2">
      <c r="A276" s="34"/>
      <c r="B276" s="34"/>
      <c r="C276" s="34"/>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86"/>
      <c r="AD276" s="2"/>
      <c r="AE276" s="86"/>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4.25" customHeight="1" x14ac:dyDescent="0.2">
      <c r="A277" s="34"/>
      <c r="B277" s="34"/>
      <c r="C277" s="34"/>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86"/>
      <c r="AD277" s="2"/>
      <c r="AE277" s="86"/>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4.25" customHeight="1" x14ac:dyDescent="0.2">
      <c r="A278" s="34"/>
      <c r="B278" s="34"/>
      <c r="C278" s="34"/>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86"/>
      <c r="AD278" s="2"/>
      <c r="AE278" s="86"/>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4.25" customHeight="1" x14ac:dyDescent="0.2">
      <c r="A279" s="34"/>
      <c r="B279" s="34"/>
      <c r="C279" s="34"/>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86"/>
      <c r="AD279" s="2"/>
      <c r="AE279" s="86"/>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4.25" customHeight="1" x14ac:dyDescent="0.2">
      <c r="A280" s="34"/>
      <c r="B280" s="34"/>
      <c r="C280" s="34"/>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86"/>
      <c r="AD280" s="2"/>
      <c r="AE280" s="86"/>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4.25" customHeight="1" x14ac:dyDescent="0.2">
      <c r="A281" s="34"/>
      <c r="B281" s="34"/>
      <c r="C281" s="34"/>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86"/>
      <c r="AD281" s="2"/>
      <c r="AE281" s="86"/>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4.25" customHeight="1" x14ac:dyDescent="0.2">
      <c r="A282" s="34"/>
      <c r="B282" s="34"/>
      <c r="C282" s="34"/>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86"/>
      <c r="AD282" s="2"/>
      <c r="AE282" s="86"/>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4.25" customHeight="1" x14ac:dyDescent="0.2">
      <c r="A283" s="34"/>
      <c r="B283" s="34"/>
      <c r="C283" s="34"/>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86"/>
      <c r="AD283" s="2"/>
      <c r="AE283" s="86"/>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4.25" customHeight="1" x14ac:dyDescent="0.2">
      <c r="A284" s="34"/>
      <c r="B284" s="34"/>
      <c r="C284" s="34"/>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86"/>
      <c r="AD284" s="2"/>
      <c r="AE284" s="86"/>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4.25" customHeight="1" x14ac:dyDescent="0.2">
      <c r="A285" s="34"/>
      <c r="B285" s="34"/>
      <c r="C285" s="34"/>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86"/>
      <c r="AD285" s="2"/>
      <c r="AE285" s="86"/>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4.25" customHeight="1" x14ac:dyDescent="0.2">
      <c r="A286" s="34"/>
      <c r="B286" s="34"/>
      <c r="C286" s="34"/>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86"/>
      <c r="AD286" s="2"/>
      <c r="AE286" s="86"/>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4.25" customHeight="1" x14ac:dyDescent="0.2">
      <c r="A287" s="34"/>
      <c r="B287" s="34"/>
      <c r="C287" s="34"/>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86"/>
      <c r="AD287" s="2"/>
      <c r="AE287" s="86"/>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4.25" customHeight="1" x14ac:dyDescent="0.2">
      <c r="A288" s="34"/>
      <c r="B288" s="34"/>
      <c r="C288" s="34"/>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86"/>
      <c r="AD288" s="2"/>
      <c r="AE288" s="86"/>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4.25" customHeight="1" x14ac:dyDescent="0.2">
      <c r="A289" s="34"/>
      <c r="B289" s="34"/>
      <c r="C289" s="34"/>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86"/>
      <c r="AD289" s="2"/>
      <c r="AE289" s="86"/>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4.25" customHeight="1" x14ac:dyDescent="0.2">
      <c r="A290" s="34"/>
      <c r="B290" s="34"/>
      <c r="C290" s="34"/>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86"/>
      <c r="AD290" s="2"/>
      <c r="AE290" s="86"/>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4.25" customHeight="1" x14ac:dyDescent="0.2">
      <c r="A291" s="34"/>
      <c r="B291" s="34"/>
      <c r="C291" s="34"/>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86"/>
      <c r="AD291" s="2"/>
      <c r="AE291" s="86"/>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4.25" customHeight="1" x14ac:dyDescent="0.2">
      <c r="A292" s="34"/>
      <c r="B292" s="34"/>
      <c r="C292" s="34"/>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86"/>
      <c r="AD292" s="2"/>
      <c r="AE292" s="86"/>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4.25" customHeight="1" x14ac:dyDescent="0.2">
      <c r="A293" s="34"/>
      <c r="B293" s="34"/>
      <c r="C293" s="34"/>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86"/>
      <c r="AD293" s="2"/>
      <c r="AE293" s="86"/>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4.25" customHeight="1" x14ac:dyDescent="0.2">
      <c r="A294" s="34"/>
      <c r="B294" s="34"/>
      <c r="C294" s="34"/>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86"/>
      <c r="AD294" s="2"/>
      <c r="AE294" s="86"/>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4.25" customHeight="1" x14ac:dyDescent="0.2">
      <c r="A295" s="34"/>
      <c r="B295" s="34"/>
      <c r="C295" s="34"/>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86"/>
      <c r="AD295" s="2"/>
      <c r="AE295" s="86"/>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4.25" customHeight="1" x14ac:dyDescent="0.2">
      <c r="A296" s="34"/>
      <c r="B296" s="34"/>
      <c r="C296" s="34"/>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86"/>
      <c r="AD296" s="2"/>
      <c r="AE296" s="86"/>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4.25" customHeight="1" x14ac:dyDescent="0.2">
      <c r="A297" s="34"/>
      <c r="B297" s="34"/>
      <c r="C297" s="34"/>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86"/>
      <c r="AD297" s="2"/>
      <c r="AE297" s="86"/>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4.25" customHeight="1" x14ac:dyDescent="0.2">
      <c r="A298" s="34"/>
      <c r="B298" s="34"/>
      <c r="C298" s="34"/>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86"/>
      <c r="AD298" s="2"/>
      <c r="AE298" s="86"/>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4.25" customHeight="1" x14ac:dyDescent="0.2">
      <c r="A299" s="34"/>
      <c r="B299" s="34"/>
      <c r="C299" s="34"/>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86"/>
      <c r="AD299" s="2"/>
      <c r="AE299" s="86"/>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4.25" customHeight="1" x14ac:dyDescent="0.2">
      <c r="A300" s="34"/>
      <c r="B300" s="34"/>
      <c r="C300" s="34"/>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86"/>
      <c r="AD300" s="2"/>
      <c r="AE300" s="86"/>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4.25" customHeight="1" x14ac:dyDescent="0.2">
      <c r="A301" s="34"/>
      <c r="B301" s="34"/>
      <c r="C301" s="34"/>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86"/>
      <c r="AD301" s="2"/>
      <c r="AE301" s="86"/>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4.25" customHeight="1" x14ac:dyDescent="0.2">
      <c r="A302" s="34"/>
      <c r="B302" s="34"/>
      <c r="C302" s="34"/>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86"/>
      <c r="AD302" s="2"/>
      <c r="AE302" s="86"/>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4.25" customHeight="1" x14ac:dyDescent="0.2">
      <c r="A303" s="34"/>
      <c r="B303" s="34"/>
      <c r="C303" s="34"/>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86"/>
      <c r="AD303" s="2"/>
      <c r="AE303" s="86"/>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4.25" customHeight="1" x14ac:dyDescent="0.2">
      <c r="A304" s="34"/>
      <c r="B304" s="34"/>
      <c r="C304" s="34"/>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86"/>
      <c r="AD304" s="2"/>
      <c r="AE304" s="86"/>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4.25" customHeight="1" x14ac:dyDescent="0.2">
      <c r="A305" s="34"/>
      <c r="B305" s="34"/>
      <c r="C305" s="34"/>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86"/>
      <c r="AD305" s="2"/>
      <c r="AE305" s="86"/>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4.25" customHeight="1" x14ac:dyDescent="0.2">
      <c r="A306" s="34"/>
      <c r="B306" s="34"/>
      <c r="C306" s="34"/>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86"/>
      <c r="AD306" s="2"/>
      <c r="AE306" s="86"/>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4.25" customHeight="1" x14ac:dyDescent="0.2">
      <c r="A307" s="34"/>
      <c r="B307" s="34"/>
      <c r="C307" s="34"/>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86"/>
      <c r="AD307" s="2"/>
      <c r="AE307" s="86"/>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4.25" customHeight="1" x14ac:dyDescent="0.2">
      <c r="A308" s="34"/>
      <c r="B308" s="34"/>
      <c r="C308" s="34"/>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86"/>
      <c r="AD308" s="2"/>
      <c r="AE308" s="86"/>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4.25" customHeight="1" x14ac:dyDescent="0.2">
      <c r="A309" s="34"/>
      <c r="B309" s="34"/>
      <c r="C309" s="34"/>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86"/>
      <c r="AD309" s="2"/>
      <c r="AE309" s="86"/>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4.25" customHeight="1" x14ac:dyDescent="0.2">
      <c r="A310" s="34"/>
      <c r="B310" s="34"/>
      <c r="C310" s="34"/>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86"/>
      <c r="AD310" s="2"/>
      <c r="AE310" s="86"/>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4.25" customHeight="1" x14ac:dyDescent="0.2">
      <c r="A311" s="34"/>
      <c r="B311" s="34"/>
      <c r="C311" s="34"/>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86"/>
      <c r="AD311" s="2"/>
      <c r="AE311" s="86"/>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4.25" customHeight="1" x14ac:dyDescent="0.2">
      <c r="A312" s="34"/>
      <c r="B312" s="34"/>
      <c r="C312" s="34"/>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86"/>
      <c r="AD312" s="2"/>
      <c r="AE312" s="86"/>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4.25" customHeight="1" x14ac:dyDescent="0.2">
      <c r="A313" s="34"/>
      <c r="B313" s="34"/>
      <c r="C313" s="34"/>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86"/>
      <c r="AD313" s="2"/>
      <c r="AE313" s="86"/>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4.25" customHeight="1" x14ac:dyDescent="0.2">
      <c r="A314" s="34"/>
      <c r="B314" s="34"/>
      <c r="C314" s="34"/>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86"/>
      <c r="AD314" s="2"/>
      <c r="AE314" s="86"/>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4.25" customHeight="1" x14ac:dyDescent="0.2">
      <c r="A315" s="34"/>
      <c r="B315" s="34"/>
      <c r="C315" s="34"/>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86"/>
      <c r="AD315" s="2"/>
      <c r="AE315" s="86"/>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4.25" customHeight="1" x14ac:dyDescent="0.2">
      <c r="A316" s="34"/>
      <c r="B316" s="34"/>
      <c r="C316" s="34"/>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86"/>
      <c r="AD316" s="2"/>
      <c r="AE316" s="86"/>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4.25" customHeight="1" x14ac:dyDescent="0.2">
      <c r="A317" s="34"/>
      <c r="B317" s="34"/>
      <c r="C317" s="34"/>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86"/>
      <c r="AD317" s="2"/>
      <c r="AE317" s="86"/>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4.25" customHeight="1" x14ac:dyDescent="0.2">
      <c r="A318" s="34"/>
      <c r="B318" s="34"/>
      <c r="C318" s="34"/>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86"/>
      <c r="AD318" s="2"/>
      <c r="AE318" s="86"/>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4.25" customHeight="1" x14ac:dyDescent="0.2">
      <c r="A319" s="34"/>
      <c r="B319" s="34"/>
      <c r="C319" s="34"/>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86"/>
      <c r="AD319" s="2"/>
      <c r="AE319" s="86"/>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4.25" customHeight="1" x14ac:dyDescent="0.2">
      <c r="A320" s="34"/>
      <c r="B320" s="34"/>
      <c r="C320" s="34"/>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86"/>
      <c r="AD320" s="2"/>
      <c r="AE320" s="86"/>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4.25" customHeight="1" x14ac:dyDescent="0.2">
      <c r="A321" s="34"/>
      <c r="B321" s="34"/>
      <c r="C321" s="34"/>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86"/>
      <c r="AD321" s="2"/>
      <c r="AE321" s="86"/>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4.25" customHeight="1" x14ac:dyDescent="0.2">
      <c r="A322" s="34"/>
      <c r="B322" s="34"/>
      <c r="C322" s="34"/>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86"/>
      <c r="AD322" s="2"/>
      <c r="AE322" s="86"/>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4.25" customHeight="1" x14ac:dyDescent="0.2">
      <c r="A323" s="34"/>
      <c r="B323" s="34"/>
      <c r="C323" s="34"/>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86"/>
      <c r="AD323" s="2"/>
      <c r="AE323" s="86"/>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4.25" customHeight="1" x14ac:dyDescent="0.2">
      <c r="A324" s="34"/>
      <c r="B324" s="34"/>
      <c r="C324" s="34"/>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86"/>
      <c r="AD324" s="2"/>
      <c r="AE324" s="86"/>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4.25" customHeight="1" x14ac:dyDescent="0.2">
      <c r="A325" s="34"/>
      <c r="B325" s="34"/>
      <c r="C325" s="34"/>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86"/>
      <c r="AD325" s="2"/>
      <c r="AE325" s="86"/>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4.25" customHeight="1" x14ac:dyDescent="0.2">
      <c r="A326" s="34"/>
      <c r="B326" s="34"/>
      <c r="C326" s="34"/>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86"/>
      <c r="AD326" s="2"/>
      <c r="AE326" s="86"/>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4.25" customHeight="1" x14ac:dyDescent="0.2">
      <c r="A327" s="34"/>
      <c r="B327" s="34"/>
      <c r="C327" s="34"/>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86"/>
      <c r="AD327" s="2"/>
      <c r="AE327" s="86"/>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4.25" customHeight="1" x14ac:dyDescent="0.2">
      <c r="A328" s="34"/>
      <c r="B328" s="34"/>
      <c r="C328" s="34"/>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86"/>
      <c r="AD328" s="2"/>
      <c r="AE328" s="86"/>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4.25" customHeight="1" x14ac:dyDescent="0.2">
      <c r="A329" s="34"/>
      <c r="B329" s="34"/>
      <c r="C329" s="34"/>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86"/>
      <c r="AD329" s="2"/>
      <c r="AE329" s="86"/>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4.25" customHeight="1" x14ac:dyDescent="0.2">
      <c r="A330" s="34"/>
      <c r="B330" s="34"/>
      <c r="C330" s="34"/>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86"/>
      <c r="AD330" s="2"/>
      <c r="AE330" s="86"/>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4.25" customHeight="1" x14ac:dyDescent="0.2">
      <c r="A331" s="34"/>
      <c r="B331" s="34"/>
      <c r="C331" s="34"/>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86"/>
      <c r="AD331" s="2"/>
      <c r="AE331" s="86"/>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4.25" customHeight="1" x14ac:dyDescent="0.2">
      <c r="A332" s="34"/>
      <c r="B332" s="34"/>
      <c r="C332" s="34"/>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86"/>
      <c r="AD332" s="2"/>
      <c r="AE332" s="86"/>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4.25" customHeight="1" x14ac:dyDescent="0.2">
      <c r="A333" s="34"/>
      <c r="B333" s="34"/>
      <c r="C333" s="34"/>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86"/>
      <c r="AD333" s="2"/>
      <c r="AE333" s="86"/>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4.25" customHeight="1" x14ac:dyDescent="0.2">
      <c r="A334" s="34"/>
      <c r="B334" s="34"/>
      <c r="C334" s="34"/>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86"/>
      <c r="AD334" s="2"/>
      <c r="AE334" s="86"/>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4.25" customHeight="1" x14ac:dyDescent="0.2">
      <c r="A335" s="34"/>
      <c r="B335" s="34"/>
      <c r="C335" s="34"/>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86"/>
      <c r="AD335" s="2"/>
      <c r="AE335" s="86"/>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4.25" customHeight="1" x14ac:dyDescent="0.2">
      <c r="A336" s="34"/>
      <c r="B336" s="34"/>
      <c r="C336" s="34"/>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86"/>
      <c r="AD336" s="2"/>
      <c r="AE336" s="86"/>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4.25" customHeight="1" x14ac:dyDescent="0.2">
      <c r="A337" s="34"/>
      <c r="B337" s="34"/>
      <c r="C337" s="34"/>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86"/>
      <c r="AD337" s="2"/>
      <c r="AE337" s="86"/>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4.25" customHeight="1" x14ac:dyDescent="0.2">
      <c r="A338" s="34"/>
      <c r="B338" s="34"/>
      <c r="C338" s="34"/>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86"/>
      <c r="AD338" s="2"/>
      <c r="AE338" s="86"/>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4.25" customHeight="1" x14ac:dyDescent="0.2">
      <c r="A339" s="34"/>
      <c r="B339" s="34"/>
      <c r="C339" s="34"/>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86"/>
      <c r="AD339" s="2"/>
      <c r="AE339" s="86"/>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4.25" customHeight="1" x14ac:dyDescent="0.2">
      <c r="A340" s="34"/>
      <c r="B340" s="34"/>
      <c r="C340" s="34"/>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86"/>
      <c r="AD340" s="2"/>
      <c r="AE340" s="86"/>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4.25" customHeight="1" x14ac:dyDescent="0.2">
      <c r="A341" s="34"/>
      <c r="B341" s="34"/>
      <c r="C341" s="34"/>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86"/>
      <c r="AD341" s="2"/>
      <c r="AE341" s="86"/>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4.25" customHeight="1" x14ac:dyDescent="0.2">
      <c r="A342" s="34"/>
      <c r="B342" s="34"/>
      <c r="C342" s="34"/>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86"/>
      <c r="AD342" s="2"/>
      <c r="AE342" s="86"/>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4.25" customHeight="1" x14ac:dyDescent="0.2">
      <c r="A343" s="34"/>
      <c r="B343" s="34"/>
      <c r="C343" s="34"/>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86"/>
      <c r="AD343" s="2"/>
      <c r="AE343" s="86"/>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4.25" customHeight="1" x14ac:dyDescent="0.2">
      <c r="A344" s="34"/>
      <c r="B344" s="34"/>
      <c r="C344" s="34"/>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86"/>
      <c r="AD344" s="2"/>
      <c r="AE344" s="86"/>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4.25" customHeight="1" x14ac:dyDescent="0.2">
      <c r="A345" s="34"/>
      <c r="B345" s="34"/>
      <c r="C345" s="34"/>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86"/>
      <c r="AD345" s="2"/>
      <c r="AE345" s="86"/>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4.25" customHeight="1" x14ac:dyDescent="0.2">
      <c r="A346" s="34"/>
      <c r="B346" s="34"/>
      <c r="C346" s="34"/>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86"/>
      <c r="AD346" s="2"/>
      <c r="AE346" s="86"/>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4.25" customHeight="1" x14ac:dyDescent="0.2">
      <c r="A347" s="34"/>
      <c r="B347" s="34"/>
      <c r="C347" s="34"/>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86"/>
      <c r="AD347" s="2"/>
      <c r="AE347" s="86"/>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4.25" customHeight="1" x14ac:dyDescent="0.2">
      <c r="A348" s="34"/>
      <c r="B348" s="34"/>
      <c r="C348" s="34"/>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86"/>
      <c r="AD348" s="2"/>
      <c r="AE348" s="86"/>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4.25" customHeight="1" x14ac:dyDescent="0.2">
      <c r="A349" s="34"/>
      <c r="B349" s="34"/>
      <c r="C349" s="34"/>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86"/>
      <c r="AD349" s="2"/>
      <c r="AE349" s="86"/>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4.25" customHeight="1" x14ac:dyDescent="0.2">
      <c r="A350" s="34"/>
      <c r="B350" s="34"/>
      <c r="C350" s="34"/>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86"/>
      <c r="AD350" s="2"/>
      <c r="AE350" s="86"/>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4.25" customHeight="1" x14ac:dyDescent="0.2">
      <c r="A351" s="34"/>
      <c r="B351" s="34"/>
      <c r="C351" s="34"/>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86"/>
      <c r="AD351" s="2"/>
      <c r="AE351" s="86"/>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4.25" customHeight="1" x14ac:dyDescent="0.2">
      <c r="A352" s="34"/>
      <c r="B352" s="34"/>
      <c r="C352" s="34"/>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86"/>
      <c r="AD352" s="2"/>
      <c r="AE352" s="86"/>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4.25" customHeight="1" x14ac:dyDescent="0.2">
      <c r="A353" s="34"/>
      <c r="B353" s="34"/>
      <c r="C353" s="34"/>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86"/>
      <c r="AD353" s="2"/>
      <c r="AE353" s="86"/>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4.25" customHeight="1" x14ac:dyDescent="0.2">
      <c r="A354" s="34"/>
      <c r="B354" s="34"/>
      <c r="C354" s="34"/>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86"/>
      <c r="AD354" s="2"/>
      <c r="AE354" s="86"/>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4.25" customHeight="1" x14ac:dyDescent="0.2">
      <c r="A355" s="34"/>
      <c r="B355" s="34"/>
      <c r="C355" s="34"/>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86"/>
      <c r="AD355" s="2"/>
      <c r="AE355" s="86"/>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4.25" customHeight="1" x14ac:dyDescent="0.2">
      <c r="A356" s="34"/>
      <c r="B356" s="34"/>
      <c r="C356" s="34"/>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86"/>
      <c r="AD356" s="2"/>
      <c r="AE356" s="86"/>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4.25" customHeight="1" x14ac:dyDescent="0.2">
      <c r="A357" s="34"/>
      <c r="B357" s="34"/>
      <c r="C357" s="34"/>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86"/>
      <c r="AD357" s="2"/>
      <c r="AE357" s="86"/>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4.25" customHeight="1" x14ac:dyDescent="0.2">
      <c r="A358" s="34"/>
      <c r="B358" s="34"/>
      <c r="C358" s="34"/>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86"/>
      <c r="AD358" s="2"/>
      <c r="AE358" s="86"/>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4.25" customHeight="1" x14ac:dyDescent="0.2">
      <c r="A359" s="34"/>
      <c r="B359" s="34"/>
      <c r="C359" s="34"/>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86"/>
      <c r="AD359" s="2"/>
      <c r="AE359" s="86"/>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4.25" customHeight="1" x14ac:dyDescent="0.2">
      <c r="A360" s="34"/>
      <c r="B360" s="34"/>
      <c r="C360" s="34"/>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86"/>
      <c r="AD360" s="2"/>
      <c r="AE360" s="86"/>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4.25" customHeight="1" x14ac:dyDescent="0.2">
      <c r="A361" s="34"/>
      <c r="B361" s="34"/>
      <c r="C361" s="34"/>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86"/>
      <c r="AD361" s="2"/>
      <c r="AE361" s="86"/>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4.25" customHeight="1" x14ac:dyDescent="0.2">
      <c r="A362" s="34"/>
      <c r="B362" s="34"/>
      <c r="C362" s="34"/>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86"/>
      <c r="AD362" s="2"/>
      <c r="AE362" s="86"/>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4.25" customHeight="1" x14ac:dyDescent="0.2">
      <c r="A363" s="34"/>
      <c r="B363" s="34"/>
      <c r="C363" s="34"/>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86"/>
      <c r="AD363" s="2"/>
      <c r="AE363" s="86"/>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4.25" customHeight="1" x14ac:dyDescent="0.2">
      <c r="A364" s="34"/>
      <c r="B364" s="34"/>
      <c r="C364" s="34"/>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86"/>
      <c r="AD364" s="2"/>
      <c r="AE364" s="86"/>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4.25" customHeight="1" x14ac:dyDescent="0.2">
      <c r="A365" s="34"/>
      <c r="B365" s="34"/>
      <c r="C365" s="34"/>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86"/>
      <c r="AD365" s="2"/>
      <c r="AE365" s="86"/>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4.25" customHeight="1" x14ac:dyDescent="0.2">
      <c r="A366" s="34"/>
      <c r="B366" s="34"/>
      <c r="C366" s="34"/>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86"/>
      <c r="AD366" s="2"/>
      <c r="AE366" s="86"/>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4.25" customHeight="1" x14ac:dyDescent="0.2">
      <c r="A367" s="34"/>
      <c r="B367" s="34"/>
      <c r="C367" s="34"/>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86"/>
      <c r="AD367" s="2"/>
      <c r="AE367" s="86"/>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4.25" customHeight="1" x14ac:dyDescent="0.2">
      <c r="A368" s="34"/>
      <c r="B368" s="34"/>
      <c r="C368" s="34"/>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86"/>
      <c r="AD368" s="2"/>
      <c r="AE368" s="86"/>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4.25" customHeight="1" x14ac:dyDescent="0.2">
      <c r="A369" s="34"/>
      <c r="B369" s="34"/>
      <c r="C369" s="34"/>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86"/>
      <c r="AD369" s="2"/>
      <c r="AE369" s="86"/>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4.25" customHeight="1" x14ac:dyDescent="0.2">
      <c r="A370" s="34"/>
      <c r="B370" s="34"/>
      <c r="C370" s="34"/>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86"/>
      <c r="AD370" s="2"/>
      <c r="AE370" s="86"/>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4.25" customHeight="1" x14ac:dyDescent="0.2">
      <c r="A371" s="34"/>
      <c r="B371" s="34"/>
      <c r="C371" s="34"/>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86"/>
      <c r="AD371" s="2"/>
      <c r="AE371" s="86"/>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4.25" customHeight="1" x14ac:dyDescent="0.2">
      <c r="A372" s="34"/>
      <c r="B372" s="34"/>
      <c r="C372" s="34"/>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86"/>
      <c r="AD372" s="2"/>
      <c r="AE372" s="86"/>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4.25" customHeight="1" x14ac:dyDescent="0.2">
      <c r="A373" s="34"/>
      <c r="B373" s="34"/>
      <c r="C373" s="34"/>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86"/>
      <c r="AD373" s="2"/>
      <c r="AE373" s="86"/>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4.25" customHeight="1" x14ac:dyDescent="0.2">
      <c r="A374" s="34"/>
      <c r="B374" s="34"/>
      <c r="C374" s="34"/>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86"/>
      <c r="AD374" s="2"/>
      <c r="AE374" s="86"/>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4.25" customHeight="1" x14ac:dyDescent="0.2">
      <c r="A375" s="34"/>
      <c r="B375" s="34"/>
      <c r="C375" s="34"/>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86"/>
      <c r="AD375" s="2"/>
      <c r="AE375" s="86"/>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4.25" customHeight="1" x14ac:dyDescent="0.2">
      <c r="A376" s="34"/>
      <c r="B376" s="34"/>
      <c r="C376" s="34"/>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86"/>
      <c r="AD376" s="2"/>
      <c r="AE376" s="86"/>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4.25" customHeight="1" x14ac:dyDescent="0.2">
      <c r="A377" s="34"/>
      <c r="B377" s="34"/>
      <c r="C377" s="34"/>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86"/>
      <c r="AD377" s="2"/>
      <c r="AE377" s="86"/>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4.25" customHeight="1" x14ac:dyDescent="0.2">
      <c r="A378" s="34"/>
      <c r="B378" s="34"/>
      <c r="C378" s="34"/>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86"/>
      <c r="AD378" s="2"/>
      <c r="AE378" s="86"/>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4.25" customHeight="1" x14ac:dyDescent="0.2">
      <c r="A379" s="34"/>
      <c r="B379" s="34"/>
      <c r="C379" s="34"/>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86"/>
      <c r="AD379" s="2"/>
      <c r="AE379" s="86"/>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4.25" customHeight="1" x14ac:dyDescent="0.2">
      <c r="A380" s="34"/>
      <c r="B380" s="34"/>
      <c r="C380" s="34"/>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86"/>
      <c r="AD380" s="2"/>
      <c r="AE380" s="86"/>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4.25" customHeight="1" x14ac:dyDescent="0.2">
      <c r="A381" s="34"/>
      <c r="B381" s="34"/>
      <c r="C381" s="34"/>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86"/>
      <c r="AD381" s="2"/>
      <c r="AE381" s="86"/>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4.25" customHeight="1" x14ac:dyDescent="0.2">
      <c r="A382" s="34"/>
      <c r="B382" s="34"/>
      <c r="C382" s="34"/>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86"/>
      <c r="AD382" s="2"/>
      <c r="AE382" s="86"/>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4.25" customHeight="1" x14ac:dyDescent="0.2">
      <c r="A383" s="34"/>
      <c r="B383" s="34"/>
      <c r="C383" s="34"/>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86"/>
      <c r="AD383" s="2"/>
      <c r="AE383" s="86"/>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4.25" customHeight="1" x14ac:dyDescent="0.2">
      <c r="A384" s="34"/>
      <c r="B384" s="34"/>
      <c r="C384" s="34"/>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86"/>
      <c r="AD384" s="2"/>
      <c r="AE384" s="86"/>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4.25" customHeight="1" x14ac:dyDescent="0.2">
      <c r="A385" s="34"/>
      <c r="B385" s="34"/>
      <c r="C385" s="34"/>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86"/>
      <c r="AD385" s="2"/>
      <c r="AE385" s="86"/>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4.25" customHeight="1" x14ac:dyDescent="0.2">
      <c r="A386" s="34"/>
      <c r="B386" s="34"/>
      <c r="C386" s="34"/>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86"/>
      <c r="AD386" s="2"/>
      <c r="AE386" s="86"/>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4.25" customHeight="1" x14ac:dyDescent="0.2">
      <c r="A387" s="34"/>
      <c r="B387" s="34"/>
      <c r="C387" s="34"/>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86"/>
      <c r="AD387" s="2"/>
      <c r="AE387" s="86"/>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4.25" customHeight="1" x14ac:dyDescent="0.2">
      <c r="A388" s="34"/>
      <c r="B388" s="34"/>
      <c r="C388" s="34"/>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86"/>
      <c r="AD388" s="2"/>
      <c r="AE388" s="86"/>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4.25" customHeight="1" x14ac:dyDescent="0.2">
      <c r="A389" s="34"/>
      <c r="B389" s="34"/>
      <c r="C389" s="34"/>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86"/>
      <c r="AD389" s="2"/>
      <c r="AE389" s="86"/>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4.25" customHeight="1" x14ac:dyDescent="0.2">
      <c r="A390" s="34"/>
      <c r="B390" s="34"/>
      <c r="C390" s="34"/>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86"/>
      <c r="AD390" s="2"/>
      <c r="AE390" s="86"/>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4.25" customHeight="1" x14ac:dyDescent="0.2">
      <c r="A391" s="34"/>
      <c r="B391" s="34"/>
      <c r="C391" s="34"/>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86"/>
      <c r="AD391" s="2"/>
      <c r="AE391" s="86"/>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4.25" customHeight="1" x14ac:dyDescent="0.2">
      <c r="A392" s="34"/>
      <c r="B392" s="34"/>
      <c r="C392" s="34"/>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86"/>
      <c r="AD392" s="2"/>
      <c r="AE392" s="86"/>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4.25" customHeight="1" x14ac:dyDescent="0.2">
      <c r="A393" s="34"/>
      <c r="B393" s="34"/>
      <c r="C393" s="34"/>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86"/>
      <c r="AD393" s="2"/>
      <c r="AE393" s="86"/>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4.25" customHeight="1" x14ac:dyDescent="0.2">
      <c r="A394" s="34"/>
      <c r="B394" s="34"/>
      <c r="C394" s="34"/>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86"/>
      <c r="AD394" s="2"/>
      <c r="AE394" s="86"/>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4.25" customHeight="1" x14ac:dyDescent="0.2">
      <c r="A395" s="34"/>
      <c r="B395" s="34"/>
      <c r="C395" s="34"/>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86"/>
      <c r="AD395" s="2"/>
      <c r="AE395" s="86"/>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4.25" customHeight="1" x14ac:dyDescent="0.2">
      <c r="A396" s="34"/>
      <c r="B396" s="34"/>
      <c r="C396" s="34"/>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86"/>
      <c r="AD396" s="2"/>
      <c r="AE396" s="86"/>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4.25" customHeight="1" x14ac:dyDescent="0.2">
      <c r="A397" s="34"/>
      <c r="B397" s="34"/>
      <c r="C397" s="34"/>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86"/>
      <c r="AD397" s="2"/>
      <c r="AE397" s="86"/>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4.25" customHeight="1" x14ac:dyDescent="0.2">
      <c r="A398" s="34"/>
      <c r="B398" s="34"/>
      <c r="C398" s="34"/>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86"/>
      <c r="AD398" s="2"/>
      <c r="AE398" s="86"/>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4.25" customHeight="1" x14ac:dyDescent="0.2">
      <c r="A399" s="34"/>
      <c r="B399" s="34"/>
      <c r="C399" s="34"/>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86"/>
      <c r="AD399" s="2"/>
      <c r="AE399" s="86"/>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4.25" customHeight="1" x14ac:dyDescent="0.2">
      <c r="A400" s="34"/>
      <c r="B400" s="34"/>
      <c r="C400" s="34"/>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86"/>
      <c r="AD400" s="2"/>
      <c r="AE400" s="86"/>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4.25" customHeight="1" x14ac:dyDescent="0.2">
      <c r="A401" s="34"/>
      <c r="B401" s="34"/>
      <c r="C401" s="34"/>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86"/>
      <c r="AD401" s="2"/>
      <c r="AE401" s="86"/>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4.25" customHeight="1" x14ac:dyDescent="0.2">
      <c r="A402" s="34"/>
      <c r="B402" s="34"/>
      <c r="C402" s="34"/>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86"/>
      <c r="AD402" s="2"/>
      <c r="AE402" s="86"/>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4.25" customHeight="1" x14ac:dyDescent="0.2">
      <c r="A403" s="34"/>
      <c r="B403" s="34"/>
      <c r="C403" s="34"/>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86"/>
      <c r="AD403" s="2"/>
      <c r="AE403" s="86"/>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4.25" customHeight="1" x14ac:dyDescent="0.2">
      <c r="A404" s="34"/>
      <c r="B404" s="34"/>
      <c r="C404" s="34"/>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86"/>
      <c r="AD404" s="2"/>
      <c r="AE404" s="86"/>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4.25" customHeight="1" x14ac:dyDescent="0.2">
      <c r="A405" s="34"/>
      <c r="B405" s="34"/>
      <c r="C405" s="34"/>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86"/>
      <c r="AD405" s="2"/>
      <c r="AE405" s="86"/>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4.25" customHeight="1" x14ac:dyDescent="0.2">
      <c r="A406" s="34"/>
      <c r="B406" s="34"/>
      <c r="C406" s="34"/>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86"/>
      <c r="AD406" s="2"/>
      <c r="AE406" s="86"/>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4.25" customHeight="1" x14ac:dyDescent="0.2">
      <c r="A407" s="34"/>
      <c r="B407" s="34"/>
      <c r="C407" s="34"/>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86"/>
      <c r="AD407" s="2"/>
      <c r="AE407" s="86"/>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4.25" customHeight="1" x14ac:dyDescent="0.2">
      <c r="A408" s="34"/>
      <c r="B408" s="34"/>
      <c r="C408" s="34"/>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86"/>
      <c r="AD408" s="2"/>
      <c r="AE408" s="86"/>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4.25" customHeight="1" x14ac:dyDescent="0.2">
      <c r="A409" s="34"/>
      <c r="B409" s="34"/>
      <c r="C409" s="34"/>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86"/>
      <c r="AD409" s="2"/>
      <c r="AE409" s="86"/>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4.25" customHeight="1" x14ac:dyDescent="0.2">
      <c r="A410" s="34"/>
      <c r="B410" s="34"/>
      <c r="C410" s="34"/>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86"/>
      <c r="AD410" s="2"/>
      <c r="AE410" s="86"/>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4.25" customHeight="1" x14ac:dyDescent="0.2">
      <c r="A411" s="34"/>
      <c r="B411" s="34"/>
      <c r="C411" s="34"/>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86"/>
      <c r="AD411" s="2"/>
      <c r="AE411" s="86"/>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4.25" customHeight="1" x14ac:dyDescent="0.2">
      <c r="A412" s="34"/>
      <c r="B412" s="34"/>
      <c r="C412" s="34"/>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86"/>
      <c r="AD412" s="2"/>
      <c r="AE412" s="86"/>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4.25" customHeight="1" x14ac:dyDescent="0.2">
      <c r="A413" s="34"/>
      <c r="B413" s="34"/>
      <c r="C413" s="34"/>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86"/>
      <c r="AD413" s="2"/>
      <c r="AE413" s="86"/>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4.25" customHeight="1" x14ac:dyDescent="0.2">
      <c r="A414" s="34"/>
      <c r="B414" s="34"/>
      <c r="C414" s="34"/>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86"/>
      <c r="AD414" s="2"/>
      <c r="AE414" s="86"/>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4.25" customHeight="1" x14ac:dyDescent="0.2">
      <c r="A415" s="34"/>
      <c r="B415" s="34"/>
      <c r="C415" s="34"/>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86"/>
      <c r="AD415" s="2"/>
      <c r="AE415" s="86"/>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4.25" customHeight="1" x14ac:dyDescent="0.2">
      <c r="A416" s="34"/>
      <c r="B416" s="34"/>
      <c r="C416" s="34"/>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86"/>
      <c r="AD416" s="2"/>
      <c r="AE416" s="86"/>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4.25" customHeight="1" x14ac:dyDescent="0.2">
      <c r="A417" s="34"/>
      <c r="B417" s="34"/>
      <c r="C417" s="34"/>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86"/>
      <c r="AD417" s="2"/>
      <c r="AE417" s="86"/>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4.25" customHeight="1" x14ac:dyDescent="0.2">
      <c r="A418" s="34"/>
      <c r="B418" s="34"/>
      <c r="C418" s="34"/>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86"/>
      <c r="AD418" s="2"/>
      <c r="AE418" s="86"/>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4.25" customHeight="1" x14ac:dyDescent="0.2">
      <c r="A419" s="34"/>
      <c r="B419" s="34"/>
      <c r="C419" s="34"/>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86"/>
      <c r="AD419" s="2"/>
      <c r="AE419" s="86"/>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4.25" customHeight="1" x14ac:dyDescent="0.2">
      <c r="A420" s="34"/>
      <c r="B420" s="34"/>
      <c r="C420" s="34"/>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86"/>
      <c r="AD420" s="2"/>
      <c r="AE420" s="86"/>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4.25" customHeight="1" x14ac:dyDescent="0.2">
      <c r="A421" s="34"/>
      <c r="B421" s="34"/>
      <c r="C421" s="34"/>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86"/>
      <c r="AD421" s="2"/>
      <c r="AE421" s="86"/>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4.25" customHeight="1" x14ac:dyDescent="0.2">
      <c r="A422" s="34"/>
      <c r="B422" s="34"/>
      <c r="C422" s="34"/>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86"/>
      <c r="AD422" s="2"/>
      <c r="AE422" s="86"/>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4.25" customHeight="1" x14ac:dyDescent="0.2">
      <c r="A423" s="34"/>
      <c r="B423" s="34"/>
      <c r="C423" s="34"/>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86"/>
      <c r="AD423" s="2"/>
      <c r="AE423" s="86"/>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4.25" customHeight="1" x14ac:dyDescent="0.2">
      <c r="A424" s="34"/>
      <c r="B424" s="34"/>
      <c r="C424" s="34"/>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86"/>
      <c r="AD424" s="2"/>
      <c r="AE424" s="86"/>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4.25" customHeight="1" x14ac:dyDescent="0.2">
      <c r="A425" s="34"/>
      <c r="B425" s="34"/>
      <c r="C425" s="34"/>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86"/>
      <c r="AD425" s="2"/>
      <c r="AE425" s="86"/>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4.25" customHeight="1" x14ac:dyDescent="0.2">
      <c r="A426" s="34"/>
      <c r="B426" s="34"/>
      <c r="C426" s="34"/>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86"/>
      <c r="AD426" s="2"/>
      <c r="AE426" s="86"/>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4.25" customHeight="1" x14ac:dyDescent="0.2">
      <c r="A427" s="34"/>
      <c r="B427" s="34"/>
      <c r="C427" s="34"/>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86"/>
      <c r="AD427" s="2"/>
      <c r="AE427" s="86"/>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4.25" customHeight="1" x14ac:dyDescent="0.2">
      <c r="A428" s="34"/>
      <c r="B428" s="34"/>
      <c r="C428" s="34"/>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86"/>
      <c r="AD428" s="2"/>
      <c r="AE428" s="86"/>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4.25" customHeight="1" x14ac:dyDescent="0.2">
      <c r="A429" s="34"/>
      <c r="B429" s="34"/>
      <c r="C429" s="34"/>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86"/>
      <c r="AD429" s="2"/>
      <c r="AE429" s="86"/>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4.25" customHeight="1" x14ac:dyDescent="0.2">
      <c r="A430" s="34"/>
      <c r="B430" s="34"/>
      <c r="C430" s="34"/>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86"/>
      <c r="AD430" s="2"/>
      <c r="AE430" s="86"/>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4.25" customHeight="1" x14ac:dyDescent="0.2">
      <c r="A431" s="34"/>
      <c r="B431" s="34"/>
      <c r="C431" s="34"/>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86"/>
      <c r="AD431" s="2"/>
      <c r="AE431" s="86"/>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4.25" customHeight="1" x14ac:dyDescent="0.2">
      <c r="A432" s="34"/>
      <c r="B432" s="34"/>
      <c r="C432" s="34"/>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86"/>
      <c r="AD432" s="2"/>
      <c r="AE432" s="86"/>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4.25" customHeight="1" x14ac:dyDescent="0.2">
      <c r="A433" s="34"/>
      <c r="B433" s="34"/>
      <c r="C433" s="34"/>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86"/>
      <c r="AD433" s="2"/>
      <c r="AE433" s="86"/>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4.25" customHeight="1" x14ac:dyDescent="0.2">
      <c r="A434" s="34"/>
      <c r="B434" s="34"/>
      <c r="C434" s="34"/>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86"/>
      <c r="AD434" s="2"/>
      <c r="AE434" s="86"/>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4.25" customHeight="1" x14ac:dyDescent="0.2">
      <c r="A435" s="34"/>
      <c r="B435" s="34"/>
      <c r="C435" s="34"/>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86"/>
      <c r="AD435" s="2"/>
      <c r="AE435" s="86"/>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4.25" customHeight="1" x14ac:dyDescent="0.2">
      <c r="A436" s="34"/>
      <c r="B436" s="34"/>
      <c r="C436" s="34"/>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86"/>
      <c r="AD436" s="2"/>
      <c r="AE436" s="86"/>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4.25" customHeight="1" x14ac:dyDescent="0.2">
      <c r="A437" s="34"/>
      <c r="B437" s="34"/>
      <c r="C437" s="34"/>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86"/>
      <c r="AD437" s="2"/>
      <c r="AE437" s="86"/>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4.25" customHeight="1" x14ac:dyDescent="0.2">
      <c r="A438" s="34"/>
      <c r="B438" s="34"/>
      <c r="C438" s="34"/>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86"/>
      <c r="AD438" s="2"/>
      <c r="AE438" s="86"/>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4.25" customHeight="1" x14ac:dyDescent="0.2">
      <c r="A439" s="34"/>
      <c r="B439" s="34"/>
      <c r="C439" s="34"/>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86"/>
      <c r="AD439" s="2"/>
      <c r="AE439" s="86"/>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4.25" customHeight="1" x14ac:dyDescent="0.2">
      <c r="A440" s="34"/>
      <c r="B440" s="34"/>
      <c r="C440" s="34"/>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86"/>
      <c r="AD440" s="2"/>
      <c r="AE440" s="86"/>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4.25" customHeight="1" x14ac:dyDescent="0.2">
      <c r="A441" s="34"/>
      <c r="B441" s="34"/>
      <c r="C441" s="34"/>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86"/>
      <c r="AD441" s="2"/>
      <c r="AE441" s="86"/>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4.25" customHeight="1" x14ac:dyDescent="0.2">
      <c r="A442" s="34"/>
      <c r="B442" s="34"/>
      <c r="C442" s="34"/>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86"/>
      <c r="AD442" s="2"/>
      <c r="AE442" s="86"/>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4.25" customHeight="1" x14ac:dyDescent="0.2">
      <c r="A443" s="34"/>
      <c r="B443" s="34"/>
      <c r="C443" s="34"/>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86"/>
      <c r="AD443" s="2"/>
      <c r="AE443" s="86"/>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4.25" customHeight="1" x14ac:dyDescent="0.2">
      <c r="A444" s="34"/>
      <c r="B444" s="34"/>
      <c r="C444" s="34"/>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86"/>
      <c r="AD444" s="2"/>
      <c r="AE444" s="86"/>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4.25" customHeight="1" x14ac:dyDescent="0.2">
      <c r="A445" s="34"/>
      <c r="B445" s="34"/>
      <c r="C445" s="34"/>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86"/>
      <c r="AD445" s="2"/>
      <c r="AE445" s="86"/>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4.25" customHeight="1" x14ac:dyDescent="0.2">
      <c r="A446" s="34"/>
      <c r="B446" s="34"/>
      <c r="C446" s="34"/>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86"/>
      <c r="AD446" s="2"/>
      <c r="AE446" s="86"/>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4.25" customHeight="1" x14ac:dyDescent="0.2">
      <c r="A447" s="34"/>
      <c r="B447" s="34"/>
      <c r="C447" s="34"/>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86"/>
      <c r="AD447" s="2"/>
      <c r="AE447" s="86"/>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4.25" customHeight="1" x14ac:dyDescent="0.2">
      <c r="A448" s="34"/>
      <c r="B448" s="34"/>
      <c r="C448" s="34"/>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86"/>
      <c r="AD448" s="2"/>
      <c r="AE448" s="86"/>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4.25" customHeight="1" x14ac:dyDescent="0.2">
      <c r="A449" s="34"/>
      <c r="B449" s="34"/>
      <c r="C449" s="34"/>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86"/>
      <c r="AD449" s="2"/>
      <c r="AE449" s="86"/>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4.25" customHeight="1" x14ac:dyDescent="0.2">
      <c r="A450" s="34"/>
      <c r="B450" s="34"/>
      <c r="C450" s="34"/>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86"/>
      <c r="AD450" s="2"/>
      <c r="AE450" s="86"/>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4.25" customHeight="1" x14ac:dyDescent="0.2">
      <c r="A451" s="34"/>
      <c r="B451" s="34"/>
      <c r="C451" s="34"/>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86"/>
      <c r="AD451" s="2"/>
      <c r="AE451" s="86"/>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4.25" customHeight="1" x14ac:dyDescent="0.2">
      <c r="A452" s="34"/>
      <c r="B452" s="34"/>
      <c r="C452" s="34"/>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86"/>
      <c r="AD452" s="2"/>
      <c r="AE452" s="86"/>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4.25" customHeight="1" x14ac:dyDescent="0.2">
      <c r="A453" s="34"/>
      <c r="B453" s="34"/>
      <c r="C453" s="34"/>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86"/>
      <c r="AD453" s="2"/>
      <c r="AE453" s="86"/>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4.25" customHeight="1" x14ac:dyDescent="0.2">
      <c r="A454" s="34"/>
      <c r="B454" s="34"/>
      <c r="C454" s="34"/>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86"/>
      <c r="AD454" s="2"/>
      <c r="AE454" s="86"/>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4.25" customHeight="1" x14ac:dyDescent="0.2">
      <c r="A455" s="34"/>
      <c r="B455" s="34"/>
      <c r="C455" s="34"/>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86"/>
      <c r="AD455" s="2"/>
      <c r="AE455" s="86"/>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4.25" customHeight="1" x14ac:dyDescent="0.2">
      <c r="A456" s="34"/>
      <c r="B456" s="34"/>
      <c r="C456" s="34"/>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86"/>
      <c r="AD456" s="2"/>
      <c r="AE456" s="86"/>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4.25" customHeight="1" x14ac:dyDescent="0.2">
      <c r="A457" s="34"/>
      <c r="B457" s="34"/>
      <c r="C457" s="34"/>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86"/>
      <c r="AD457" s="2"/>
      <c r="AE457" s="86"/>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4.25" customHeight="1" x14ac:dyDescent="0.2">
      <c r="A458" s="34"/>
      <c r="B458" s="34"/>
      <c r="C458" s="34"/>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86"/>
      <c r="AD458" s="2"/>
      <c r="AE458" s="86"/>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4.25" customHeight="1" x14ac:dyDescent="0.2">
      <c r="A459" s="34"/>
      <c r="B459" s="34"/>
      <c r="C459" s="34"/>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86"/>
      <c r="AD459" s="2"/>
      <c r="AE459" s="86"/>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4.25" customHeight="1" x14ac:dyDescent="0.2">
      <c r="A460" s="34"/>
      <c r="B460" s="34"/>
      <c r="C460" s="34"/>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86"/>
      <c r="AD460" s="2"/>
      <c r="AE460" s="86"/>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4.25" customHeight="1" x14ac:dyDescent="0.2">
      <c r="A461" s="34"/>
      <c r="B461" s="34"/>
      <c r="C461" s="34"/>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86"/>
      <c r="AD461" s="2"/>
      <c r="AE461" s="86"/>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4.25" customHeight="1" x14ac:dyDescent="0.2">
      <c r="A462" s="34"/>
      <c r="B462" s="34"/>
      <c r="C462" s="34"/>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86"/>
      <c r="AD462" s="2"/>
      <c r="AE462" s="86"/>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4.25" customHeight="1" x14ac:dyDescent="0.2">
      <c r="A463" s="34"/>
      <c r="B463" s="34"/>
      <c r="C463" s="34"/>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86"/>
      <c r="AD463" s="2"/>
      <c r="AE463" s="86"/>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4.25" customHeight="1" x14ac:dyDescent="0.2">
      <c r="A464" s="34"/>
      <c r="B464" s="34"/>
      <c r="C464" s="34"/>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86"/>
      <c r="AD464" s="2"/>
      <c r="AE464" s="86"/>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4.25" customHeight="1" x14ac:dyDescent="0.2">
      <c r="A465" s="34"/>
      <c r="B465" s="34"/>
      <c r="C465" s="34"/>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86"/>
      <c r="AD465" s="2"/>
      <c r="AE465" s="86"/>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4.25" customHeight="1" x14ac:dyDescent="0.2">
      <c r="A466" s="34"/>
      <c r="B466" s="34"/>
      <c r="C466" s="34"/>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86"/>
      <c r="AD466" s="2"/>
      <c r="AE466" s="86"/>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4.25" customHeight="1" x14ac:dyDescent="0.2">
      <c r="A467" s="34"/>
      <c r="B467" s="34"/>
      <c r="C467" s="34"/>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86"/>
      <c r="AD467" s="2"/>
      <c r="AE467" s="86"/>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4.25" customHeight="1" x14ac:dyDescent="0.2">
      <c r="A468" s="34"/>
      <c r="B468" s="34"/>
      <c r="C468" s="34"/>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86"/>
      <c r="AD468" s="2"/>
      <c r="AE468" s="86"/>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4.25" customHeight="1" x14ac:dyDescent="0.2">
      <c r="A469" s="34"/>
      <c r="B469" s="34"/>
      <c r="C469" s="34"/>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86"/>
      <c r="AD469" s="2"/>
      <c r="AE469" s="86"/>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4.25" customHeight="1" x14ac:dyDescent="0.2">
      <c r="A470" s="34"/>
      <c r="B470" s="34"/>
      <c r="C470" s="34"/>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86"/>
      <c r="AD470" s="2"/>
      <c r="AE470" s="86"/>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4.25" customHeight="1" x14ac:dyDescent="0.2">
      <c r="A471" s="34"/>
      <c r="B471" s="34"/>
      <c r="C471" s="34"/>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86"/>
      <c r="AD471" s="2"/>
      <c r="AE471" s="86"/>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4.25" customHeight="1" x14ac:dyDescent="0.2">
      <c r="A472" s="34"/>
      <c r="B472" s="34"/>
      <c r="C472" s="34"/>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86"/>
      <c r="AD472" s="2"/>
      <c r="AE472" s="86"/>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4.25" customHeight="1" x14ac:dyDescent="0.2">
      <c r="A473" s="34"/>
      <c r="B473" s="34"/>
      <c r="C473" s="34"/>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86"/>
      <c r="AD473" s="2"/>
      <c r="AE473" s="86"/>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4.25" customHeight="1" x14ac:dyDescent="0.2">
      <c r="A474" s="34"/>
      <c r="B474" s="34"/>
      <c r="C474" s="34"/>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86"/>
      <c r="AD474" s="2"/>
      <c r="AE474" s="86"/>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4.25" customHeight="1" x14ac:dyDescent="0.2">
      <c r="A475" s="34"/>
      <c r="B475" s="34"/>
      <c r="C475" s="34"/>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86"/>
      <c r="AD475" s="2"/>
      <c r="AE475" s="86"/>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4.25" customHeight="1" x14ac:dyDescent="0.2">
      <c r="A476" s="34"/>
      <c r="B476" s="34"/>
      <c r="C476" s="34"/>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86"/>
      <c r="AD476" s="2"/>
      <c r="AE476" s="86"/>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4.25" customHeight="1" x14ac:dyDescent="0.2">
      <c r="A477" s="34"/>
      <c r="B477" s="34"/>
      <c r="C477" s="34"/>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86"/>
      <c r="AD477" s="2"/>
      <c r="AE477" s="86"/>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4.25" customHeight="1" x14ac:dyDescent="0.2">
      <c r="A478" s="34"/>
      <c r="B478" s="34"/>
      <c r="C478" s="34"/>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86"/>
      <c r="AD478" s="2"/>
      <c r="AE478" s="86"/>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4.25" customHeight="1" x14ac:dyDescent="0.2">
      <c r="A479" s="34"/>
      <c r="B479" s="34"/>
      <c r="C479" s="34"/>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86"/>
      <c r="AD479" s="2"/>
      <c r="AE479" s="86"/>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4.25" customHeight="1" x14ac:dyDescent="0.2">
      <c r="A480" s="34"/>
      <c r="B480" s="34"/>
      <c r="C480" s="34"/>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86"/>
      <c r="AD480" s="2"/>
      <c r="AE480" s="86"/>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4.25" customHeight="1" x14ac:dyDescent="0.2">
      <c r="A481" s="34"/>
      <c r="B481" s="34"/>
      <c r="C481" s="34"/>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86"/>
      <c r="AD481" s="2"/>
      <c r="AE481" s="86"/>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4.25" customHeight="1" x14ac:dyDescent="0.2">
      <c r="A482" s="34"/>
      <c r="B482" s="34"/>
      <c r="C482" s="34"/>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86"/>
      <c r="AD482" s="2"/>
      <c r="AE482" s="86"/>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4.25" customHeight="1" x14ac:dyDescent="0.2">
      <c r="A483" s="34"/>
      <c r="B483" s="34"/>
      <c r="C483" s="34"/>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86"/>
      <c r="AD483" s="2"/>
      <c r="AE483" s="86"/>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4.25" customHeight="1" x14ac:dyDescent="0.2">
      <c r="A484" s="34"/>
      <c r="B484" s="34"/>
      <c r="C484" s="34"/>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86"/>
      <c r="AD484" s="2"/>
      <c r="AE484" s="86"/>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4.25" customHeight="1" x14ac:dyDescent="0.2">
      <c r="A485" s="34"/>
      <c r="B485" s="34"/>
      <c r="C485" s="34"/>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86"/>
      <c r="AD485" s="2"/>
      <c r="AE485" s="86"/>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4.25" customHeight="1" x14ac:dyDescent="0.2">
      <c r="A486" s="34"/>
      <c r="B486" s="34"/>
      <c r="C486" s="34"/>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86"/>
      <c r="AD486" s="2"/>
      <c r="AE486" s="86"/>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4.25" customHeight="1" x14ac:dyDescent="0.2">
      <c r="A487" s="34"/>
      <c r="B487" s="34"/>
      <c r="C487" s="34"/>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86"/>
      <c r="AD487" s="2"/>
      <c r="AE487" s="86"/>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4.25" customHeight="1" x14ac:dyDescent="0.2">
      <c r="A488" s="34"/>
      <c r="B488" s="34"/>
      <c r="C488" s="34"/>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86"/>
      <c r="AD488" s="2"/>
      <c r="AE488" s="86"/>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4.25" customHeight="1" x14ac:dyDescent="0.2">
      <c r="A489" s="34"/>
      <c r="B489" s="34"/>
      <c r="C489" s="34"/>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86"/>
      <c r="AD489" s="2"/>
      <c r="AE489" s="86"/>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4.25" customHeight="1" x14ac:dyDescent="0.2">
      <c r="A490" s="34"/>
      <c r="B490" s="34"/>
      <c r="C490" s="34"/>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86"/>
      <c r="AD490" s="2"/>
      <c r="AE490" s="86"/>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4.25" customHeight="1" x14ac:dyDescent="0.2">
      <c r="A491" s="34"/>
      <c r="B491" s="34"/>
      <c r="C491" s="34"/>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86"/>
      <c r="AD491" s="2"/>
      <c r="AE491" s="86"/>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4.25" customHeight="1" x14ac:dyDescent="0.2">
      <c r="A492" s="34"/>
      <c r="B492" s="34"/>
      <c r="C492" s="34"/>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86"/>
      <c r="AD492" s="2"/>
      <c r="AE492" s="86"/>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4.25" customHeight="1" x14ac:dyDescent="0.2">
      <c r="A493" s="34"/>
      <c r="B493" s="34"/>
      <c r="C493" s="34"/>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86"/>
      <c r="AD493" s="2"/>
      <c r="AE493" s="86"/>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4.25" customHeight="1" x14ac:dyDescent="0.2">
      <c r="A494" s="34"/>
      <c r="B494" s="34"/>
      <c r="C494" s="34"/>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86"/>
      <c r="AD494" s="2"/>
      <c r="AE494" s="86"/>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4.25" customHeight="1" x14ac:dyDescent="0.2">
      <c r="A495" s="34"/>
      <c r="B495" s="34"/>
      <c r="C495" s="34"/>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86"/>
      <c r="AD495" s="2"/>
      <c r="AE495" s="86"/>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4.25" customHeight="1" x14ac:dyDescent="0.2">
      <c r="A496" s="34"/>
      <c r="B496" s="34"/>
      <c r="C496" s="34"/>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86"/>
      <c r="AD496" s="2"/>
      <c r="AE496" s="86"/>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4.25" customHeight="1" x14ac:dyDescent="0.2">
      <c r="A497" s="34"/>
      <c r="B497" s="34"/>
      <c r="C497" s="34"/>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86"/>
      <c r="AD497" s="2"/>
      <c r="AE497" s="86"/>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4.25" customHeight="1" x14ac:dyDescent="0.2">
      <c r="A498" s="34"/>
      <c r="B498" s="34"/>
      <c r="C498" s="34"/>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86"/>
      <c r="AD498" s="2"/>
      <c r="AE498" s="86"/>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4.25" customHeight="1" x14ac:dyDescent="0.2">
      <c r="A499" s="34"/>
      <c r="B499" s="34"/>
      <c r="C499" s="34"/>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86"/>
      <c r="AD499" s="2"/>
      <c r="AE499" s="86"/>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4.25" customHeight="1" x14ac:dyDescent="0.2">
      <c r="A500" s="34"/>
      <c r="B500" s="34"/>
      <c r="C500" s="34"/>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86"/>
      <c r="AD500" s="2"/>
      <c r="AE500" s="86"/>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4.25" customHeight="1" x14ac:dyDescent="0.2">
      <c r="A501" s="34"/>
      <c r="B501" s="34"/>
      <c r="C501" s="34"/>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86"/>
      <c r="AD501" s="2"/>
      <c r="AE501" s="86"/>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4.25" customHeight="1" x14ac:dyDescent="0.2">
      <c r="A502" s="34"/>
      <c r="B502" s="34"/>
      <c r="C502" s="34"/>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86"/>
      <c r="AD502" s="2"/>
      <c r="AE502" s="86"/>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4.25" customHeight="1" x14ac:dyDescent="0.2">
      <c r="A503" s="34"/>
      <c r="B503" s="34"/>
      <c r="C503" s="34"/>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86"/>
      <c r="AD503" s="2"/>
      <c r="AE503" s="86"/>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4.25" customHeight="1" x14ac:dyDescent="0.2">
      <c r="A504" s="34"/>
      <c r="B504" s="34"/>
      <c r="C504" s="34"/>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86"/>
      <c r="AD504" s="2"/>
      <c r="AE504" s="86"/>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4.25" customHeight="1" x14ac:dyDescent="0.2">
      <c r="A505" s="34"/>
      <c r="B505" s="34"/>
      <c r="C505" s="34"/>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86"/>
      <c r="AD505" s="2"/>
      <c r="AE505" s="86"/>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4.25" customHeight="1" x14ac:dyDescent="0.2">
      <c r="A506" s="34"/>
      <c r="B506" s="34"/>
      <c r="C506" s="34"/>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86"/>
      <c r="AD506" s="2"/>
      <c r="AE506" s="86"/>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4.25" customHeight="1" x14ac:dyDescent="0.2">
      <c r="A507" s="34"/>
      <c r="B507" s="34"/>
      <c r="C507" s="34"/>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86"/>
      <c r="AD507" s="2"/>
      <c r="AE507" s="86"/>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4.25" customHeight="1" x14ac:dyDescent="0.2">
      <c r="A508" s="34"/>
      <c r="B508" s="34"/>
      <c r="C508" s="34"/>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86"/>
      <c r="AD508" s="2"/>
      <c r="AE508" s="86"/>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4.25" customHeight="1" x14ac:dyDescent="0.2">
      <c r="A509" s="34"/>
      <c r="B509" s="34"/>
      <c r="C509" s="34"/>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86"/>
      <c r="AD509" s="2"/>
      <c r="AE509" s="86"/>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4.25" customHeight="1" x14ac:dyDescent="0.2">
      <c r="A510" s="34"/>
      <c r="B510" s="34"/>
      <c r="C510" s="34"/>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86"/>
      <c r="AD510" s="2"/>
      <c r="AE510" s="86"/>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4.25" customHeight="1" x14ac:dyDescent="0.2">
      <c r="A511" s="34"/>
      <c r="B511" s="34"/>
      <c r="C511" s="34"/>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86"/>
      <c r="AD511" s="2"/>
      <c r="AE511" s="86"/>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4.25" customHeight="1" x14ac:dyDescent="0.2">
      <c r="A512" s="34"/>
      <c r="B512" s="34"/>
      <c r="C512" s="34"/>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86"/>
      <c r="AD512" s="2"/>
      <c r="AE512" s="86"/>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4.25" customHeight="1" x14ac:dyDescent="0.2">
      <c r="A513" s="34"/>
      <c r="B513" s="34"/>
      <c r="C513" s="34"/>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86"/>
      <c r="AD513" s="2"/>
      <c r="AE513" s="86"/>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4.25" customHeight="1" x14ac:dyDescent="0.2">
      <c r="A514" s="34"/>
      <c r="B514" s="34"/>
      <c r="C514" s="34"/>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86"/>
      <c r="AD514" s="2"/>
      <c r="AE514" s="86"/>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4.25" customHeight="1" x14ac:dyDescent="0.2">
      <c r="A515" s="34"/>
      <c r="B515" s="34"/>
      <c r="C515" s="34"/>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86"/>
      <c r="AD515" s="2"/>
      <c r="AE515" s="86"/>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4.25" customHeight="1" x14ac:dyDescent="0.2">
      <c r="A516" s="34"/>
      <c r="B516" s="34"/>
      <c r="C516" s="34"/>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86"/>
      <c r="AD516" s="2"/>
      <c r="AE516" s="86"/>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4.25" customHeight="1" x14ac:dyDescent="0.2">
      <c r="A517" s="34"/>
      <c r="B517" s="34"/>
      <c r="C517" s="34"/>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86"/>
      <c r="AD517" s="2"/>
      <c r="AE517" s="86"/>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4.25" customHeight="1" x14ac:dyDescent="0.2">
      <c r="A518" s="34"/>
      <c r="B518" s="34"/>
      <c r="C518" s="34"/>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86"/>
      <c r="AD518" s="2"/>
      <c r="AE518" s="86"/>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4.25" customHeight="1" x14ac:dyDescent="0.2">
      <c r="A519" s="34"/>
      <c r="B519" s="34"/>
      <c r="C519" s="34"/>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86"/>
      <c r="AD519" s="2"/>
      <c r="AE519" s="86"/>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4.25" customHeight="1" x14ac:dyDescent="0.2">
      <c r="A520" s="34"/>
      <c r="B520" s="34"/>
      <c r="C520" s="34"/>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86"/>
      <c r="AD520" s="2"/>
      <c r="AE520" s="86"/>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4.25" customHeight="1" x14ac:dyDescent="0.2">
      <c r="A521" s="34"/>
      <c r="B521" s="34"/>
      <c r="C521" s="34"/>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86"/>
      <c r="AD521" s="2"/>
      <c r="AE521" s="86"/>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4.25" customHeight="1" x14ac:dyDescent="0.2">
      <c r="A522" s="34"/>
      <c r="B522" s="34"/>
      <c r="C522" s="34"/>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86"/>
      <c r="AD522" s="2"/>
      <c r="AE522" s="86"/>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4.25" customHeight="1" x14ac:dyDescent="0.2">
      <c r="A523" s="34"/>
      <c r="B523" s="34"/>
      <c r="C523" s="34"/>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86"/>
      <c r="AD523" s="2"/>
      <c r="AE523" s="86"/>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4.25" customHeight="1" x14ac:dyDescent="0.2">
      <c r="A524" s="34"/>
      <c r="B524" s="34"/>
      <c r="C524" s="34"/>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86"/>
      <c r="AD524" s="2"/>
      <c r="AE524" s="86"/>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4.25" customHeight="1" x14ac:dyDescent="0.2">
      <c r="A525" s="34"/>
      <c r="B525" s="34"/>
      <c r="C525" s="34"/>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86"/>
      <c r="AD525" s="2"/>
      <c r="AE525" s="86"/>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4.25" customHeight="1" x14ac:dyDescent="0.2">
      <c r="A526" s="34"/>
      <c r="B526" s="34"/>
      <c r="C526" s="34"/>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86"/>
      <c r="AD526" s="2"/>
      <c r="AE526" s="86"/>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4.25" customHeight="1" x14ac:dyDescent="0.2">
      <c r="A527" s="34"/>
      <c r="B527" s="34"/>
      <c r="C527" s="34"/>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86"/>
      <c r="AD527" s="2"/>
      <c r="AE527" s="86"/>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4.25" customHeight="1" x14ac:dyDescent="0.2">
      <c r="A528" s="34"/>
      <c r="B528" s="34"/>
      <c r="C528" s="34"/>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86"/>
      <c r="AD528" s="2"/>
      <c r="AE528" s="86"/>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4.25" customHeight="1" x14ac:dyDescent="0.2">
      <c r="A529" s="34"/>
      <c r="B529" s="34"/>
      <c r="C529" s="34"/>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86"/>
      <c r="AD529" s="2"/>
      <c r="AE529" s="86"/>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4.25" customHeight="1" x14ac:dyDescent="0.2">
      <c r="A530" s="34"/>
      <c r="B530" s="34"/>
      <c r="C530" s="34"/>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86"/>
      <c r="AD530" s="2"/>
      <c r="AE530" s="86"/>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4.25" customHeight="1" x14ac:dyDescent="0.2">
      <c r="A531" s="34"/>
      <c r="B531" s="34"/>
      <c r="C531" s="34"/>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86"/>
      <c r="AD531" s="2"/>
      <c r="AE531" s="86"/>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4.25" customHeight="1" x14ac:dyDescent="0.2">
      <c r="A532" s="34"/>
      <c r="B532" s="34"/>
      <c r="C532" s="34"/>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86"/>
      <c r="AD532" s="2"/>
      <c r="AE532" s="86"/>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4.25" customHeight="1" x14ac:dyDescent="0.2">
      <c r="A533" s="34"/>
      <c r="B533" s="34"/>
      <c r="C533" s="34"/>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86"/>
      <c r="AD533" s="2"/>
      <c r="AE533" s="86"/>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4.25" customHeight="1" x14ac:dyDescent="0.2">
      <c r="A534" s="34"/>
      <c r="B534" s="34"/>
      <c r="C534" s="34"/>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86"/>
      <c r="AD534" s="2"/>
      <c r="AE534" s="86"/>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4.25" customHeight="1" x14ac:dyDescent="0.2">
      <c r="A535" s="34"/>
      <c r="B535" s="34"/>
      <c r="C535" s="34"/>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86"/>
      <c r="AD535" s="2"/>
      <c r="AE535" s="86"/>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4.25" customHeight="1" x14ac:dyDescent="0.2">
      <c r="A536" s="34"/>
      <c r="B536" s="34"/>
      <c r="C536" s="34"/>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86"/>
      <c r="AD536" s="2"/>
      <c r="AE536" s="86"/>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4.25" customHeight="1" x14ac:dyDescent="0.2">
      <c r="A537" s="34"/>
      <c r="B537" s="34"/>
      <c r="C537" s="34"/>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86"/>
      <c r="AD537" s="2"/>
      <c r="AE537" s="86"/>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4.25" customHeight="1" x14ac:dyDescent="0.2">
      <c r="A538" s="34"/>
      <c r="B538" s="34"/>
      <c r="C538" s="34"/>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86"/>
      <c r="AD538" s="2"/>
      <c r="AE538" s="86"/>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4.25" customHeight="1" x14ac:dyDescent="0.2">
      <c r="A539" s="34"/>
      <c r="B539" s="34"/>
      <c r="C539" s="34"/>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86"/>
      <c r="AD539" s="2"/>
      <c r="AE539" s="86"/>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4.25" customHeight="1" x14ac:dyDescent="0.2">
      <c r="A540" s="34"/>
      <c r="B540" s="34"/>
      <c r="C540" s="34"/>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86"/>
      <c r="AD540" s="2"/>
      <c r="AE540" s="86"/>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4.25" customHeight="1" x14ac:dyDescent="0.2">
      <c r="A541" s="34"/>
      <c r="B541" s="34"/>
      <c r="C541" s="34"/>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86"/>
      <c r="AD541" s="2"/>
      <c r="AE541" s="86"/>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4.25" customHeight="1" x14ac:dyDescent="0.2">
      <c r="A542" s="34"/>
      <c r="B542" s="34"/>
      <c r="C542" s="34"/>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86"/>
      <c r="AD542" s="2"/>
      <c r="AE542" s="86"/>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4.25" customHeight="1" x14ac:dyDescent="0.2">
      <c r="A543" s="34"/>
      <c r="B543" s="34"/>
      <c r="C543" s="34"/>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86"/>
      <c r="AD543" s="2"/>
      <c r="AE543" s="86"/>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4.25" customHeight="1" x14ac:dyDescent="0.2">
      <c r="A544" s="34"/>
      <c r="B544" s="34"/>
      <c r="C544" s="34"/>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86"/>
      <c r="AD544" s="2"/>
      <c r="AE544" s="86"/>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4.25" customHeight="1" x14ac:dyDescent="0.2">
      <c r="A545" s="34"/>
      <c r="B545" s="34"/>
      <c r="C545" s="34"/>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86"/>
      <c r="AD545" s="2"/>
      <c r="AE545" s="86"/>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4.25" customHeight="1" x14ac:dyDescent="0.2">
      <c r="A546" s="34"/>
      <c r="B546" s="34"/>
      <c r="C546" s="34"/>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86"/>
      <c r="AD546" s="2"/>
      <c r="AE546" s="86"/>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4.25" customHeight="1" x14ac:dyDescent="0.2">
      <c r="A547" s="34"/>
      <c r="B547" s="34"/>
      <c r="C547" s="34"/>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86"/>
      <c r="AD547" s="2"/>
      <c r="AE547" s="86"/>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4.25" customHeight="1" x14ac:dyDescent="0.2">
      <c r="A548" s="34"/>
      <c r="B548" s="34"/>
      <c r="C548" s="34"/>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86"/>
      <c r="AD548" s="2"/>
      <c r="AE548" s="86"/>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4.25" customHeight="1" x14ac:dyDescent="0.2">
      <c r="A549" s="34"/>
      <c r="B549" s="34"/>
      <c r="C549" s="34"/>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86"/>
      <c r="AD549" s="2"/>
      <c r="AE549" s="86"/>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4.25" customHeight="1" x14ac:dyDescent="0.2">
      <c r="A550" s="34"/>
      <c r="B550" s="34"/>
      <c r="C550" s="34"/>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86"/>
      <c r="AD550" s="2"/>
      <c r="AE550" s="86"/>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4.25" customHeight="1" x14ac:dyDescent="0.2">
      <c r="A551" s="34"/>
      <c r="B551" s="34"/>
      <c r="C551" s="34"/>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86"/>
      <c r="AD551" s="2"/>
      <c r="AE551" s="86"/>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4.25" customHeight="1" x14ac:dyDescent="0.2">
      <c r="A552" s="34"/>
      <c r="B552" s="34"/>
      <c r="C552" s="34"/>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86"/>
      <c r="AD552" s="2"/>
      <c r="AE552" s="86"/>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4.25" customHeight="1" x14ac:dyDescent="0.2">
      <c r="A553" s="34"/>
      <c r="B553" s="34"/>
      <c r="C553" s="34"/>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86"/>
      <c r="AD553" s="2"/>
      <c r="AE553" s="86"/>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4.25" customHeight="1" x14ac:dyDescent="0.2">
      <c r="A554" s="34"/>
      <c r="B554" s="34"/>
      <c r="C554" s="34"/>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86"/>
      <c r="AD554" s="2"/>
      <c r="AE554" s="86"/>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4.25" customHeight="1" x14ac:dyDescent="0.2">
      <c r="A555" s="34"/>
      <c r="B555" s="34"/>
      <c r="C555" s="34"/>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86"/>
      <c r="AD555" s="2"/>
      <c r="AE555" s="86"/>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4.25" customHeight="1" x14ac:dyDescent="0.2">
      <c r="A556" s="34"/>
      <c r="B556" s="34"/>
      <c r="C556" s="34"/>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86"/>
      <c r="AD556" s="2"/>
      <c r="AE556" s="86"/>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4.25" customHeight="1" x14ac:dyDescent="0.2">
      <c r="A557" s="34"/>
      <c r="B557" s="34"/>
      <c r="C557" s="34"/>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86"/>
      <c r="AD557" s="2"/>
      <c r="AE557" s="86"/>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4.25" customHeight="1" x14ac:dyDescent="0.2">
      <c r="A558" s="34"/>
      <c r="B558" s="34"/>
      <c r="C558" s="34"/>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86"/>
      <c r="AD558" s="2"/>
      <c r="AE558" s="86"/>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4.25" customHeight="1" x14ac:dyDescent="0.2">
      <c r="A559" s="34"/>
      <c r="B559" s="34"/>
      <c r="C559" s="34"/>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86"/>
      <c r="AD559" s="2"/>
      <c r="AE559" s="86"/>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4.25" customHeight="1" x14ac:dyDescent="0.2">
      <c r="A560" s="34"/>
      <c r="B560" s="34"/>
      <c r="C560" s="34"/>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86"/>
      <c r="AD560" s="2"/>
      <c r="AE560" s="86"/>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4.25" customHeight="1" x14ac:dyDescent="0.2">
      <c r="A561" s="34"/>
      <c r="B561" s="34"/>
      <c r="C561" s="34"/>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86"/>
      <c r="AD561" s="2"/>
      <c r="AE561" s="86"/>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4.25" customHeight="1" x14ac:dyDescent="0.2">
      <c r="A562" s="34"/>
      <c r="B562" s="34"/>
      <c r="C562" s="34"/>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86"/>
      <c r="AD562" s="2"/>
      <c r="AE562" s="86"/>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4.25" customHeight="1" x14ac:dyDescent="0.2">
      <c r="A563" s="34"/>
      <c r="B563" s="34"/>
      <c r="C563" s="34"/>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86"/>
      <c r="AD563" s="2"/>
      <c r="AE563" s="86"/>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4.25" customHeight="1" x14ac:dyDescent="0.2">
      <c r="A564" s="34"/>
      <c r="B564" s="34"/>
      <c r="C564" s="34"/>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86"/>
      <c r="AD564" s="2"/>
      <c r="AE564" s="86"/>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4.25" customHeight="1" x14ac:dyDescent="0.2">
      <c r="A565" s="34"/>
      <c r="B565" s="34"/>
      <c r="C565" s="34"/>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86"/>
      <c r="AD565" s="2"/>
      <c r="AE565" s="86"/>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4.25" customHeight="1" x14ac:dyDescent="0.2">
      <c r="A566" s="34"/>
      <c r="B566" s="34"/>
      <c r="C566" s="34"/>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86"/>
      <c r="AD566" s="2"/>
      <c r="AE566" s="86"/>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4.25" customHeight="1" x14ac:dyDescent="0.2">
      <c r="A567" s="34"/>
      <c r="B567" s="34"/>
      <c r="C567" s="34"/>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86"/>
      <c r="AD567" s="2"/>
      <c r="AE567" s="86"/>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4.25" customHeight="1" x14ac:dyDescent="0.2">
      <c r="A568" s="34"/>
      <c r="B568" s="34"/>
      <c r="C568" s="34"/>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86"/>
      <c r="AD568" s="2"/>
      <c r="AE568" s="86"/>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4.25" customHeight="1" x14ac:dyDescent="0.2">
      <c r="A569" s="34"/>
      <c r="B569" s="34"/>
      <c r="C569" s="34"/>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86"/>
      <c r="AD569" s="2"/>
      <c r="AE569" s="86"/>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4.25" customHeight="1" x14ac:dyDescent="0.2">
      <c r="A570" s="34"/>
      <c r="B570" s="34"/>
      <c r="C570" s="34"/>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86"/>
      <c r="AD570" s="2"/>
      <c r="AE570" s="86"/>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4.25" customHeight="1" x14ac:dyDescent="0.2">
      <c r="A571" s="34"/>
      <c r="B571" s="34"/>
      <c r="C571" s="34"/>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86"/>
      <c r="AD571" s="2"/>
      <c r="AE571" s="86"/>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4.25" customHeight="1" x14ac:dyDescent="0.2">
      <c r="A572" s="34"/>
      <c r="B572" s="34"/>
      <c r="C572" s="34"/>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86"/>
      <c r="AD572" s="2"/>
      <c r="AE572" s="86"/>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4.25" customHeight="1" x14ac:dyDescent="0.2">
      <c r="A573" s="34"/>
      <c r="B573" s="34"/>
      <c r="C573" s="34"/>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86"/>
      <c r="AD573" s="2"/>
      <c r="AE573" s="86"/>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4.25" customHeight="1" x14ac:dyDescent="0.2">
      <c r="A574" s="34"/>
      <c r="B574" s="34"/>
      <c r="C574" s="34"/>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86"/>
      <c r="AD574" s="2"/>
      <c r="AE574" s="86"/>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4.25" customHeight="1" x14ac:dyDescent="0.2">
      <c r="A575" s="34"/>
      <c r="B575" s="34"/>
      <c r="C575" s="34"/>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86"/>
      <c r="AD575" s="2"/>
      <c r="AE575" s="86"/>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4.25" customHeight="1" x14ac:dyDescent="0.2">
      <c r="A576" s="34"/>
      <c r="B576" s="34"/>
      <c r="C576" s="34"/>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86"/>
      <c r="AD576" s="2"/>
      <c r="AE576" s="86"/>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4.25" customHeight="1" x14ac:dyDescent="0.2">
      <c r="A577" s="34"/>
      <c r="B577" s="34"/>
      <c r="C577" s="34"/>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86"/>
      <c r="AD577" s="2"/>
      <c r="AE577" s="86"/>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4.25" customHeight="1" x14ac:dyDescent="0.2">
      <c r="A578" s="34"/>
      <c r="B578" s="34"/>
      <c r="C578" s="34"/>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86"/>
      <c r="AD578" s="2"/>
      <c r="AE578" s="86"/>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4.25" customHeight="1" x14ac:dyDescent="0.2">
      <c r="A579" s="34"/>
      <c r="B579" s="34"/>
      <c r="C579" s="34"/>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86"/>
      <c r="AD579" s="2"/>
      <c r="AE579" s="86"/>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4.25" customHeight="1" x14ac:dyDescent="0.2">
      <c r="A580" s="34"/>
      <c r="B580" s="34"/>
      <c r="C580" s="34"/>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86"/>
      <c r="AD580" s="2"/>
      <c r="AE580" s="86"/>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4.25" customHeight="1" x14ac:dyDescent="0.2">
      <c r="A581" s="34"/>
      <c r="B581" s="34"/>
      <c r="C581" s="34"/>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86"/>
      <c r="AD581" s="2"/>
      <c r="AE581" s="86"/>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4.25" customHeight="1" x14ac:dyDescent="0.2">
      <c r="A582" s="34"/>
      <c r="B582" s="34"/>
      <c r="C582" s="34"/>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86"/>
      <c r="AD582" s="2"/>
      <c r="AE582" s="86"/>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4.25" customHeight="1" x14ac:dyDescent="0.2">
      <c r="A583" s="34"/>
      <c r="B583" s="34"/>
      <c r="C583" s="34"/>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86"/>
      <c r="AD583" s="2"/>
      <c r="AE583" s="86"/>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4.25" customHeight="1" x14ac:dyDescent="0.2">
      <c r="A584" s="34"/>
      <c r="B584" s="34"/>
      <c r="C584" s="34"/>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86"/>
      <c r="AD584" s="2"/>
      <c r="AE584" s="86"/>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4.25" customHeight="1" x14ac:dyDescent="0.2">
      <c r="A585" s="34"/>
      <c r="B585" s="34"/>
      <c r="C585" s="34"/>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86"/>
      <c r="AD585" s="2"/>
      <c r="AE585" s="86"/>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4.25" customHeight="1" x14ac:dyDescent="0.2">
      <c r="A586" s="34"/>
      <c r="B586" s="34"/>
      <c r="C586" s="34"/>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86"/>
      <c r="AD586" s="2"/>
      <c r="AE586" s="86"/>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4.25" customHeight="1" x14ac:dyDescent="0.2">
      <c r="A587" s="34"/>
      <c r="B587" s="34"/>
      <c r="C587" s="34"/>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86"/>
      <c r="AD587" s="2"/>
      <c r="AE587" s="86"/>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4.25" customHeight="1" x14ac:dyDescent="0.2">
      <c r="A588" s="34"/>
      <c r="B588" s="34"/>
      <c r="C588" s="34"/>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86"/>
      <c r="AD588" s="2"/>
      <c r="AE588" s="86"/>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4.25" customHeight="1" x14ac:dyDescent="0.2">
      <c r="A589" s="34"/>
      <c r="B589" s="34"/>
      <c r="C589" s="34"/>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86"/>
      <c r="AD589" s="2"/>
      <c r="AE589" s="86"/>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4.25" customHeight="1" x14ac:dyDescent="0.2">
      <c r="A590" s="34"/>
      <c r="B590" s="34"/>
      <c r="C590" s="34"/>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86"/>
      <c r="AD590" s="2"/>
      <c r="AE590" s="86"/>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4.25" customHeight="1" x14ac:dyDescent="0.2">
      <c r="A591" s="34"/>
      <c r="B591" s="34"/>
      <c r="C591" s="34"/>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86"/>
      <c r="AD591" s="2"/>
      <c r="AE591" s="86"/>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4.25" customHeight="1" x14ac:dyDescent="0.2">
      <c r="A592" s="34"/>
      <c r="B592" s="34"/>
      <c r="C592" s="34"/>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86"/>
      <c r="AD592" s="2"/>
      <c r="AE592" s="86"/>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4.25" customHeight="1" x14ac:dyDescent="0.2">
      <c r="A593" s="34"/>
      <c r="B593" s="34"/>
      <c r="C593" s="34"/>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86"/>
      <c r="AD593" s="2"/>
      <c r="AE593" s="86"/>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4.25" customHeight="1" x14ac:dyDescent="0.2">
      <c r="A594" s="34"/>
      <c r="B594" s="34"/>
      <c r="C594" s="34"/>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86"/>
      <c r="AD594" s="2"/>
      <c r="AE594" s="86"/>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4.25" customHeight="1" x14ac:dyDescent="0.2">
      <c r="A595" s="34"/>
      <c r="B595" s="34"/>
      <c r="C595" s="34"/>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86"/>
      <c r="AD595" s="2"/>
      <c r="AE595" s="86"/>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4.25" customHeight="1" x14ac:dyDescent="0.2">
      <c r="A596" s="34"/>
      <c r="B596" s="34"/>
      <c r="C596" s="34"/>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86"/>
      <c r="AD596" s="2"/>
      <c r="AE596" s="86"/>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4.25" customHeight="1" x14ac:dyDescent="0.2">
      <c r="A597" s="34"/>
      <c r="B597" s="34"/>
      <c r="C597" s="34"/>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86"/>
      <c r="AD597" s="2"/>
      <c r="AE597" s="86"/>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4.25" customHeight="1" x14ac:dyDescent="0.2">
      <c r="A598" s="34"/>
      <c r="B598" s="34"/>
      <c r="C598" s="34"/>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86"/>
      <c r="AD598" s="2"/>
      <c r="AE598" s="86"/>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4.25" customHeight="1" x14ac:dyDescent="0.2">
      <c r="A599" s="34"/>
      <c r="B599" s="34"/>
      <c r="C599" s="34"/>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86"/>
      <c r="AD599" s="2"/>
      <c r="AE599" s="86"/>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4.25" customHeight="1" x14ac:dyDescent="0.2">
      <c r="A600" s="34"/>
      <c r="B600" s="34"/>
      <c r="C600" s="34"/>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86"/>
      <c r="AD600" s="2"/>
      <c r="AE600" s="86"/>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4.25" customHeight="1" x14ac:dyDescent="0.2">
      <c r="A601" s="34"/>
      <c r="B601" s="34"/>
      <c r="C601" s="34"/>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86"/>
      <c r="AD601" s="2"/>
      <c r="AE601" s="86"/>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4.25" customHeight="1" x14ac:dyDescent="0.2">
      <c r="A602" s="34"/>
      <c r="B602" s="34"/>
      <c r="C602" s="34"/>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86"/>
      <c r="AD602" s="2"/>
      <c r="AE602" s="86"/>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4.25" customHeight="1" x14ac:dyDescent="0.2">
      <c r="A603" s="34"/>
      <c r="B603" s="34"/>
      <c r="C603" s="34"/>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86"/>
      <c r="AD603" s="2"/>
      <c r="AE603" s="86"/>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4.25" customHeight="1" x14ac:dyDescent="0.2">
      <c r="A604" s="34"/>
      <c r="B604" s="34"/>
      <c r="C604" s="34"/>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86"/>
      <c r="AD604" s="2"/>
      <c r="AE604" s="86"/>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4.25" customHeight="1" x14ac:dyDescent="0.2">
      <c r="A605" s="34"/>
      <c r="B605" s="34"/>
      <c r="C605" s="34"/>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86"/>
      <c r="AD605" s="2"/>
      <c r="AE605" s="86"/>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4.25" customHeight="1" x14ac:dyDescent="0.2">
      <c r="A606" s="34"/>
      <c r="B606" s="34"/>
      <c r="C606" s="34"/>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86"/>
      <c r="AD606" s="2"/>
      <c r="AE606" s="86"/>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4.25" customHeight="1" x14ac:dyDescent="0.2">
      <c r="A607" s="34"/>
      <c r="B607" s="34"/>
      <c r="C607" s="34"/>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86"/>
      <c r="AD607" s="2"/>
      <c r="AE607" s="86"/>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4.25" customHeight="1" x14ac:dyDescent="0.2">
      <c r="A608" s="34"/>
      <c r="B608" s="34"/>
      <c r="C608" s="34"/>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86"/>
      <c r="AD608" s="2"/>
      <c r="AE608" s="86"/>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4.25" customHeight="1" x14ac:dyDescent="0.2">
      <c r="A609" s="34"/>
      <c r="B609" s="34"/>
      <c r="C609" s="34"/>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86"/>
      <c r="AD609" s="2"/>
      <c r="AE609" s="86"/>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4.25" customHeight="1" x14ac:dyDescent="0.2">
      <c r="A610" s="34"/>
      <c r="B610" s="34"/>
      <c r="C610" s="34"/>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86"/>
      <c r="AD610" s="2"/>
      <c r="AE610" s="86"/>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4.25" customHeight="1" x14ac:dyDescent="0.2">
      <c r="A611" s="34"/>
      <c r="B611" s="34"/>
      <c r="C611" s="34"/>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86"/>
      <c r="AD611" s="2"/>
      <c r="AE611" s="86"/>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4.25" customHeight="1" x14ac:dyDescent="0.2">
      <c r="A612" s="34"/>
      <c r="B612" s="34"/>
      <c r="C612" s="34"/>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86"/>
      <c r="AD612" s="2"/>
      <c r="AE612" s="86"/>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4.25" customHeight="1" x14ac:dyDescent="0.2">
      <c r="A613" s="34"/>
      <c r="B613" s="34"/>
      <c r="C613" s="34"/>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86"/>
      <c r="AD613" s="2"/>
      <c r="AE613" s="86"/>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4.25" customHeight="1" x14ac:dyDescent="0.2">
      <c r="A614" s="34"/>
      <c r="B614" s="34"/>
      <c r="C614" s="34"/>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86"/>
      <c r="AD614" s="2"/>
      <c r="AE614" s="86"/>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4.25" customHeight="1" x14ac:dyDescent="0.2">
      <c r="A615" s="34"/>
      <c r="B615" s="34"/>
      <c r="C615" s="34"/>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86"/>
      <c r="AD615" s="2"/>
      <c r="AE615" s="86"/>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4.25" customHeight="1" x14ac:dyDescent="0.2">
      <c r="A616" s="34"/>
      <c r="B616" s="34"/>
      <c r="C616" s="34"/>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86"/>
      <c r="AD616" s="2"/>
      <c r="AE616" s="86"/>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4.25" customHeight="1" x14ac:dyDescent="0.2">
      <c r="A617" s="34"/>
      <c r="B617" s="34"/>
      <c r="C617" s="34"/>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86"/>
      <c r="AD617" s="2"/>
      <c r="AE617" s="86"/>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4.25" customHeight="1" x14ac:dyDescent="0.2">
      <c r="A618" s="34"/>
      <c r="B618" s="34"/>
      <c r="C618" s="34"/>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86"/>
      <c r="AD618" s="2"/>
      <c r="AE618" s="86"/>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4.25" customHeight="1" x14ac:dyDescent="0.2">
      <c r="A619" s="34"/>
      <c r="B619" s="34"/>
      <c r="C619" s="34"/>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86"/>
      <c r="AD619" s="2"/>
      <c r="AE619" s="86"/>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4.25" customHeight="1" x14ac:dyDescent="0.2">
      <c r="A620" s="34"/>
      <c r="B620" s="34"/>
      <c r="C620" s="34"/>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86"/>
      <c r="AD620" s="2"/>
      <c r="AE620" s="86"/>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4.25" customHeight="1" x14ac:dyDescent="0.2">
      <c r="A621" s="34"/>
      <c r="B621" s="34"/>
      <c r="C621" s="34"/>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86"/>
      <c r="AD621" s="2"/>
      <c r="AE621" s="86"/>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4.25" customHeight="1" x14ac:dyDescent="0.2">
      <c r="A622" s="34"/>
      <c r="B622" s="34"/>
      <c r="C622" s="34"/>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86"/>
      <c r="AD622" s="2"/>
      <c r="AE622" s="86"/>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4.25" customHeight="1" x14ac:dyDescent="0.2">
      <c r="A623" s="34"/>
      <c r="B623" s="34"/>
      <c r="C623" s="34"/>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86"/>
      <c r="AD623" s="2"/>
      <c r="AE623" s="86"/>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4.25" customHeight="1" x14ac:dyDescent="0.2">
      <c r="A624" s="34"/>
      <c r="B624" s="34"/>
      <c r="C624" s="34"/>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86"/>
      <c r="AD624" s="2"/>
      <c r="AE624" s="86"/>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4.25" customHeight="1" x14ac:dyDescent="0.2">
      <c r="A625" s="34"/>
      <c r="B625" s="34"/>
      <c r="C625" s="34"/>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86"/>
      <c r="AD625" s="2"/>
      <c r="AE625" s="86"/>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4.25" customHeight="1" x14ac:dyDescent="0.2">
      <c r="A626" s="34"/>
      <c r="B626" s="34"/>
      <c r="C626" s="34"/>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86"/>
      <c r="AD626" s="2"/>
      <c r="AE626" s="86"/>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4.25" customHeight="1" x14ac:dyDescent="0.2">
      <c r="A627" s="34"/>
      <c r="B627" s="34"/>
      <c r="C627" s="34"/>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86"/>
      <c r="AD627" s="2"/>
      <c r="AE627" s="86"/>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4.25" customHeight="1" x14ac:dyDescent="0.2">
      <c r="A628" s="34"/>
      <c r="B628" s="34"/>
      <c r="C628" s="34"/>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86"/>
      <c r="AD628" s="2"/>
      <c r="AE628" s="86"/>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4.25" customHeight="1" x14ac:dyDescent="0.2">
      <c r="A629" s="34"/>
      <c r="B629" s="34"/>
      <c r="C629" s="34"/>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86"/>
      <c r="AD629" s="2"/>
      <c r="AE629" s="86"/>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4.25" customHeight="1" x14ac:dyDescent="0.2">
      <c r="A630" s="34"/>
      <c r="B630" s="34"/>
      <c r="C630" s="34"/>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86"/>
      <c r="AD630" s="2"/>
      <c r="AE630" s="86"/>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4.25" customHeight="1" x14ac:dyDescent="0.2">
      <c r="A631" s="34"/>
      <c r="B631" s="34"/>
      <c r="C631" s="34"/>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86"/>
      <c r="AD631" s="2"/>
      <c r="AE631" s="86"/>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4.25" customHeight="1" x14ac:dyDescent="0.2">
      <c r="A632" s="34"/>
      <c r="B632" s="34"/>
      <c r="C632" s="34"/>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86"/>
      <c r="AD632" s="2"/>
      <c r="AE632" s="86"/>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4.25" customHeight="1" x14ac:dyDescent="0.2">
      <c r="A633" s="34"/>
      <c r="B633" s="34"/>
      <c r="C633" s="34"/>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86"/>
      <c r="AD633" s="2"/>
      <c r="AE633" s="86"/>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4.25" customHeight="1" x14ac:dyDescent="0.2">
      <c r="A634" s="34"/>
      <c r="B634" s="34"/>
      <c r="C634" s="34"/>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86"/>
      <c r="AD634" s="2"/>
      <c r="AE634" s="86"/>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4.25" customHeight="1" x14ac:dyDescent="0.2">
      <c r="A635" s="34"/>
      <c r="B635" s="34"/>
      <c r="C635" s="34"/>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86"/>
      <c r="AD635" s="2"/>
      <c r="AE635" s="86"/>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4.25" customHeight="1" x14ac:dyDescent="0.2">
      <c r="A636" s="34"/>
      <c r="B636" s="34"/>
      <c r="C636" s="34"/>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86"/>
      <c r="AD636" s="2"/>
      <c r="AE636" s="86"/>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4.25" customHeight="1" x14ac:dyDescent="0.2">
      <c r="A637" s="34"/>
      <c r="B637" s="34"/>
      <c r="C637" s="34"/>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86"/>
      <c r="AD637" s="2"/>
      <c r="AE637" s="86"/>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4.25" customHeight="1" x14ac:dyDescent="0.2">
      <c r="A638" s="34"/>
      <c r="B638" s="34"/>
      <c r="C638" s="34"/>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86"/>
      <c r="AD638" s="2"/>
      <c r="AE638" s="86"/>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4.25" customHeight="1" x14ac:dyDescent="0.2">
      <c r="A639" s="34"/>
      <c r="B639" s="34"/>
      <c r="C639" s="34"/>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86"/>
      <c r="AD639" s="2"/>
      <c r="AE639" s="86"/>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4.25" customHeight="1" x14ac:dyDescent="0.2">
      <c r="A640" s="34"/>
      <c r="B640" s="34"/>
      <c r="C640" s="34"/>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86"/>
      <c r="AD640" s="2"/>
      <c r="AE640" s="86"/>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4.25" customHeight="1" x14ac:dyDescent="0.2">
      <c r="A641" s="34"/>
      <c r="B641" s="34"/>
      <c r="C641" s="34"/>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86"/>
      <c r="AD641" s="2"/>
      <c r="AE641" s="86"/>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4.25" customHeight="1" x14ac:dyDescent="0.2">
      <c r="A642" s="34"/>
      <c r="B642" s="34"/>
      <c r="C642" s="34"/>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86"/>
      <c r="AD642" s="2"/>
      <c r="AE642" s="86"/>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4.25" customHeight="1" x14ac:dyDescent="0.2">
      <c r="A643" s="34"/>
      <c r="B643" s="34"/>
      <c r="C643" s="34"/>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86"/>
      <c r="AD643" s="2"/>
      <c r="AE643" s="86"/>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4.25" customHeight="1" x14ac:dyDescent="0.2">
      <c r="A644" s="34"/>
      <c r="B644" s="34"/>
      <c r="C644" s="34"/>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86"/>
      <c r="AD644" s="2"/>
      <c r="AE644" s="86"/>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4.25" customHeight="1" x14ac:dyDescent="0.2">
      <c r="A645" s="34"/>
      <c r="B645" s="34"/>
      <c r="C645" s="34"/>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86"/>
      <c r="AD645" s="2"/>
      <c r="AE645" s="86"/>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4.25" customHeight="1" x14ac:dyDescent="0.2">
      <c r="A646" s="34"/>
      <c r="B646" s="34"/>
      <c r="C646" s="34"/>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86"/>
      <c r="AD646" s="2"/>
      <c r="AE646" s="86"/>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4.25" customHeight="1" x14ac:dyDescent="0.2">
      <c r="A647" s="34"/>
      <c r="B647" s="34"/>
      <c r="C647" s="34"/>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86"/>
      <c r="AD647" s="2"/>
      <c r="AE647" s="86"/>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4.25" customHeight="1" x14ac:dyDescent="0.2">
      <c r="A648" s="34"/>
      <c r="B648" s="34"/>
      <c r="C648" s="34"/>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86"/>
      <c r="AD648" s="2"/>
      <c r="AE648" s="86"/>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4.25" customHeight="1" x14ac:dyDescent="0.2">
      <c r="A649" s="34"/>
      <c r="B649" s="34"/>
      <c r="C649" s="34"/>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86"/>
      <c r="AD649" s="2"/>
      <c r="AE649" s="86"/>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4.25" customHeight="1" x14ac:dyDescent="0.2">
      <c r="A650" s="34"/>
      <c r="B650" s="34"/>
      <c r="C650" s="34"/>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86"/>
      <c r="AD650" s="2"/>
      <c r="AE650" s="86"/>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4.25" customHeight="1" x14ac:dyDescent="0.2">
      <c r="A651" s="34"/>
      <c r="B651" s="34"/>
      <c r="C651" s="34"/>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86"/>
      <c r="AD651" s="2"/>
      <c r="AE651" s="86"/>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4.25" customHeight="1" x14ac:dyDescent="0.2">
      <c r="A652" s="34"/>
      <c r="B652" s="34"/>
      <c r="C652" s="34"/>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86"/>
      <c r="AD652" s="2"/>
      <c r="AE652" s="86"/>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4.25" customHeight="1" x14ac:dyDescent="0.2">
      <c r="A653" s="34"/>
      <c r="B653" s="34"/>
      <c r="C653" s="34"/>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86"/>
      <c r="AD653" s="2"/>
      <c r="AE653" s="86"/>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4.25" customHeight="1" x14ac:dyDescent="0.2">
      <c r="A654" s="34"/>
      <c r="B654" s="34"/>
      <c r="C654" s="34"/>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86"/>
      <c r="AD654" s="2"/>
      <c r="AE654" s="86"/>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4.25" customHeight="1" x14ac:dyDescent="0.2">
      <c r="A655" s="34"/>
      <c r="B655" s="34"/>
      <c r="C655" s="34"/>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86"/>
      <c r="AD655" s="2"/>
      <c r="AE655" s="86"/>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4.25" customHeight="1" x14ac:dyDescent="0.2">
      <c r="A656" s="34"/>
      <c r="B656" s="34"/>
      <c r="C656" s="34"/>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86"/>
      <c r="AD656" s="2"/>
      <c r="AE656" s="86"/>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4.25" customHeight="1" x14ac:dyDescent="0.2">
      <c r="A657" s="34"/>
      <c r="B657" s="34"/>
      <c r="C657" s="34"/>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86"/>
      <c r="AD657" s="2"/>
      <c r="AE657" s="86"/>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4.25" customHeight="1" x14ac:dyDescent="0.2">
      <c r="A658" s="34"/>
      <c r="B658" s="34"/>
      <c r="C658" s="34"/>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86"/>
      <c r="AD658" s="2"/>
      <c r="AE658" s="86"/>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4.25" customHeight="1" x14ac:dyDescent="0.2">
      <c r="A659" s="34"/>
      <c r="B659" s="34"/>
      <c r="C659" s="34"/>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86"/>
      <c r="AD659" s="2"/>
      <c r="AE659" s="86"/>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4.25" customHeight="1" x14ac:dyDescent="0.2">
      <c r="A660" s="34"/>
      <c r="B660" s="34"/>
      <c r="C660" s="34"/>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86"/>
      <c r="AD660" s="2"/>
      <c r="AE660" s="86"/>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4.25" customHeight="1" x14ac:dyDescent="0.2">
      <c r="A661" s="34"/>
      <c r="B661" s="34"/>
      <c r="C661" s="34"/>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86"/>
      <c r="AD661" s="2"/>
      <c r="AE661" s="86"/>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4.25" customHeight="1" x14ac:dyDescent="0.2">
      <c r="A662" s="34"/>
      <c r="B662" s="34"/>
      <c r="C662" s="34"/>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86"/>
      <c r="AD662" s="2"/>
      <c r="AE662" s="86"/>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4.25" customHeight="1" x14ac:dyDescent="0.2">
      <c r="A663" s="34"/>
      <c r="B663" s="34"/>
      <c r="C663" s="34"/>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86"/>
      <c r="AD663" s="2"/>
      <c r="AE663" s="86"/>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4.25" customHeight="1" x14ac:dyDescent="0.2">
      <c r="A664" s="34"/>
      <c r="B664" s="34"/>
      <c r="C664" s="34"/>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86"/>
      <c r="AD664" s="2"/>
      <c r="AE664" s="86"/>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4.25" customHeight="1" x14ac:dyDescent="0.2">
      <c r="A665" s="34"/>
      <c r="B665" s="34"/>
      <c r="C665" s="34"/>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86"/>
      <c r="AD665" s="2"/>
      <c r="AE665" s="86"/>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4.25" customHeight="1" x14ac:dyDescent="0.2">
      <c r="A666" s="34"/>
      <c r="B666" s="34"/>
      <c r="C666" s="34"/>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86"/>
      <c r="AD666" s="2"/>
      <c r="AE666" s="86"/>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4.25" customHeight="1" x14ac:dyDescent="0.2">
      <c r="A667" s="34"/>
      <c r="B667" s="34"/>
      <c r="C667" s="34"/>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86"/>
      <c r="AD667" s="2"/>
      <c r="AE667" s="86"/>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4.25" customHeight="1" x14ac:dyDescent="0.2">
      <c r="A668" s="34"/>
      <c r="B668" s="34"/>
      <c r="C668" s="34"/>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86"/>
      <c r="AD668" s="2"/>
      <c r="AE668" s="86"/>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4.25" customHeight="1" x14ac:dyDescent="0.2">
      <c r="A669" s="34"/>
      <c r="B669" s="34"/>
      <c r="C669" s="34"/>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86"/>
      <c r="AD669" s="2"/>
      <c r="AE669" s="86"/>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4.25" customHeight="1" x14ac:dyDescent="0.2">
      <c r="A670" s="34"/>
      <c r="B670" s="34"/>
      <c r="C670" s="34"/>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86"/>
      <c r="AD670" s="2"/>
      <c r="AE670" s="86"/>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4.25" customHeight="1" x14ac:dyDescent="0.2">
      <c r="A671" s="34"/>
      <c r="B671" s="34"/>
      <c r="C671" s="34"/>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86"/>
      <c r="AD671" s="2"/>
      <c r="AE671" s="86"/>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4.25" customHeight="1" x14ac:dyDescent="0.2">
      <c r="A672" s="34"/>
      <c r="B672" s="34"/>
      <c r="C672" s="34"/>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86"/>
      <c r="AD672" s="2"/>
      <c r="AE672" s="86"/>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4.25" customHeight="1" x14ac:dyDescent="0.2">
      <c r="A673" s="34"/>
      <c r="B673" s="34"/>
      <c r="C673" s="34"/>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86"/>
      <c r="AD673" s="2"/>
      <c r="AE673" s="86"/>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4.25" customHeight="1" x14ac:dyDescent="0.2">
      <c r="A674" s="34"/>
      <c r="B674" s="34"/>
      <c r="C674" s="34"/>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86"/>
      <c r="AD674" s="2"/>
      <c r="AE674" s="86"/>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4.25" customHeight="1" x14ac:dyDescent="0.2">
      <c r="A675" s="34"/>
      <c r="B675" s="34"/>
      <c r="C675" s="34"/>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86"/>
      <c r="AD675" s="2"/>
      <c r="AE675" s="86"/>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4.25" customHeight="1" x14ac:dyDescent="0.2">
      <c r="A676" s="34"/>
      <c r="B676" s="34"/>
      <c r="C676" s="34"/>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86"/>
      <c r="AD676" s="2"/>
      <c r="AE676" s="86"/>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4.25" customHeight="1" x14ac:dyDescent="0.2">
      <c r="A677" s="34"/>
      <c r="B677" s="34"/>
      <c r="C677" s="34"/>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86"/>
      <c r="AD677" s="2"/>
      <c r="AE677" s="86"/>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4.25" customHeight="1" x14ac:dyDescent="0.2">
      <c r="A678" s="34"/>
      <c r="B678" s="34"/>
      <c r="C678" s="34"/>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86"/>
      <c r="AD678" s="2"/>
      <c r="AE678" s="86"/>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4.25" customHeight="1" x14ac:dyDescent="0.2">
      <c r="A679" s="34"/>
      <c r="B679" s="34"/>
      <c r="C679" s="34"/>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86"/>
      <c r="AD679" s="2"/>
      <c r="AE679" s="86"/>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4.25" customHeight="1" x14ac:dyDescent="0.2">
      <c r="A680" s="34"/>
      <c r="B680" s="34"/>
      <c r="C680" s="34"/>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86"/>
      <c r="AD680" s="2"/>
      <c r="AE680" s="86"/>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4.25" customHeight="1" x14ac:dyDescent="0.2">
      <c r="A681" s="34"/>
      <c r="B681" s="34"/>
      <c r="C681" s="34"/>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86"/>
      <c r="AD681" s="2"/>
      <c r="AE681" s="86"/>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4.25" customHeight="1" x14ac:dyDescent="0.2">
      <c r="A682" s="34"/>
      <c r="B682" s="34"/>
      <c r="C682" s="34"/>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86"/>
      <c r="AD682" s="2"/>
      <c r="AE682" s="86"/>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4.25" customHeight="1" x14ac:dyDescent="0.2">
      <c r="A683" s="34"/>
      <c r="B683" s="34"/>
      <c r="C683" s="34"/>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86"/>
      <c r="AD683" s="2"/>
      <c r="AE683" s="86"/>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4.25" customHeight="1" x14ac:dyDescent="0.2">
      <c r="A684" s="34"/>
      <c r="B684" s="34"/>
      <c r="C684" s="34"/>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86"/>
      <c r="AD684" s="2"/>
      <c r="AE684" s="86"/>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4.25" customHeight="1" x14ac:dyDescent="0.2">
      <c r="A685" s="34"/>
      <c r="B685" s="34"/>
      <c r="C685" s="34"/>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86"/>
      <c r="AD685" s="2"/>
      <c r="AE685" s="86"/>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4.25" customHeight="1" x14ac:dyDescent="0.2">
      <c r="A686" s="34"/>
      <c r="B686" s="34"/>
      <c r="C686" s="34"/>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86"/>
      <c r="AD686" s="2"/>
      <c r="AE686" s="86"/>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4.25" customHeight="1" x14ac:dyDescent="0.2">
      <c r="A687" s="34"/>
      <c r="B687" s="34"/>
      <c r="C687" s="34"/>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86"/>
      <c r="AD687" s="2"/>
      <c r="AE687" s="86"/>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4.25" customHeight="1" x14ac:dyDescent="0.2">
      <c r="A688" s="34"/>
      <c r="B688" s="34"/>
      <c r="C688" s="34"/>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86"/>
      <c r="AD688" s="2"/>
      <c r="AE688" s="86"/>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4.25" customHeight="1" x14ac:dyDescent="0.2">
      <c r="A689" s="34"/>
      <c r="B689" s="34"/>
      <c r="C689" s="34"/>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86"/>
      <c r="AD689" s="2"/>
      <c r="AE689" s="86"/>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4.25" customHeight="1" x14ac:dyDescent="0.2">
      <c r="A690" s="34"/>
      <c r="B690" s="34"/>
      <c r="C690" s="34"/>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86"/>
      <c r="AD690" s="2"/>
      <c r="AE690" s="86"/>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4.25" customHeight="1" x14ac:dyDescent="0.2">
      <c r="A691" s="34"/>
      <c r="B691" s="34"/>
      <c r="C691" s="34"/>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86"/>
      <c r="AD691" s="2"/>
      <c r="AE691" s="86"/>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4.25" customHeight="1" x14ac:dyDescent="0.2">
      <c r="A692" s="34"/>
      <c r="B692" s="34"/>
      <c r="C692" s="34"/>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86"/>
      <c r="AD692" s="2"/>
      <c r="AE692" s="86"/>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4.25" customHeight="1" x14ac:dyDescent="0.2">
      <c r="A693" s="34"/>
      <c r="B693" s="34"/>
      <c r="C693" s="34"/>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86"/>
      <c r="AD693" s="2"/>
      <c r="AE693" s="86"/>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4.25" customHeight="1" x14ac:dyDescent="0.2">
      <c r="A694" s="34"/>
      <c r="B694" s="34"/>
      <c r="C694" s="34"/>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86"/>
      <c r="AD694" s="2"/>
      <c r="AE694" s="86"/>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4.25" customHeight="1" x14ac:dyDescent="0.2">
      <c r="A695" s="34"/>
      <c r="B695" s="34"/>
      <c r="C695" s="34"/>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86"/>
      <c r="AD695" s="2"/>
      <c r="AE695" s="86"/>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4.25" customHeight="1" x14ac:dyDescent="0.2">
      <c r="A696" s="34"/>
      <c r="B696" s="34"/>
      <c r="C696" s="34"/>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86"/>
      <c r="AD696" s="2"/>
      <c r="AE696" s="86"/>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4.25" customHeight="1" x14ac:dyDescent="0.2">
      <c r="A697" s="34"/>
      <c r="B697" s="34"/>
      <c r="C697" s="34"/>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86"/>
      <c r="AD697" s="2"/>
      <c r="AE697" s="86"/>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4.25" customHeight="1" x14ac:dyDescent="0.2">
      <c r="A698" s="34"/>
      <c r="B698" s="34"/>
      <c r="C698" s="34"/>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86"/>
      <c r="AD698" s="2"/>
      <c r="AE698" s="86"/>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4.25" customHeight="1" x14ac:dyDescent="0.2">
      <c r="A699" s="34"/>
      <c r="B699" s="34"/>
      <c r="C699" s="34"/>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86"/>
      <c r="AD699" s="2"/>
      <c r="AE699" s="86"/>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4.25" customHeight="1" x14ac:dyDescent="0.2">
      <c r="A700" s="34"/>
      <c r="B700" s="34"/>
      <c r="C700" s="34"/>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86"/>
      <c r="AD700" s="2"/>
      <c r="AE700" s="86"/>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4.25" customHeight="1" x14ac:dyDescent="0.2">
      <c r="A701" s="34"/>
      <c r="B701" s="34"/>
      <c r="C701" s="34"/>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86"/>
      <c r="AD701" s="2"/>
      <c r="AE701" s="86"/>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4.25" customHeight="1" x14ac:dyDescent="0.2">
      <c r="A702" s="34"/>
      <c r="B702" s="34"/>
      <c r="C702" s="34"/>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86"/>
      <c r="AD702" s="2"/>
      <c r="AE702" s="86"/>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4.25" customHeight="1" x14ac:dyDescent="0.2">
      <c r="A703" s="34"/>
      <c r="B703" s="34"/>
      <c r="C703" s="34"/>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86"/>
      <c r="AD703" s="2"/>
      <c r="AE703" s="86"/>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4.25" customHeight="1" x14ac:dyDescent="0.2">
      <c r="A704" s="34"/>
      <c r="B704" s="34"/>
      <c r="C704" s="34"/>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86"/>
      <c r="AD704" s="2"/>
      <c r="AE704" s="86"/>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4.25" customHeight="1" x14ac:dyDescent="0.2">
      <c r="A705" s="34"/>
      <c r="B705" s="34"/>
      <c r="C705" s="34"/>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86"/>
      <c r="AD705" s="2"/>
      <c r="AE705" s="86"/>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4.25" customHeight="1" x14ac:dyDescent="0.2">
      <c r="A706" s="34"/>
      <c r="B706" s="34"/>
      <c r="C706" s="34"/>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86"/>
      <c r="AD706" s="2"/>
      <c r="AE706" s="86"/>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4.25" customHeight="1" x14ac:dyDescent="0.2">
      <c r="A707" s="34"/>
      <c r="B707" s="34"/>
      <c r="C707" s="34"/>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86"/>
      <c r="AD707" s="2"/>
      <c r="AE707" s="86"/>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4.25" customHeight="1" x14ac:dyDescent="0.2">
      <c r="A708" s="34"/>
      <c r="B708" s="34"/>
      <c r="C708" s="34"/>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86"/>
      <c r="AD708" s="2"/>
      <c r="AE708" s="86"/>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4.25" customHeight="1" x14ac:dyDescent="0.2">
      <c r="A709" s="34"/>
      <c r="B709" s="34"/>
      <c r="C709" s="34"/>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86"/>
      <c r="AD709" s="2"/>
      <c r="AE709" s="86"/>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4.25" customHeight="1" x14ac:dyDescent="0.2">
      <c r="A710" s="34"/>
      <c r="B710" s="34"/>
      <c r="C710" s="34"/>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86"/>
      <c r="AD710" s="2"/>
      <c r="AE710" s="86"/>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4.25" customHeight="1" x14ac:dyDescent="0.2">
      <c r="A711" s="34"/>
      <c r="B711" s="34"/>
      <c r="C711" s="34"/>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86"/>
      <c r="AD711" s="2"/>
      <c r="AE711" s="86"/>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4.25" customHeight="1" x14ac:dyDescent="0.2">
      <c r="A712" s="34"/>
      <c r="B712" s="34"/>
      <c r="C712" s="34"/>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86"/>
      <c r="AD712" s="2"/>
      <c r="AE712" s="86"/>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4.25" customHeight="1" x14ac:dyDescent="0.2">
      <c r="A713" s="34"/>
      <c r="B713" s="34"/>
      <c r="C713" s="34"/>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86"/>
      <c r="AD713" s="2"/>
      <c r="AE713" s="86"/>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4.25" customHeight="1" x14ac:dyDescent="0.2">
      <c r="A714" s="34"/>
      <c r="B714" s="34"/>
      <c r="C714" s="34"/>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86"/>
      <c r="AD714" s="2"/>
      <c r="AE714" s="86"/>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4.25" customHeight="1" x14ac:dyDescent="0.2">
      <c r="A715" s="34"/>
      <c r="B715" s="34"/>
      <c r="C715" s="34"/>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86"/>
      <c r="AD715" s="2"/>
      <c r="AE715" s="86"/>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4.25" customHeight="1" x14ac:dyDescent="0.2">
      <c r="A716" s="34"/>
      <c r="B716" s="34"/>
      <c r="C716" s="34"/>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86"/>
      <c r="AD716" s="2"/>
      <c r="AE716" s="86"/>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4.25" customHeight="1" x14ac:dyDescent="0.2">
      <c r="A717" s="34"/>
      <c r="B717" s="34"/>
      <c r="C717" s="34"/>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86"/>
      <c r="AD717" s="2"/>
      <c r="AE717" s="86"/>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4.25" customHeight="1" x14ac:dyDescent="0.2">
      <c r="A718" s="34"/>
      <c r="B718" s="34"/>
      <c r="C718" s="34"/>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86"/>
      <c r="AD718" s="2"/>
      <c r="AE718" s="86"/>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4.25" customHeight="1" x14ac:dyDescent="0.2">
      <c r="A719" s="34"/>
      <c r="B719" s="34"/>
      <c r="C719" s="34"/>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86"/>
      <c r="AD719" s="2"/>
      <c r="AE719" s="86"/>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4.25" customHeight="1" x14ac:dyDescent="0.2">
      <c r="A720" s="34"/>
      <c r="B720" s="34"/>
      <c r="C720" s="34"/>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86"/>
      <c r="AD720" s="2"/>
      <c r="AE720" s="86"/>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4.25" customHeight="1" x14ac:dyDescent="0.2">
      <c r="A721" s="34"/>
      <c r="B721" s="34"/>
      <c r="C721" s="34"/>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86"/>
      <c r="AD721" s="2"/>
      <c r="AE721" s="86"/>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4.25" customHeight="1" x14ac:dyDescent="0.2">
      <c r="A722" s="34"/>
      <c r="B722" s="34"/>
      <c r="C722" s="34"/>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86"/>
      <c r="AD722" s="2"/>
      <c r="AE722" s="86"/>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4.25" customHeight="1" x14ac:dyDescent="0.2">
      <c r="A723" s="34"/>
      <c r="B723" s="34"/>
      <c r="C723" s="34"/>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86"/>
      <c r="AD723" s="2"/>
      <c r="AE723" s="86"/>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4.25" customHeight="1" x14ac:dyDescent="0.2">
      <c r="A724" s="34"/>
      <c r="B724" s="34"/>
      <c r="C724" s="34"/>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86"/>
      <c r="AD724" s="2"/>
      <c r="AE724" s="86"/>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4.25" customHeight="1" x14ac:dyDescent="0.2">
      <c r="A725" s="34"/>
      <c r="B725" s="34"/>
      <c r="C725" s="34"/>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86"/>
      <c r="AD725" s="2"/>
      <c r="AE725" s="86"/>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4.25" customHeight="1" x14ac:dyDescent="0.2">
      <c r="A726" s="34"/>
      <c r="B726" s="34"/>
      <c r="C726" s="34"/>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86"/>
      <c r="AD726" s="2"/>
      <c r="AE726" s="86"/>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4.25" customHeight="1" x14ac:dyDescent="0.2">
      <c r="A727" s="34"/>
      <c r="B727" s="34"/>
      <c r="C727" s="34"/>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86"/>
      <c r="AD727" s="2"/>
      <c r="AE727" s="86"/>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4.25" customHeight="1" x14ac:dyDescent="0.2">
      <c r="A728" s="34"/>
      <c r="B728" s="34"/>
      <c r="C728" s="34"/>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86"/>
      <c r="AD728" s="2"/>
      <c r="AE728" s="86"/>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4.25" customHeight="1" x14ac:dyDescent="0.2">
      <c r="A729" s="34"/>
      <c r="B729" s="34"/>
      <c r="C729" s="34"/>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86"/>
      <c r="AD729" s="2"/>
      <c r="AE729" s="86"/>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4.25" customHeight="1" x14ac:dyDescent="0.2">
      <c r="A730" s="34"/>
      <c r="B730" s="34"/>
      <c r="C730" s="34"/>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86"/>
      <c r="AD730" s="2"/>
      <c r="AE730" s="86"/>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4.25" customHeight="1" x14ac:dyDescent="0.2">
      <c r="A731" s="34"/>
      <c r="B731" s="34"/>
      <c r="C731" s="34"/>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86"/>
      <c r="AD731" s="2"/>
      <c r="AE731" s="86"/>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4.25" customHeight="1" x14ac:dyDescent="0.2">
      <c r="A732" s="34"/>
      <c r="B732" s="34"/>
      <c r="C732" s="34"/>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86"/>
      <c r="AD732" s="2"/>
      <c r="AE732" s="86"/>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4.25" customHeight="1" x14ac:dyDescent="0.2">
      <c r="A733" s="34"/>
      <c r="B733" s="34"/>
      <c r="C733" s="34"/>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86"/>
      <c r="AD733" s="2"/>
      <c r="AE733" s="86"/>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4.25" customHeight="1" x14ac:dyDescent="0.2">
      <c r="A734" s="34"/>
      <c r="B734" s="34"/>
      <c r="C734" s="34"/>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86"/>
      <c r="AD734" s="2"/>
      <c r="AE734" s="86"/>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4.25" customHeight="1" x14ac:dyDescent="0.2">
      <c r="A735" s="34"/>
      <c r="B735" s="34"/>
      <c r="C735" s="34"/>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86"/>
      <c r="AD735" s="2"/>
      <c r="AE735" s="86"/>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4.25" customHeight="1" x14ac:dyDescent="0.2">
      <c r="A736" s="34"/>
      <c r="B736" s="34"/>
      <c r="C736" s="34"/>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86"/>
      <c r="AD736" s="2"/>
      <c r="AE736" s="86"/>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4.25" customHeight="1" x14ac:dyDescent="0.2">
      <c r="A737" s="34"/>
      <c r="B737" s="34"/>
      <c r="C737" s="34"/>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86"/>
      <c r="AD737" s="2"/>
      <c r="AE737" s="86"/>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4.25" customHeight="1" x14ac:dyDescent="0.2">
      <c r="A738" s="34"/>
      <c r="B738" s="34"/>
      <c r="C738" s="34"/>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86"/>
      <c r="AD738" s="2"/>
      <c r="AE738" s="86"/>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4.25" customHeight="1" x14ac:dyDescent="0.2">
      <c r="A739" s="34"/>
      <c r="B739" s="34"/>
      <c r="C739" s="34"/>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86"/>
      <c r="AD739" s="2"/>
      <c r="AE739" s="86"/>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4.25" customHeight="1" x14ac:dyDescent="0.2">
      <c r="A740" s="34"/>
      <c r="B740" s="34"/>
      <c r="C740" s="34"/>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86"/>
      <c r="AD740" s="2"/>
      <c r="AE740" s="86"/>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4.25" customHeight="1" x14ac:dyDescent="0.2">
      <c r="A741" s="34"/>
      <c r="B741" s="34"/>
      <c r="C741" s="34"/>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86"/>
      <c r="AD741" s="2"/>
      <c r="AE741" s="86"/>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4.25" customHeight="1" x14ac:dyDescent="0.2">
      <c r="A742" s="34"/>
      <c r="B742" s="34"/>
      <c r="C742" s="34"/>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86"/>
      <c r="AD742" s="2"/>
      <c r="AE742" s="86"/>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4.25" customHeight="1" x14ac:dyDescent="0.2">
      <c r="A743" s="34"/>
      <c r="B743" s="34"/>
      <c r="C743" s="34"/>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86"/>
      <c r="AD743" s="2"/>
      <c r="AE743" s="86"/>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4.25" customHeight="1" x14ac:dyDescent="0.2">
      <c r="A744" s="34"/>
      <c r="B744" s="34"/>
      <c r="C744" s="34"/>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86"/>
      <c r="AD744" s="2"/>
      <c r="AE744" s="86"/>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4.25" customHeight="1" x14ac:dyDescent="0.2">
      <c r="A745" s="34"/>
      <c r="B745" s="34"/>
      <c r="C745" s="34"/>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86"/>
      <c r="AD745" s="2"/>
      <c r="AE745" s="86"/>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4.25" customHeight="1" x14ac:dyDescent="0.2">
      <c r="A746" s="34"/>
      <c r="B746" s="34"/>
      <c r="C746" s="34"/>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86"/>
      <c r="AD746" s="2"/>
      <c r="AE746" s="86"/>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4.25" customHeight="1" x14ac:dyDescent="0.2">
      <c r="A747" s="34"/>
      <c r="B747" s="34"/>
      <c r="C747" s="34"/>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86"/>
      <c r="AD747" s="2"/>
      <c r="AE747" s="86"/>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4.25" customHeight="1" x14ac:dyDescent="0.2">
      <c r="A748" s="34"/>
      <c r="B748" s="34"/>
      <c r="C748" s="34"/>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86"/>
      <c r="AD748" s="2"/>
      <c r="AE748" s="86"/>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4.25" customHeight="1" x14ac:dyDescent="0.2">
      <c r="A749" s="34"/>
      <c r="B749" s="34"/>
      <c r="C749" s="34"/>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86"/>
      <c r="AD749" s="2"/>
      <c r="AE749" s="86"/>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4.25" customHeight="1" x14ac:dyDescent="0.2">
      <c r="A750" s="34"/>
      <c r="B750" s="34"/>
      <c r="C750" s="34"/>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86"/>
      <c r="AD750" s="2"/>
      <c r="AE750" s="86"/>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4.25" customHeight="1" x14ac:dyDescent="0.2">
      <c r="A751" s="34"/>
      <c r="B751" s="34"/>
      <c r="C751" s="34"/>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86"/>
      <c r="AD751" s="2"/>
      <c r="AE751" s="86"/>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4.25" customHeight="1" x14ac:dyDescent="0.2">
      <c r="A752" s="34"/>
      <c r="B752" s="34"/>
      <c r="C752" s="34"/>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86"/>
      <c r="AD752" s="2"/>
      <c r="AE752" s="86"/>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4.25" customHeight="1" x14ac:dyDescent="0.2">
      <c r="A753" s="34"/>
      <c r="B753" s="34"/>
      <c r="C753" s="34"/>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86"/>
      <c r="AD753" s="2"/>
      <c r="AE753" s="86"/>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4.25" customHeight="1" x14ac:dyDescent="0.2">
      <c r="A754" s="34"/>
      <c r="B754" s="34"/>
      <c r="C754" s="34"/>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86"/>
      <c r="AD754" s="2"/>
      <c r="AE754" s="86"/>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4.25" customHeight="1" x14ac:dyDescent="0.2">
      <c r="A755" s="34"/>
      <c r="B755" s="34"/>
      <c r="C755" s="34"/>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86"/>
      <c r="AD755" s="2"/>
      <c r="AE755" s="86"/>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4.25" customHeight="1" x14ac:dyDescent="0.2">
      <c r="A756" s="34"/>
      <c r="B756" s="34"/>
      <c r="C756" s="34"/>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86"/>
      <c r="AD756" s="2"/>
      <c r="AE756" s="86"/>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4.25" customHeight="1" x14ac:dyDescent="0.2">
      <c r="A757" s="34"/>
      <c r="B757" s="34"/>
      <c r="C757" s="34"/>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86"/>
      <c r="AD757" s="2"/>
      <c r="AE757" s="86"/>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4.25" customHeight="1" x14ac:dyDescent="0.2">
      <c r="A758" s="34"/>
      <c r="B758" s="34"/>
      <c r="C758" s="34"/>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86"/>
      <c r="AD758" s="2"/>
      <c r="AE758" s="86"/>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4.25" customHeight="1" x14ac:dyDescent="0.2">
      <c r="A759" s="34"/>
      <c r="B759" s="34"/>
      <c r="C759" s="34"/>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86"/>
      <c r="AD759" s="2"/>
      <c r="AE759" s="86"/>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4.25" customHeight="1" x14ac:dyDescent="0.2">
      <c r="A760" s="34"/>
      <c r="B760" s="34"/>
      <c r="C760" s="34"/>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86"/>
      <c r="AD760" s="2"/>
      <c r="AE760" s="86"/>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4.25" customHeight="1" x14ac:dyDescent="0.2">
      <c r="A761" s="34"/>
      <c r="B761" s="34"/>
      <c r="C761" s="34"/>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86"/>
      <c r="AD761" s="2"/>
      <c r="AE761" s="86"/>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4.25" customHeight="1" x14ac:dyDescent="0.2">
      <c r="A762" s="34"/>
      <c r="B762" s="34"/>
      <c r="C762" s="34"/>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86"/>
      <c r="AD762" s="2"/>
      <c r="AE762" s="86"/>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4.25" customHeight="1" x14ac:dyDescent="0.2">
      <c r="A763" s="34"/>
      <c r="B763" s="34"/>
      <c r="C763" s="34"/>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86"/>
      <c r="AD763" s="2"/>
      <c r="AE763" s="86"/>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4.25" customHeight="1" x14ac:dyDescent="0.2">
      <c r="A764" s="34"/>
      <c r="B764" s="34"/>
      <c r="C764" s="34"/>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86"/>
      <c r="AD764" s="2"/>
      <c r="AE764" s="86"/>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4.25" customHeight="1" x14ac:dyDescent="0.2">
      <c r="A765" s="34"/>
      <c r="B765" s="34"/>
      <c r="C765" s="34"/>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86"/>
      <c r="AD765" s="2"/>
      <c r="AE765" s="86"/>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4.25" customHeight="1" x14ac:dyDescent="0.2">
      <c r="A766" s="34"/>
      <c r="B766" s="34"/>
      <c r="C766" s="34"/>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86"/>
      <c r="AD766" s="2"/>
      <c r="AE766" s="86"/>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4.25" customHeight="1" x14ac:dyDescent="0.2">
      <c r="A767" s="34"/>
      <c r="B767" s="34"/>
      <c r="C767" s="34"/>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86"/>
      <c r="AD767" s="2"/>
      <c r="AE767" s="86"/>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4.25" customHeight="1" x14ac:dyDescent="0.2">
      <c r="A768" s="34"/>
      <c r="B768" s="34"/>
      <c r="C768" s="34"/>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86"/>
      <c r="AD768" s="2"/>
      <c r="AE768" s="86"/>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4.25" customHeight="1" x14ac:dyDescent="0.2">
      <c r="A769" s="34"/>
      <c r="B769" s="34"/>
      <c r="C769" s="34"/>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86"/>
      <c r="AD769" s="2"/>
      <c r="AE769" s="86"/>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4.25" customHeight="1" x14ac:dyDescent="0.2">
      <c r="A770" s="34"/>
      <c r="B770" s="34"/>
      <c r="C770" s="34"/>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86"/>
      <c r="AD770" s="2"/>
      <c r="AE770" s="86"/>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4.25" customHeight="1" x14ac:dyDescent="0.2">
      <c r="A771" s="34"/>
      <c r="B771" s="34"/>
      <c r="C771" s="34"/>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86"/>
      <c r="AD771" s="2"/>
      <c r="AE771" s="86"/>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4.25" customHeight="1" x14ac:dyDescent="0.2">
      <c r="A772" s="34"/>
      <c r="B772" s="34"/>
      <c r="C772" s="34"/>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86"/>
      <c r="AD772" s="2"/>
      <c r="AE772" s="86"/>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4.25" customHeight="1" x14ac:dyDescent="0.2">
      <c r="A773" s="34"/>
      <c r="B773" s="34"/>
      <c r="C773" s="34"/>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86"/>
      <c r="AD773" s="2"/>
      <c r="AE773" s="86"/>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4.25" customHeight="1" x14ac:dyDescent="0.2">
      <c r="A774" s="34"/>
      <c r="B774" s="34"/>
      <c r="C774" s="34"/>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86"/>
      <c r="AD774" s="2"/>
      <c r="AE774" s="86"/>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4.25" customHeight="1" x14ac:dyDescent="0.2">
      <c r="A775" s="34"/>
      <c r="B775" s="34"/>
      <c r="C775" s="34"/>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86"/>
      <c r="AD775" s="2"/>
      <c r="AE775" s="86"/>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4.25" customHeight="1" x14ac:dyDescent="0.2">
      <c r="A776" s="34"/>
      <c r="B776" s="34"/>
      <c r="C776" s="34"/>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86"/>
      <c r="AD776" s="2"/>
      <c r="AE776" s="86"/>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4.25" customHeight="1" x14ac:dyDescent="0.2">
      <c r="A777" s="34"/>
      <c r="B777" s="34"/>
      <c r="C777" s="34"/>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86"/>
      <c r="AD777" s="2"/>
      <c r="AE777" s="86"/>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4.25" customHeight="1" x14ac:dyDescent="0.2">
      <c r="A778" s="34"/>
      <c r="B778" s="34"/>
      <c r="C778" s="34"/>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86"/>
      <c r="AD778" s="2"/>
      <c r="AE778" s="86"/>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4.25" customHeight="1" x14ac:dyDescent="0.2">
      <c r="A779" s="34"/>
      <c r="B779" s="34"/>
      <c r="C779" s="34"/>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86"/>
      <c r="AD779" s="2"/>
      <c r="AE779" s="86"/>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4.25" customHeight="1" x14ac:dyDescent="0.2">
      <c r="A780" s="34"/>
      <c r="B780" s="34"/>
      <c r="C780" s="34"/>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86"/>
      <c r="AD780" s="2"/>
      <c r="AE780" s="86"/>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4.25" customHeight="1" x14ac:dyDescent="0.2">
      <c r="A781" s="34"/>
      <c r="B781" s="34"/>
      <c r="C781" s="34"/>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86"/>
      <c r="AD781" s="2"/>
      <c r="AE781" s="86"/>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4.25" customHeight="1" x14ac:dyDescent="0.2">
      <c r="A782" s="34"/>
      <c r="B782" s="34"/>
      <c r="C782" s="34"/>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86"/>
      <c r="AD782" s="2"/>
      <c r="AE782" s="86"/>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4.25" customHeight="1" x14ac:dyDescent="0.2">
      <c r="A783" s="34"/>
      <c r="B783" s="34"/>
      <c r="C783" s="34"/>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86"/>
      <c r="AD783" s="2"/>
      <c r="AE783" s="86"/>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4.25" customHeight="1" x14ac:dyDescent="0.2">
      <c r="A784" s="34"/>
      <c r="B784" s="34"/>
      <c r="C784" s="34"/>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86"/>
      <c r="AD784" s="2"/>
      <c r="AE784" s="86"/>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4.25" customHeight="1" x14ac:dyDescent="0.2">
      <c r="A785" s="34"/>
      <c r="B785" s="34"/>
      <c r="C785" s="34"/>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86"/>
      <c r="AD785" s="2"/>
      <c r="AE785" s="86"/>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4.25" customHeight="1" x14ac:dyDescent="0.2">
      <c r="A786" s="34"/>
      <c r="B786" s="34"/>
      <c r="C786" s="34"/>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86"/>
      <c r="AD786" s="2"/>
      <c r="AE786" s="86"/>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4.25" customHeight="1" x14ac:dyDescent="0.2">
      <c r="A787" s="34"/>
      <c r="B787" s="34"/>
      <c r="C787" s="34"/>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86"/>
      <c r="AD787" s="2"/>
      <c r="AE787" s="86"/>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4.25" customHeight="1" x14ac:dyDescent="0.2">
      <c r="A788" s="34"/>
      <c r="B788" s="34"/>
      <c r="C788" s="34"/>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86"/>
      <c r="AD788" s="2"/>
      <c r="AE788" s="86"/>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4.25" customHeight="1" x14ac:dyDescent="0.2">
      <c r="A789" s="34"/>
      <c r="B789" s="34"/>
      <c r="C789" s="34"/>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86"/>
      <c r="AD789" s="2"/>
      <c r="AE789" s="86"/>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4.25" customHeight="1" x14ac:dyDescent="0.2">
      <c r="A790" s="34"/>
      <c r="B790" s="34"/>
      <c r="C790" s="34"/>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86"/>
      <c r="AD790" s="2"/>
      <c r="AE790" s="86"/>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4.25" customHeight="1" x14ac:dyDescent="0.2">
      <c r="A791" s="34"/>
      <c r="B791" s="34"/>
      <c r="C791" s="34"/>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86"/>
      <c r="AD791" s="2"/>
      <c r="AE791" s="86"/>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4.25" customHeight="1" x14ac:dyDescent="0.2">
      <c r="A792" s="34"/>
      <c r="B792" s="34"/>
      <c r="C792" s="34"/>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86"/>
      <c r="AD792" s="2"/>
      <c r="AE792" s="86"/>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4.25" customHeight="1" x14ac:dyDescent="0.2">
      <c r="A793" s="34"/>
      <c r="B793" s="34"/>
      <c r="C793" s="34"/>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86"/>
      <c r="AD793" s="2"/>
      <c r="AE793" s="86"/>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4.25" customHeight="1" x14ac:dyDescent="0.2">
      <c r="A794" s="34"/>
      <c r="B794" s="34"/>
      <c r="C794" s="34"/>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86"/>
      <c r="AD794" s="2"/>
      <c r="AE794" s="86"/>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4.25" customHeight="1" x14ac:dyDescent="0.2">
      <c r="A795" s="34"/>
      <c r="B795" s="34"/>
      <c r="C795" s="34"/>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86"/>
      <c r="AD795" s="2"/>
      <c r="AE795" s="86"/>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4.25" customHeight="1" x14ac:dyDescent="0.2">
      <c r="A796" s="34"/>
      <c r="B796" s="34"/>
      <c r="C796" s="34"/>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86"/>
      <c r="AD796" s="2"/>
      <c r="AE796" s="86"/>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4.25" customHeight="1" x14ac:dyDescent="0.2">
      <c r="A797" s="34"/>
      <c r="B797" s="34"/>
      <c r="C797" s="34"/>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86"/>
      <c r="AD797" s="2"/>
      <c r="AE797" s="86"/>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4.25" customHeight="1" x14ac:dyDescent="0.2">
      <c r="A798" s="34"/>
      <c r="B798" s="34"/>
      <c r="C798" s="34"/>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86"/>
      <c r="AD798" s="2"/>
      <c r="AE798" s="86"/>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4.25" customHeight="1" x14ac:dyDescent="0.2">
      <c r="A799" s="34"/>
      <c r="B799" s="34"/>
      <c r="C799" s="34"/>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86"/>
      <c r="AD799" s="2"/>
      <c r="AE799" s="86"/>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4.25" customHeight="1" x14ac:dyDescent="0.2">
      <c r="A800" s="34"/>
      <c r="B800" s="34"/>
      <c r="C800" s="34"/>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86"/>
      <c r="AD800" s="2"/>
      <c r="AE800" s="86"/>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4.25" customHeight="1" x14ac:dyDescent="0.2">
      <c r="A801" s="34"/>
      <c r="B801" s="34"/>
      <c r="C801" s="34"/>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86"/>
      <c r="AD801" s="2"/>
      <c r="AE801" s="86"/>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4.25" customHeight="1" x14ac:dyDescent="0.2">
      <c r="A802" s="34"/>
      <c r="B802" s="34"/>
      <c r="C802" s="34"/>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86"/>
      <c r="AD802" s="2"/>
      <c r="AE802" s="86"/>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4.25" customHeight="1" x14ac:dyDescent="0.2">
      <c r="A803" s="34"/>
      <c r="B803" s="34"/>
      <c r="C803" s="34"/>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86"/>
      <c r="AD803" s="2"/>
      <c r="AE803" s="86"/>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4.25" customHeight="1" x14ac:dyDescent="0.2">
      <c r="A804" s="34"/>
      <c r="B804" s="34"/>
      <c r="C804" s="34"/>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86"/>
      <c r="AD804" s="2"/>
      <c r="AE804" s="86"/>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4.25" customHeight="1" x14ac:dyDescent="0.2">
      <c r="A805" s="34"/>
      <c r="B805" s="34"/>
      <c r="C805" s="34"/>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86"/>
      <c r="AD805" s="2"/>
      <c r="AE805" s="86"/>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4.25" customHeight="1" x14ac:dyDescent="0.2">
      <c r="A806" s="34"/>
      <c r="B806" s="34"/>
      <c r="C806" s="34"/>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86"/>
      <c r="AD806" s="2"/>
      <c r="AE806" s="86"/>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4.25" customHeight="1" x14ac:dyDescent="0.2">
      <c r="A807" s="34"/>
      <c r="B807" s="34"/>
      <c r="C807" s="34"/>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86"/>
      <c r="AD807" s="2"/>
      <c r="AE807" s="86"/>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4.25" customHeight="1" x14ac:dyDescent="0.2">
      <c r="A808" s="34"/>
      <c r="B808" s="34"/>
      <c r="C808" s="34"/>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86"/>
      <c r="AD808" s="2"/>
      <c r="AE808" s="86"/>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4.25" customHeight="1" x14ac:dyDescent="0.2">
      <c r="A809" s="34"/>
      <c r="B809" s="34"/>
      <c r="C809" s="34"/>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86"/>
      <c r="AD809" s="2"/>
      <c r="AE809" s="86"/>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4.25" customHeight="1" x14ac:dyDescent="0.2">
      <c r="A810" s="34"/>
      <c r="B810" s="34"/>
      <c r="C810" s="34"/>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86"/>
      <c r="AD810" s="2"/>
      <c r="AE810" s="86"/>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4.25" customHeight="1" x14ac:dyDescent="0.2">
      <c r="A811" s="34"/>
      <c r="B811" s="34"/>
      <c r="C811" s="34"/>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86"/>
      <c r="AD811" s="2"/>
      <c r="AE811" s="86"/>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4.25" customHeight="1" x14ac:dyDescent="0.2">
      <c r="A812" s="34"/>
      <c r="B812" s="34"/>
      <c r="C812" s="34"/>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86"/>
      <c r="AD812" s="2"/>
      <c r="AE812" s="86"/>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4.25" customHeight="1" x14ac:dyDescent="0.2">
      <c r="A813" s="34"/>
      <c r="B813" s="34"/>
      <c r="C813" s="34"/>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86"/>
      <c r="AD813" s="2"/>
      <c r="AE813" s="86"/>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4.25" customHeight="1" x14ac:dyDescent="0.2">
      <c r="A814" s="34"/>
      <c r="B814" s="34"/>
      <c r="C814" s="34"/>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86"/>
      <c r="AD814" s="2"/>
      <c r="AE814" s="86"/>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4.25" customHeight="1" x14ac:dyDescent="0.2">
      <c r="A815" s="34"/>
      <c r="B815" s="34"/>
      <c r="C815" s="34"/>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86"/>
      <c r="AD815" s="2"/>
      <c r="AE815" s="86"/>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4.25" customHeight="1" x14ac:dyDescent="0.2">
      <c r="A816" s="34"/>
      <c r="B816" s="34"/>
      <c r="C816" s="34"/>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86"/>
      <c r="AD816" s="2"/>
      <c r="AE816" s="86"/>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4.25" customHeight="1" x14ac:dyDescent="0.2">
      <c r="A817" s="34"/>
      <c r="B817" s="34"/>
      <c r="C817" s="34"/>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86"/>
      <c r="AD817" s="2"/>
      <c r="AE817" s="86"/>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4.25" customHeight="1" x14ac:dyDescent="0.2">
      <c r="A818" s="34"/>
      <c r="B818" s="34"/>
      <c r="C818" s="34"/>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86"/>
      <c r="AD818" s="2"/>
      <c r="AE818" s="86"/>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4.25" customHeight="1" x14ac:dyDescent="0.2">
      <c r="A819" s="34"/>
      <c r="B819" s="34"/>
      <c r="C819" s="34"/>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86"/>
      <c r="AD819" s="2"/>
      <c r="AE819" s="86"/>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4.25" customHeight="1" x14ac:dyDescent="0.2">
      <c r="A820" s="34"/>
      <c r="B820" s="34"/>
      <c r="C820" s="34"/>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86"/>
      <c r="AD820" s="2"/>
      <c r="AE820" s="86"/>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4.25" customHeight="1" x14ac:dyDescent="0.2">
      <c r="A821" s="34"/>
      <c r="B821" s="34"/>
      <c r="C821" s="34"/>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86"/>
      <c r="AD821" s="2"/>
      <c r="AE821" s="86"/>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4.25" customHeight="1" x14ac:dyDescent="0.2">
      <c r="A822" s="34"/>
      <c r="B822" s="34"/>
      <c r="C822" s="34"/>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86"/>
      <c r="AD822" s="2"/>
      <c r="AE822" s="86"/>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4.25" customHeight="1" x14ac:dyDescent="0.2">
      <c r="A823" s="34"/>
      <c r="B823" s="34"/>
      <c r="C823" s="34"/>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86"/>
      <c r="AD823" s="2"/>
      <c r="AE823" s="86"/>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4.25" customHeight="1" x14ac:dyDescent="0.2">
      <c r="A824" s="34"/>
      <c r="B824" s="34"/>
      <c r="C824" s="34"/>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86"/>
      <c r="AD824" s="2"/>
      <c r="AE824" s="86"/>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4.25" customHeight="1" x14ac:dyDescent="0.2">
      <c r="A825" s="34"/>
      <c r="B825" s="34"/>
      <c r="C825" s="34"/>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86"/>
      <c r="AD825" s="2"/>
      <c r="AE825" s="86"/>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4.25" customHeight="1" x14ac:dyDescent="0.2">
      <c r="A826" s="34"/>
      <c r="B826" s="34"/>
      <c r="C826" s="34"/>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86"/>
      <c r="AD826" s="2"/>
      <c r="AE826" s="86"/>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4.25" customHeight="1" x14ac:dyDescent="0.2">
      <c r="A827" s="34"/>
      <c r="B827" s="34"/>
      <c r="C827" s="34"/>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86"/>
      <c r="AD827" s="2"/>
      <c r="AE827" s="86"/>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4.25" customHeight="1" x14ac:dyDescent="0.2">
      <c r="A828" s="34"/>
      <c r="B828" s="34"/>
      <c r="C828" s="34"/>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86"/>
      <c r="AD828" s="2"/>
      <c r="AE828" s="86"/>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4.25" customHeight="1" x14ac:dyDescent="0.2">
      <c r="A829" s="34"/>
      <c r="B829" s="34"/>
      <c r="C829" s="34"/>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86"/>
      <c r="AD829" s="2"/>
      <c r="AE829" s="86"/>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4.25" customHeight="1" x14ac:dyDescent="0.2">
      <c r="A830" s="34"/>
      <c r="B830" s="34"/>
      <c r="C830" s="34"/>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86"/>
      <c r="AD830" s="2"/>
      <c r="AE830" s="86"/>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4.25" customHeight="1" x14ac:dyDescent="0.2">
      <c r="A831" s="34"/>
      <c r="B831" s="34"/>
      <c r="C831" s="34"/>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86"/>
      <c r="AD831" s="2"/>
      <c r="AE831" s="86"/>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4.25" customHeight="1" x14ac:dyDescent="0.2">
      <c r="A832" s="34"/>
      <c r="B832" s="34"/>
      <c r="C832" s="34"/>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86"/>
      <c r="AD832" s="2"/>
      <c r="AE832" s="86"/>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4.25" customHeight="1" x14ac:dyDescent="0.2">
      <c r="A833" s="34"/>
      <c r="B833" s="34"/>
      <c r="C833" s="34"/>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86"/>
      <c r="AD833" s="2"/>
      <c r="AE833" s="86"/>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4.25" customHeight="1" x14ac:dyDescent="0.2">
      <c r="A834" s="34"/>
      <c r="B834" s="34"/>
      <c r="C834" s="34"/>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86"/>
      <c r="AD834" s="2"/>
      <c r="AE834" s="86"/>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4.25" customHeight="1" x14ac:dyDescent="0.2">
      <c r="A835" s="34"/>
      <c r="B835" s="34"/>
      <c r="C835" s="34"/>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86"/>
      <c r="AD835" s="2"/>
      <c r="AE835" s="86"/>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4.25" customHeight="1" x14ac:dyDescent="0.2">
      <c r="A836" s="34"/>
      <c r="B836" s="34"/>
      <c r="C836" s="34"/>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86"/>
      <c r="AD836" s="2"/>
      <c r="AE836" s="86"/>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4.25" customHeight="1" x14ac:dyDescent="0.2">
      <c r="A837" s="34"/>
      <c r="B837" s="34"/>
      <c r="C837" s="34"/>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86"/>
      <c r="AD837" s="2"/>
      <c r="AE837" s="86"/>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4.25" customHeight="1" x14ac:dyDescent="0.2">
      <c r="A838" s="34"/>
      <c r="B838" s="34"/>
      <c r="C838" s="34"/>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86"/>
      <c r="AD838" s="2"/>
      <c r="AE838" s="86"/>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4.25" customHeight="1" x14ac:dyDescent="0.2">
      <c r="A839" s="34"/>
      <c r="B839" s="34"/>
      <c r="C839" s="34"/>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86"/>
      <c r="AD839" s="2"/>
      <c r="AE839" s="86"/>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4.25" customHeight="1" x14ac:dyDescent="0.2">
      <c r="A840" s="34"/>
      <c r="B840" s="34"/>
      <c r="C840" s="34"/>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86"/>
      <c r="AD840" s="2"/>
      <c r="AE840" s="86"/>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4.25" customHeight="1" x14ac:dyDescent="0.2">
      <c r="A841" s="34"/>
      <c r="B841" s="34"/>
      <c r="C841" s="34"/>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86"/>
      <c r="AD841" s="2"/>
      <c r="AE841" s="86"/>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4.25" customHeight="1" x14ac:dyDescent="0.2">
      <c r="A842" s="34"/>
      <c r="B842" s="34"/>
      <c r="C842" s="34"/>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86"/>
      <c r="AD842" s="2"/>
      <c r="AE842" s="86"/>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4.25" customHeight="1" x14ac:dyDescent="0.2">
      <c r="A843" s="34"/>
      <c r="B843" s="34"/>
      <c r="C843" s="34"/>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86"/>
      <c r="AD843" s="2"/>
      <c r="AE843" s="86"/>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4.25" customHeight="1" x14ac:dyDescent="0.2">
      <c r="A844" s="34"/>
      <c r="B844" s="34"/>
      <c r="C844" s="34"/>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86"/>
      <c r="AD844" s="2"/>
      <c r="AE844" s="86"/>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4.25" customHeight="1" x14ac:dyDescent="0.2">
      <c r="A845" s="34"/>
      <c r="B845" s="34"/>
      <c r="C845" s="34"/>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86"/>
      <c r="AD845" s="2"/>
      <c r="AE845" s="86"/>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4.25" customHeight="1" x14ac:dyDescent="0.2">
      <c r="A846" s="34"/>
      <c r="B846" s="34"/>
      <c r="C846" s="34"/>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86"/>
      <c r="AD846" s="2"/>
      <c r="AE846" s="86"/>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4.25" customHeight="1" x14ac:dyDescent="0.2">
      <c r="A847" s="34"/>
      <c r="B847" s="34"/>
      <c r="C847" s="34"/>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86"/>
      <c r="AD847" s="2"/>
      <c r="AE847" s="86"/>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4.25" customHeight="1" x14ac:dyDescent="0.2">
      <c r="A848" s="34"/>
      <c r="B848" s="34"/>
      <c r="C848" s="34"/>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86"/>
      <c r="AD848" s="2"/>
      <c r="AE848" s="86"/>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4.25" customHeight="1" x14ac:dyDescent="0.2">
      <c r="A849" s="34"/>
      <c r="B849" s="34"/>
      <c r="C849" s="34"/>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86"/>
      <c r="AD849" s="2"/>
      <c r="AE849" s="86"/>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4.25" customHeight="1" x14ac:dyDescent="0.2">
      <c r="A850" s="34"/>
      <c r="B850" s="34"/>
      <c r="C850" s="34"/>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86"/>
      <c r="AD850" s="2"/>
      <c r="AE850" s="86"/>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4.25" customHeight="1" x14ac:dyDescent="0.2">
      <c r="A851" s="34"/>
      <c r="B851" s="34"/>
      <c r="C851" s="34"/>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86"/>
      <c r="AD851" s="2"/>
      <c r="AE851" s="86"/>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4.25" customHeight="1" x14ac:dyDescent="0.2">
      <c r="A852" s="34"/>
      <c r="B852" s="34"/>
      <c r="C852" s="34"/>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86"/>
      <c r="AD852" s="2"/>
      <c r="AE852" s="86"/>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4.25" customHeight="1" x14ac:dyDescent="0.2">
      <c r="A853" s="34"/>
      <c r="B853" s="34"/>
      <c r="C853" s="34"/>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86"/>
      <c r="AD853" s="2"/>
      <c r="AE853" s="86"/>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4.25" customHeight="1" x14ac:dyDescent="0.2">
      <c r="A854" s="34"/>
      <c r="B854" s="34"/>
      <c r="C854" s="34"/>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86"/>
      <c r="AD854" s="2"/>
      <c r="AE854" s="86"/>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4.25" customHeight="1" x14ac:dyDescent="0.2">
      <c r="A855" s="34"/>
      <c r="B855" s="34"/>
      <c r="C855" s="34"/>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86"/>
      <c r="AD855" s="2"/>
      <c r="AE855" s="86"/>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4.25" customHeight="1" x14ac:dyDescent="0.2">
      <c r="A856" s="34"/>
      <c r="B856" s="34"/>
      <c r="C856" s="34"/>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86"/>
      <c r="AD856" s="2"/>
      <c r="AE856" s="86"/>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4.25" customHeight="1" x14ac:dyDescent="0.2">
      <c r="A857" s="34"/>
      <c r="B857" s="34"/>
      <c r="C857" s="34"/>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86"/>
      <c r="AD857" s="2"/>
      <c r="AE857" s="86"/>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4.25" customHeight="1" x14ac:dyDescent="0.2">
      <c r="A858" s="34"/>
      <c r="B858" s="34"/>
      <c r="C858" s="34"/>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86"/>
      <c r="AD858" s="2"/>
      <c r="AE858" s="86"/>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4.25" customHeight="1" x14ac:dyDescent="0.2">
      <c r="A859" s="34"/>
      <c r="B859" s="34"/>
      <c r="C859" s="34"/>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86"/>
      <c r="AD859" s="2"/>
      <c r="AE859" s="86"/>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4.25" customHeight="1" x14ac:dyDescent="0.2">
      <c r="A860" s="34"/>
      <c r="B860" s="34"/>
      <c r="C860" s="34"/>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86"/>
      <c r="AD860" s="2"/>
      <c r="AE860" s="86"/>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4.25" customHeight="1" x14ac:dyDescent="0.2">
      <c r="A861" s="34"/>
      <c r="B861" s="34"/>
      <c r="C861" s="34"/>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86"/>
      <c r="AD861" s="2"/>
      <c r="AE861" s="86"/>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4.25" customHeight="1" x14ac:dyDescent="0.2">
      <c r="A862" s="34"/>
      <c r="B862" s="34"/>
      <c r="C862" s="34"/>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86"/>
      <c r="AD862" s="2"/>
      <c r="AE862" s="86"/>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4.25" customHeight="1" x14ac:dyDescent="0.2">
      <c r="A863" s="34"/>
      <c r="B863" s="34"/>
      <c r="C863" s="34"/>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86"/>
      <c r="AD863" s="2"/>
      <c r="AE863" s="86"/>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4.25" customHeight="1" x14ac:dyDescent="0.2">
      <c r="A864" s="34"/>
      <c r="B864" s="34"/>
      <c r="C864" s="34"/>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86"/>
      <c r="AD864" s="2"/>
      <c r="AE864" s="86"/>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4.25" customHeight="1" x14ac:dyDescent="0.2">
      <c r="A865" s="34"/>
      <c r="B865" s="34"/>
      <c r="C865" s="34"/>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86"/>
      <c r="AD865" s="2"/>
      <c r="AE865" s="86"/>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4.25" customHeight="1" x14ac:dyDescent="0.2">
      <c r="A866" s="34"/>
      <c r="B866" s="34"/>
      <c r="C866" s="34"/>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86"/>
      <c r="AD866" s="2"/>
      <c r="AE866" s="86"/>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4.25" customHeight="1" x14ac:dyDescent="0.2">
      <c r="A867" s="34"/>
      <c r="B867" s="34"/>
      <c r="C867" s="34"/>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86"/>
      <c r="AD867" s="2"/>
      <c r="AE867" s="86"/>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4.25" customHeight="1" x14ac:dyDescent="0.2">
      <c r="A868" s="34"/>
      <c r="B868" s="34"/>
      <c r="C868" s="34"/>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86"/>
      <c r="AD868" s="2"/>
      <c r="AE868" s="86"/>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4.25" customHeight="1" x14ac:dyDescent="0.2">
      <c r="A869" s="34"/>
      <c r="B869" s="34"/>
      <c r="C869" s="34"/>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86"/>
      <c r="AD869" s="2"/>
      <c r="AE869" s="86"/>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4.25" customHeight="1" x14ac:dyDescent="0.2">
      <c r="A870" s="34"/>
      <c r="B870" s="34"/>
      <c r="C870" s="34"/>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86"/>
      <c r="AD870" s="2"/>
      <c r="AE870" s="86"/>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4.25" customHeight="1" x14ac:dyDescent="0.2">
      <c r="A871" s="34"/>
      <c r="B871" s="34"/>
      <c r="C871" s="34"/>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86"/>
      <c r="AD871" s="2"/>
      <c r="AE871" s="86"/>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4.25" customHeight="1" x14ac:dyDescent="0.2">
      <c r="A872" s="34"/>
      <c r="B872" s="34"/>
      <c r="C872" s="34"/>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86"/>
      <c r="AD872" s="2"/>
      <c r="AE872" s="86"/>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4.25" customHeight="1" x14ac:dyDescent="0.2">
      <c r="A873" s="34"/>
      <c r="B873" s="34"/>
      <c r="C873" s="34"/>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86"/>
      <c r="AD873" s="2"/>
      <c r="AE873" s="86"/>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4.25" customHeight="1" x14ac:dyDescent="0.2">
      <c r="A874" s="34"/>
      <c r="B874" s="34"/>
      <c r="C874" s="34"/>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86"/>
      <c r="AD874" s="2"/>
      <c r="AE874" s="86"/>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4.25" customHeight="1" x14ac:dyDescent="0.2">
      <c r="A875" s="34"/>
      <c r="B875" s="34"/>
      <c r="C875" s="34"/>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86"/>
      <c r="AD875" s="2"/>
      <c r="AE875" s="86"/>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4.25" customHeight="1" x14ac:dyDescent="0.2">
      <c r="A876" s="34"/>
      <c r="B876" s="34"/>
      <c r="C876" s="34"/>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86"/>
      <c r="AD876" s="2"/>
      <c r="AE876" s="86"/>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4.25" customHeight="1" x14ac:dyDescent="0.2">
      <c r="A877" s="34"/>
      <c r="B877" s="34"/>
      <c r="C877" s="34"/>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86"/>
      <c r="AD877" s="2"/>
      <c r="AE877" s="86"/>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4.25" customHeight="1" x14ac:dyDescent="0.2">
      <c r="A878" s="34"/>
      <c r="B878" s="34"/>
      <c r="C878" s="34"/>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86"/>
      <c r="AD878" s="2"/>
      <c r="AE878" s="86"/>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4.25" customHeight="1" x14ac:dyDescent="0.2">
      <c r="A879" s="34"/>
      <c r="B879" s="34"/>
      <c r="C879" s="34"/>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86"/>
      <c r="AD879" s="2"/>
      <c r="AE879" s="86"/>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4.25" customHeight="1" x14ac:dyDescent="0.2">
      <c r="A880" s="34"/>
      <c r="B880" s="34"/>
      <c r="C880" s="34"/>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86"/>
      <c r="AD880" s="2"/>
      <c r="AE880" s="86"/>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4.25" customHeight="1" x14ac:dyDescent="0.2">
      <c r="A881" s="34"/>
      <c r="B881" s="34"/>
      <c r="C881" s="34"/>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86"/>
      <c r="AD881" s="2"/>
      <c r="AE881" s="86"/>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4.25" customHeight="1" x14ac:dyDescent="0.2">
      <c r="A882" s="34"/>
      <c r="B882" s="34"/>
      <c r="C882" s="34"/>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86"/>
      <c r="AD882" s="2"/>
      <c r="AE882" s="86"/>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4.25" customHeight="1" x14ac:dyDescent="0.2">
      <c r="A883" s="34"/>
      <c r="B883" s="34"/>
      <c r="C883" s="34"/>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86"/>
      <c r="AD883" s="2"/>
      <c r="AE883" s="86"/>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4.25" customHeight="1" x14ac:dyDescent="0.2">
      <c r="A884" s="34"/>
      <c r="B884" s="34"/>
      <c r="C884" s="34"/>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86"/>
      <c r="AD884" s="2"/>
      <c r="AE884" s="86"/>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4.25" customHeight="1" x14ac:dyDescent="0.2">
      <c r="A885" s="34"/>
      <c r="B885" s="34"/>
      <c r="C885" s="34"/>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86"/>
      <c r="AD885" s="2"/>
      <c r="AE885" s="86"/>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4.25" customHeight="1" x14ac:dyDescent="0.2">
      <c r="A886" s="34"/>
      <c r="B886" s="34"/>
      <c r="C886" s="34"/>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86"/>
      <c r="AD886" s="2"/>
      <c r="AE886" s="86"/>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4.25" customHeight="1" x14ac:dyDescent="0.2">
      <c r="A887" s="34"/>
      <c r="B887" s="34"/>
      <c r="C887" s="34"/>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86"/>
      <c r="AD887" s="2"/>
      <c r="AE887" s="86"/>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4.25" customHeight="1" x14ac:dyDescent="0.2">
      <c r="A888" s="34"/>
      <c r="B888" s="34"/>
      <c r="C888" s="34"/>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86"/>
      <c r="AD888" s="2"/>
      <c r="AE888" s="86"/>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4.25" customHeight="1" x14ac:dyDescent="0.2">
      <c r="A889" s="34"/>
      <c r="B889" s="34"/>
      <c r="C889" s="34"/>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86"/>
      <c r="AD889" s="2"/>
      <c r="AE889" s="86"/>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4.25" customHeight="1" x14ac:dyDescent="0.2">
      <c r="A890" s="34"/>
      <c r="B890" s="34"/>
      <c r="C890" s="34"/>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86"/>
      <c r="AD890" s="2"/>
      <c r="AE890" s="86"/>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4.25" customHeight="1" x14ac:dyDescent="0.2">
      <c r="A891" s="34"/>
      <c r="B891" s="34"/>
      <c r="C891" s="34"/>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86"/>
      <c r="AD891" s="2"/>
      <c r="AE891" s="86"/>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4.25" customHeight="1" x14ac:dyDescent="0.2">
      <c r="A892" s="34"/>
      <c r="B892" s="34"/>
      <c r="C892" s="34"/>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86"/>
      <c r="AD892" s="2"/>
      <c r="AE892" s="86"/>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4.25" customHeight="1" x14ac:dyDescent="0.2">
      <c r="A893" s="34"/>
      <c r="B893" s="34"/>
      <c r="C893" s="34"/>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86"/>
      <c r="AD893" s="2"/>
      <c r="AE893" s="86"/>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4.25" customHeight="1" x14ac:dyDescent="0.2">
      <c r="A894" s="34"/>
      <c r="B894" s="34"/>
      <c r="C894" s="34"/>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86"/>
      <c r="AD894" s="2"/>
      <c r="AE894" s="86"/>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4.25" customHeight="1" x14ac:dyDescent="0.2">
      <c r="A895" s="34"/>
      <c r="B895" s="34"/>
      <c r="C895" s="34"/>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86"/>
      <c r="AD895" s="2"/>
      <c r="AE895" s="86"/>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4.25" customHeight="1" x14ac:dyDescent="0.2">
      <c r="A896" s="34"/>
      <c r="B896" s="34"/>
      <c r="C896" s="34"/>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86"/>
      <c r="AD896" s="2"/>
      <c r="AE896" s="86"/>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4.25" customHeight="1" x14ac:dyDescent="0.2">
      <c r="A897" s="34"/>
      <c r="B897" s="34"/>
      <c r="C897" s="34"/>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86"/>
      <c r="AD897" s="2"/>
      <c r="AE897" s="86"/>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4.25" customHeight="1" x14ac:dyDescent="0.2">
      <c r="A898" s="34"/>
      <c r="B898" s="34"/>
      <c r="C898" s="34"/>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86"/>
      <c r="AD898" s="2"/>
      <c r="AE898" s="86"/>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4.25" customHeight="1" x14ac:dyDescent="0.2">
      <c r="A899" s="34"/>
      <c r="B899" s="34"/>
      <c r="C899" s="34"/>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86"/>
      <c r="AD899" s="2"/>
      <c r="AE899" s="86"/>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4.25" customHeight="1" x14ac:dyDescent="0.2">
      <c r="A900" s="34"/>
      <c r="B900" s="34"/>
      <c r="C900" s="34"/>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86"/>
      <c r="AD900" s="2"/>
      <c r="AE900" s="86"/>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4.25" customHeight="1" x14ac:dyDescent="0.2">
      <c r="A901" s="34"/>
      <c r="B901" s="34"/>
      <c r="C901" s="34"/>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86"/>
      <c r="AD901" s="2"/>
      <c r="AE901" s="86"/>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4.25" customHeight="1" x14ac:dyDescent="0.2">
      <c r="A902" s="34"/>
      <c r="B902" s="34"/>
      <c r="C902" s="34"/>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86"/>
      <c r="AD902" s="2"/>
      <c r="AE902" s="86"/>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4.25" customHeight="1" x14ac:dyDescent="0.2">
      <c r="A903" s="34"/>
      <c r="B903" s="34"/>
      <c r="C903" s="34"/>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86"/>
      <c r="AD903" s="2"/>
      <c r="AE903" s="86"/>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4.25" customHeight="1" x14ac:dyDescent="0.2">
      <c r="A904" s="34"/>
      <c r="B904" s="34"/>
      <c r="C904" s="34"/>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86"/>
      <c r="AD904" s="2"/>
      <c r="AE904" s="86"/>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4.25" customHeight="1" x14ac:dyDescent="0.2">
      <c r="A905" s="34"/>
      <c r="B905" s="34"/>
      <c r="C905" s="34"/>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86"/>
      <c r="AD905" s="2"/>
      <c r="AE905" s="86"/>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4.25" customHeight="1" x14ac:dyDescent="0.2">
      <c r="A906" s="34"/>
      <c r="B906" s="34"/>
      <c r="C906" s="34"/>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86"/>
      <c r="AD906" s="2"/>
      <c r="AE906" s="86"/>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4.25" customHeight="1" x14ac:dyDescent="0.2">
      <c r="A907" s="34"/>
      <c r="B907" s="34"/>
      <c r="C907" s="34"/>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86"/>
      <c r="AD907" s="2"/>
      <c r="AE907" s="86"/>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4.25" customHeight="1" x14ac:dyDescent="0.2">
      <c r="A908" s="34"/>
      <c r="B908" s="34"/>
      <c r="C908" s="34"/>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86"/>
      <c r="AD908" s="2"/>
      <c r="AE908" s="86"/>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4.25" customHeight="1" x14ac:dyDescent="0.2">
      <c r="A909" s="34"/>
      <c r="B909" s="34"/>
      <c r="C909" s="34"/>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86"/>
      <c r="AD909" s="2"/>
      <c r="AE909" s="86"/>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4.25" customHeight="1" x14ac:dyDescent="0.2">
      <c r="A910" s="34"/>
      <c r="B910" s="34"/>
      <c r="C910" s="34"/>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86"/>
      <c r="AD910" s="2"/>
      <c r="AE910" s="86"/>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4.25" customHeight="1" x14ac:dyDescent="0.2">
      <c r="A911" s="34"/>
      <c r="B911" s="34"/>
      <c r="C911" s="34"/>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86"/>
      <c r="AD911" s="2"/>
      <c r="AE911" s="86"/>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4.25" customHeight="1" x14ac:dyDescent="0.2">
      <c r="A912" s="34"/>
      <c r="B912" s="34"/>
      <c r="C912" s="34"/>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86"/>
      <c r="AD912" s="2"/>
      <c r="AE912" s="86"/>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4.25" customHeight="1" x14ac:dyDescent="0.2">
      <c r="A913" s="34"/>
      <c r="B913" s="34"/>
      <c r="C913" s="34"/>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86"/>
      <c r="AD913" s="2"/>
      <c r="AE913" s="86"/>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4.25" customHeight="1" x14ac:dyDescent="0.2">
      <c r="A914" s="34"/>
      <c r="B914" s="34"/>
      <c r="C914" s="34"/>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86"/>
      <c r="AD914" s="2"/>
      <c r="AE914" s="86"/>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4.25" customHeight="1" x14ac:dyDescent="0.2">
      <c r="A915" s="34"/>
      <c r="B915" s="34"/>
      <c r="C915" s="34"/>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86"/>
      <c r="AD915" s="2"/>
      <c r="AE915" s="86"/>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4.25" customHeight="1" x14ac:dyDescent="0.2">
      <c r="A916" s="34"/>
      <c r="B916" s="34"/>
      <c r="C916" s="34"/>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86"/>
      <c r="AD916" s="2"/>
      <c r="AE916" s="86"/>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4.25" customHeight="1" x14ac:dyDescent="0.2">
      <c r="A917" s="34"/>
      <c r="B917" s="34"/>
      <c r="C917" s="34"/>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86"/>
      <c r="AD917" s="2"/>
      <c r="AE917" s="86"/>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4.25" customHeight="1" x14ac:dyDescent="0.2">
      <c r="A918" s="34"/>
      <c r="B918" s="34"/>
      <c r="C918" s="34"/>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86"/>
      <c r="AD918" s="2"/>
      <c r="AE918" s="86"/>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4.25" customHeight="1" x14ac:dyDescent="0.2">
      <c r="A919" s="34"/>
      <c r="B919" s="34"/>
      <c r="C919" s="34"/>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86"/>
      <c r="AD919" s="2"/>
      <c r="AE919" s="86"/>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4.25" customHeight="1" x14ac:dyDescent="0.2">
      <c r="A920" s="34"/>
      <c r="B920" s="34"/>
      <c r="C920" s="34"/>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86"/>
      <c r="AD920" s="2"/>
      <c r="AE920" s="86"/>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4.25" customHeight="1" x14ac:dyDescent="0.2">
      <c r="A921" s="34"/>
      <c r="B921" s="34"/>
      <c r="C921" s="34"/>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86"/>
      <c r="AD921" s="2"/>
      <c r="AE921" s="86"/>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4.25" customHeight="1" x14ac:dyDescent="0.2">
      <c r="A922" s="34"/>
      <c r="B922" s="34"/>
      <c r="C922" s="34"/>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86"/>
      <c r="AD922" s="2"/>
      <c r="AE922" s="86"/>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4.25" customHeight="1" x14ac:dyDescent="0.2">
      <c r="A923" s="34"/>
      <c r="B923" s="34"/>
      <c r="C923" s="34"/>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86"/>
      <c r="AD923" s="2"/>
      <c r="AE923" s="86"/>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4.25" customHeight="1" x14ac:dyDescent="0.2">
      <c r="A924" s="34"/>
      <c r="B924" s="34"/>
      <c r="C924" s="34"/>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86"/>
      <c r="AD924" s="2"/>
      <c r="AE924" s="86"/>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4.25" customHeight="1" x14ac:dyDescent="0.2">
      <c r="A925" s="34"/>
      <c r="B925" s="34"/>
      <c r="C925" s="34"/>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86"/>
      <c r="AD925" s="2"/>
      <c r="AE925" s="86"/>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4.25" customHeight="1" x14ac:dyDescent="0.2">
      <c r="A926" s="34"/>
      <c r="B926" s="34"/>
      <c r="C926" s="34"/>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86"/>
      <c r="AD926" s="2"/>
      <c r="AE926" s="86"/>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4.25" customHeight="1" x14ac:dyDescent="0.2">
      <c r="A927" s="34"/>
      <c r="B927" s="34"/>
      <c r="C927" s="34"/>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86"/>
      <c r="AD927" s="2"/>
      <c r="AE927" s="86"/>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4.25" customHeight="1" x14ac:dyDescent="0.2">
      <c r="A928" s="34"/>
      <c r="B928" s="34"/>
      <c r="C928" s="34"/>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86"/>
      <c r="AD928" s="2"/>
      <c r="AE928" s="86"/>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4.25" customHeight="1" x14ac:dyDescent="0.2">
      <c r="A929" s="34"/>
      <c r="B929" s="34"/>
      <c r="C929" s="34"/>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86"/>
      <c r="AD929" s="2"/>
      <c r="AE929" s="86"/>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4.25" customHeight="1" x14ac:dyDescent="0.2">
      <c r="A930" s="34"/>
      <c r="B930" s="34"/>
      <c r="C930" s="34"/>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86"/>
      <c r="AD930" s="2"/>
      <c r="AE930" s="86"/>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4.25" customHeight="1" x14ac:dyDescent="0.2">
      <c r="A931" s="34"/>
      <c r="B931" s="34"/>
      <c r="C931" s="34"/>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86"/>
      <c r="AD931" s="2"/>
      <c r="AE931" s="86"/>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4.25" customHeight="1" x14ac:dyDescent="0.2">
      <c r="A932" s="34"/>
      <c r="B932" s="34"/>
      <c r="C932" s="34"/>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86"/>
      <c r="AD932" s="2"/>
      <c r="AE932" s="86"/>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4.25" customHeight="1" x14ac:dyDescent="0.2">
      <c r="A933" s="34"/>
      <c r="B933" s="34"/>
      <c r="C933" s="34"/>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86"/>
      <c r="AD933" s="2"/>
      <c r="AE933" s="86"/>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4.25" customHeight="1" x14ac:dyDescent="0.2">
      <c r="A934" s="34"/>
      <c r="B934" s="34"/>
      <c r="C934" s="34"/>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86"/>
      <c r="AD934" s="2"/>
      <c r="AE934" s="86"/>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4.25" customHeight="1" x14ac:dyDescent="0.2">
      <c r="A935" s="34"/>
      <c r="B935" s="34"/>
      <c r="C935" s="34"/>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86"/>
      <c r="AD935" s="2"/>
      <c r="AE935" s="86"/>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4.25" customHeight="1" x14ac:dyDescent="0.2">
      <c r="A936" s="34"/>
      <c r="B936" s="34"/>
      <c r="C936" s="34"/>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86"/>
      <c r="AD936" s="2"/>
      <c r="AE936" s="86"/>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4.25" customHeight="1" x14ac:dyDescent="0.2">
      <c r="A937" s="34"/>
      <c r="B937" s="34"/>
      <c r="C937" s="34"/>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86"/>
      <c r="AD937" s="2"/>
      <c r="AE937" s="86"/>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4.25" customHeight="1" x14ac:dyDescent="0.2">
      <c r="A938" s="34"/>
      <c r="B938" s="34"/>
      <c r="C938" s="34"/>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86"/>
      <c r="AD938" s="2"/>
      <c r="AE938" s="86"/>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4.25" customHeight="1" x14ac:dyDescent="0.2">
      <c r="A939" s="34"/>
      <c r="B939" s="34"/>
      <c r="C939" s="34"/>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86"/>
      <c r="AD939" s="2"/>
      <c r="AE939" s="86"/>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4.25" customHeight="1" x14ac:dyDescent="0.2">
      <c r="A940" s="34"/>
      <c r="B940" s="34"/>
      <c r="C940" s="34"/>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86"/>
      <c r="AD940" s="2"/>
      <c r="AE940" s="86"/>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4.25" customHeight="1" x14ac:dyDescent="0.2">
      <c r="A941" s="34"/>
      <c r="B941" s="34"/>
      <c r="C941" s="34"/>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86"/>
      <c r="AD941" s="2"/>
      <c r="AE941" s="86"/>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4.25" customHeight="1" x14ac:dyDescent="0.2">
      <c r="A942" s="34"/>
      <c r="B942" s="34"/>
      <c r="C942" s="34"/>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86"/>
      <c r="AD942" s="2"/>
      <c r="AE942" s="86"/>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4.25" customHeight="1" x14ac:dyDescent="0.2">
      <c r="A943" s="34"/>
      <c r="B943" s="34"/>
      <c r="C943" s="34"/>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86"/>
      <c r="AD943" s="2"/>
      <c r="AE943" s="86"/>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4.25" customHeight="1" x14ac:dyDescent="0.2">
      <c r="A944" s="34"/>
      <c r="B944" s="34"/>
      <c r="C944" s="34"/>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86"/>
      <c r="AD944" s="2"/>
      <c r="AE944" s="86"/>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4.25" customHeight="1" x14ac:dyDescent="0.2">
      <c r="A945" s="34"/>
      <c r="B945" s="34"/>
      <c r="C945" s="34"/>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86"/>
      <c r="AD945" s="2"/>
      <c r="AE945" s="86"/>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4.25" customHeight="1" x14ac:dyDescent="0.2">
      <c r="A946" s="34"/>
      <c r="B946" s="34"/>
      <c r="C946" s="34"/>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86"/>
      <c r="AD946" s="2"/>
      <c r="AE946" s="86"/>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4.25" customHeight="1" x14ac:dyDescent="0.2">
      <c r="A947" s="34"/>
      <c r="B947" s="34"/>
      <c r="C947" s="34"/>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86"/>
      <c r="AD947" s="2"/>
      <c r="AE947" s="86"/>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4.25" customHeight="1" x14ac:dyDescent="0.2">
      <c r="A948" s="34"/>
      <c r="B948" s="34"/>
      <c r="C948" s="34"/>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86"/>
      <c r="AD948" s="2"/>
      <c r="AE948" s="86"/>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4.25" customHeight="1" x14ac:dyDescent="0.2">
      <c r="A949" s="34"/>
      <c r="B949" s="34"/>
      <c r="C949" s="34"/>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86"/>
      <c r="AD949" s="2"/>
      <c r="AE949" s="86"/>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4.25" customHeight="1" x14ac:dyDescent="0.2">
      <c r="A950" s="34"/>
      <c r="B950" s="34"/>
      <c r="C950" s="34"/>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86"/>
      <c r="AD950" s="2"/>
      <c r="AE950" s="86"/>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4.25" customHeight="1" x14ac:dyDescent="0.2">
      <c r="A951" s="34"/>
      <c r="B951" s="34"/>
      <c r="C951" s="34"/>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86"/>
      <c r="AD951" s="2"/>
      <c r="AE951" s="86"/>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4.25" customHeight="1" x14ac:dyDescent="0.2">
      <c r="A952" s="34"/>
      <c r="B952" s="34"/>
      <c r="C952" s="34"/>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86"/>
      <c r="AD952" s="2"/>
      <c r="AE952" s="86"/>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4.25" customHeight="1" x14ac:dyDescent="0.2">
      <c r="A953" s="34"/>
      <c r="B953" s="34"/>
      <c r="C953" s="34"/>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86"/>
      <c r="AD953" s="2"/>
      <c r="AE953" s="86"/>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4.25" customHeight="1" x14ac:dyDescent="0.2">
      <c r="A954" s="34"/>
      <c r="B954" s="34"/>
      <c r="C954" s="34"/>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86"/>
      <c r="AD954" s="2"/>
      <c r="AE954" s="86"/>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4.25" customHeight="1" x14ac:dyDescent="0.2">
      <c r="A955" s="34"/>
      <c r="B955" s="34"/>
      <c r="C955" s="34"/>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86"/>
      <c r="AD955" s="2"/>
      <c r="AE955" s="86"/>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4.25" customHeight="1" x14ac:dyDescent="0.2">
      <c r="A956" s="34"/>
      <c r="B956" s="34"/>
      <c r="C956" s="34"/>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86"/>
      <c r="AD956" s="2"/>
      <c r="AE956" s="86"/>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4.25" customHeight="1" x14ac:dyDescent="0.2">
      <c r="A957" s="34"/>
      <c r="B957" s="34"/>
      <c r="C957" s="34"/>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86"/>
      <c r="AD957" s="2"/>
      <c r="AE957" s="86"/>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4.25" customHeight="1" x14ac:dyDescent="0.2">
      <c r="A958" s="34"/>
      <c r="B958" s="34"/>
      <c r="C958" s="34"/>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86"/>
      <c r="AD958" s="2"/>
      <c r="AE958" s="86"/>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4.25" customHeight="1" x14ac:dyDescent="0.2">
      <c r="A959" s="34"/>
      <c r="B959" s="34"/>
      <c r="C959" s="34"/>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86"/>
      <c r="AD959" s="2"/>
      <c r="AE959" s="86"/>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4.25" customHeight="1" x14ac:dyDescent="0.2">
      <c r="A960" s="34"/>
      <c r="B960" s="34"/>
      <c r="C960" s="34"/>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86"/>
      <c r="AD960" s="2"/>
      <c r="AE960" s="86"/>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4.25" customHeight="1" x14ac:dyDescent="0.2">
      <c r="A961" s="34"/>
      <c r="B961" s="34"/>
      <c r="C961" s="34"/>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86"/>
      <c r="AD961" s="2"/>
      <c r="AE961" s="86"/>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4.25" customHeight="1" x14ac:dyDescent="0.2">
      <c r="A962" s="34"/>
      <c r="B962" s="34"/>
      <c r="C962" s="34"/>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86"/>
      <c r="AD962" s="2"/>
      <c r="AE962" s="86"/>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4.25" customHeight="1" x14ac:dyDescent="0.2">
      <c r="A963" s="34"/>
      <c r="B963" s="34"/>
      <c r="C963" s="34"/>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86"/>
      <c r="AD963" s="2"/>
      <c r="AE963" s="86"/>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4.25" customHeight="1" x14ac:dyDescent="0.2">
      <c r="A964" s="34"/>
      <c r="B964" s="34"/>
      <c r="C964" s="34"/>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86"/>
      <c r="AD964" s="2"/>
      <c r="AE964" s="86"/>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4.25" customHeight="1" x14ac:dyDescent="0.2">
      <c r="A965" s="34"/>
      <c r="B965" s="34"/>
      <c r="C965" s="34"/>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86"/>
      <c r="AD965" s="2"/>
      <c r="AE965" s="86"/>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4.25" customHeight="1" x14ac:dyDescent="0.2">
      <c r="A966" s="34"/>
      <c r="B966" s="34"/>
      <c r="C966" s="34"/>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86"/>
      <c r="AD966" s="2"/>
      <c r="AE966" s="86"/>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4.25" customHeight="1" x14ac:dyDescent="0.2">
      <c r="A967" s="34"/>
      <c r="B967" s="34"/>
      <c r="C967" s="34"/>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86"/>
      <c r="AD967" s="2"/>
      <c r="AE967" s="86"/>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4.25" customHeight="1" x14ac:dyDescent="0.2">
      <c r="A968" s="34"/>
      <c r="B968" s="34"/>
      <c r="C968" s="34"/>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86"/>
      <c r="AD968" s="2"/>
      <c r="AE968" s="86"/>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4.25" customHeight="1" x14ac:dyDescent="0.2">
      <c r="A969" s="34"/>
      <c r="B969" s="34"/>
      <c r="C969" s="34"/>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86"/>
      <c r="AD969" s="2"/>
      <c r="AE969" s="86"/>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4.25" customHeight="1" x14ac:dyDescent="0.2">
      <c r="A970" s="34"/>
      <c r="B970" s="34"/>
      <c r="C970" s="34"/>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86"/>
      <c r="AD970" s="2"/>
      <c r="AE970" s="86"/>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4.25" customHeight="1" x14ac:dyDescent="0.2">
      <c r="A971" s="34"/>
      <c r="B971" s="34"/>
      <c r="C971" s="34"/>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86"/>
      <c r="AD971" s="2"/>
      <c r="AE971" s="86"/>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4.25" customHeight="1" x14ac:dyDescent="0.2">
      <c r="A972" s="34"/>
      <c r="B972" s="34"/>
      <c r="C972" s="34"/>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86"/>
      <c r="AD972" s="2"/>
      <c r="AE972" s="86"/>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4.25" customHeight="1" x14ac:dyDescent="0.2">
      <c r="A973" s="34"/>
      <c r="B973" s="34"/>
      <c r="C973" s="34"/>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86"/>
      <c r="AD973" s="2"/>
      <c r="AE973" s="86"/>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4.25" customHeight="1" x14ac:dyDescent="0.2">
      <c r="A974" s="34"/>
      <c r="B974" s="34"/>
      <c r="C974" s="34"/>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86"/>
      <c r="AD974" s="2"/>
      <c r="AE974" s="86"/>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4.25" customHeight="1" x14ac:dyDescent="0.2">
      <c r="A975" s="34"/>
      <c r="B975" s="34"/>
      <c r="C975" s="34"/>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86"/>
      <c r="AD975" s="2"/>
      <c r="AE975" s="86"/>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4.25" customHeight="1" x14ac:dyDescent="0.2">
      <c r="A976" s="34"/>
      <c r="B976" s="34"/>
      <c r="C976" s="34"/>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86"/>
      <c r="AD976" s="2"/>
      <c r="AE976" s="86"/>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4.25" customHeight="1" x14ac:dyDescent="0.2">
      <c r="A977" s="34"/>
      <c r="B977" s="34"/>
      <c r="C977" s="34"/>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86"/>
      <c r="AD977" s="2"/>
      <c r="AE977" s="86"/>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4.25" customHeight="1" x14ac:dyDescent="0.2">
      <c r="A978" s="34"/>
      <c r="B978" s="34"/>
      <c r="C978" s="34"/>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86"/>
      <c r="AD978" s="2"/>
      <c r="AE978" s="86"/>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4.25" customHeight="1" x14ac:dyDescent="0.2">
      <c r="A979" s="34"/>
      <c r="B979" s="34"/>
      <c r="C979" s="34"/>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86"/>
      <c r="AD979" s="2"/>
      <c r="AE979" s="86"/>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4.25" customHeight="1" x14ac:dyDescent="0.2">
      <c r="A980" s="34"/>
      <c r="B980" s="34"/>
      <c r="C980" s="34"/>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86"/>
      <c r="AD980" s="2"/>
      <c r="AE980" s="86"/>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4.25" customHeight="1" x14ac:dyDescent="0.2">
      <c r="A981" s="34"/>
      <c r="B981" s="34"/>
      <c r="C981" s="34"/>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86"/>
      <c r="AD981" s="2"/>
      <c r="AE981" s="86"/>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4.25" customHeight="1" x14ac:dyDescent="0.2">
      <c r="A982" s="34"/>
      <c r="B982" s="34"/>
      <c r="C982" s="34"/>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86"/>
      <c r="AD982" s="2"/>
      <c r="AE982" s="86"/>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4.25" customHeight="1" x14ac:dyDescent="0.2">
      <c r="A983" s="34"/>
      <c r="B983" s="34"/>
      <c r="C983" s="34"/>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86"/>
      <c r="AD983" s="2"/>
      <c r="AE983" s="86"/>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4.25" customHeight="1" x14ac:dyDescent="0.2">
      <c r="A984" s="34"/>
      <c r="B984" s="34"/>
      <c r="C984" s="34"/>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86"/>
      <c r="AD984" s="2"/>
      <c r="AE984" s="86"/>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4.25" customHeight="1" x14ac:dyDescent="0.2">
      <c r="A985" s="34"/>
      <c r="B985" s="34"/>
      <c r="C985" s="34"/>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86"/>
      <c r="AD985" s="2"/>
      <c r="AE985" s="86"/>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4.25" customHeight="1" x14ac:dyDescent="0.2">
      <c r="A986" s="34"/>
      <c r="B986" s="34"/>
      <c r="C986" s="34"/>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86"/>
      <c r="AD986" s="2"/>
      <c r="AE986" s="86"/>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4.25" customHeight="1" x14ac:dyDescent="0.2">
      <c r="A987" s="34"/>
      <c r="B987" s="34"/>
      <c r="C987" s="34"/>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86"/>
      <c r="AD987" s="2"/>
      <c r="AE987" s="86"/>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4.25" customHeight="1" x14ac:dyDescent="0.2">
      <c r="A988" s="34"/>
      <c r="B988" s="34"/>
      <c r="C988" s="34"/>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86"/>
      <c r="AD988" s="2"/>
      <c r="AE988" s="86"/>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4.25" customHeight="1" x14ac:dyDescent="0.2">
      <c r="A989" s="34"/>
      <c r="B989" s="34"/>
      <c r="C989" s="34"/>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86"/>
      <c r="AD989" s="2"/>
      <c r="AE989" s="86"/>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4.25" customHeight="1" x14ac:dyDescent="0.2">
      <c r="A990" s="34"/>
      <c r="B990" s="34"/>
      <c r="C990" s="34"/>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86"/>
      <c r="AD990" s="2"/>
      <c r="AE990" s="86"/>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4.25" customHeight="1" x14ac:dyDescent="0.2">
      <c r="A991" s="34"/>
      <c r="B991" s="34"/>
      <c r="C991" s="34"/>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86"/>
      <c r="AD991" s="2"/>
      <c r="AE991" s="86"/>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4.25" customHeight="1" x14ac:dyDescent="0.2">
      <c r="A992" s="34"/>
      <c r="B992" s="34"/>
      <c r="C992" s="34"/>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86"/>
      <c r="AD992" s="2"/>
      <c r="AE992" s="86"/>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4.25" customHeight="1" x14ac:dyDescent="0.2">
      <c r="A993" s="34"/>
      <c r="B993" s="34"/>
      <c r="C993" s="34"/>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86"/>
      <c r="AD993" s="2"/>
      <c r="AE993" s="86"/>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4.25" customHeight="1" x14ac:dyDescent="0.2">
      <c r="A994" s="34"/>
      <c r="B994" s="34"/>
      <c r="C994" s="34"/>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86"/>
      <c r="AD994" s="2"/>
      <c r="AE994" s="86"/>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4.25" customHeight="1" x14ac:dyDescent="0.2">
      <c r="A995" s="34"/>
      <c r="B995" s="34"/>
      <c r="C995" s="34"/>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86"/>
      <c r="AD995" s="2"/>
      <c r="AE995" s="86"/>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4.25" customHeight="1" x14ac:dyDescent="0.2">
      <c r="A996" s="34"/>
      <c r="B996" s="34"/>
      <c r="C996" s="34"/>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86"/>
      <c r="AD996" s="2"/>
      <c r="AE996" s="86"/>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4.25" customHeight="1" x14ac:dyDescent="0.2">
      <c r="A997" s="34"/>
      <c r="B997" s="34"/>
      <c r="C997" s="34"/>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86"/>
      <c r="AD997" s="2"/>
      <c r="AE997" s="86"/>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4.25" customHeight="1" x14ac:dyDescent="0.2">
      <c r="A998" s="34"/>
      <c r="B998" s="34"/>
      <c r="C998" s="34"/>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86"/>
      <c r="AD998" s="2"/>
      <c r="AE998" s="86"/>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4.25" customHeight="1" x14ac:dyDescent="0.2">
      <c r="A999" s="34"/>
      <c r="B999" s="34"/>
      <c r="C999" s="34"/>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86"/>
      <c r="AD999" s="2"/>
      <c r="AE999" s="86"/>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4.25" customHeight="1" x14ac:dyDescent="0.2">
      <c r="A1000" s="34"/>
      <c r="B1000" s="34"/>
      <c r="C1000" s="3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86"/>
      <c r="AD1000" s="2"/>
      <c r="AE1000" s="86"/>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autoFilter ref="BA7:BC7" xr:uid="{00000000-0001-0000-0900-000000000000}"/>
  <mergeCells count="6">
    <mergeCell ref="S3:X3"/>
    <mergeCell ref="AS6:AV6"/>
    <mergeCell ref="G4:Q4"/>
    <mergeCell ref="S6:Z6"/>
    <mergeCell ref="AA6:AF6"/>
    <mergeCell ref="AG6:AH6"/>
  </mergeCells>
  <conditionalFormatting sqref="G8:L37">
    <cfRule type="colorScale" priority="2">
      <colorScale>
        <cfvo type="min"/>
        <cfvo type="max"/>
        <color rgb="FFC00000"/>
        <color rgb="FF63BE7B"/>
      </colorScale>
    </cfRule>
  </conditionalFormatting>
  <conditionalFormatting sqref="G38:L38">
    <cfRule type="colorScale" priority="1">
      <colorScale>
        <cfvo type="min"/>
        <cfvo type="max"/>
        <color rgb="FFC00000"/>
        <color rgb="FF63BE7B"/>
      </colorScale>
    </cfRule>
  </conditionalFormatting>
  <conditionalFormatting sqref="N8:N38">
    <cfRule type="colorScale" priority="3">
      <colorScale>
        <cfvo type="min"/>
        <cfvo type="max"/>
        <color rgb="FFC00000"/>
        <color rgb="FF63BE7B"/>
      </colorScale>
    </cfRule>
  </conditionalFormatting>
  <dataValidations count="1">
    <dataValidation type="list" allowBlank="1" showErrorMessage="1" sqref="AX8:AX38" xr:uid="{00000000-0002-0000-0900-000000000000}">
      <formula1>$BE$8:$BE$9</formula1>
    </dataValidation>
  </dataValidations>
  <pageMargins left="0.7" right="0.7" top="0.75" bottom="0.75" header="0" footer="0"/>
  <pageSetup paperSize="9" scale="10"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A8AC0C1B-BC99-42D2-B2CF-BC742CC93459}">
          <x14:formula1>
            <xm:f>'CalcSheet (hide this)'!$AE$6:$AE$10</xm:f>
          </x14:formula1>
          <xm:sqref>T8:T38 V8:V38 X8:X38 Z8:Z38 AB8:AB38 AD8:AD38 AF8:AF38</xm:sqref>
        </x14:dataValidation>
        <x14:dataValidation type="list" allowBlank="1" showInputMessage="1" showErrorMessage="1" xr:uid="{E93A6C68-0B30-4F30-8E14-7957E366AC41}">
          <x14:formula1>
            <xm:f>'CalcSheet (hide this)'!$AE$11:$AE$15</xm:f>
          </x14:formula1>
          <xm:sqref>AH8:AH38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Cover </vt:lpstr>
      <vt:lpstr>Instructions</vt:lpstr>
      <vt:lpstr>Stage 1 &gt;</vt:lpstr>
      <vt:lpstr>CalcSheet (hide this)</vt:lpstr>
      <vt:lpstr>DD Assessment</vt:lpstr>
      <vt:lpstr>DD Guidance</vt:lpstr>
      <vt:lpstr>Ranked Table</vt:lpstr>
      <vt:lpstr>Stage 2 &gt;</vt:lpstr>
      <vt:lpstr>Issue Prioritization</vt:lpstr>
      <vt:lpstr>Prioritization Guidance</vt:lpstr>
      <vt:lpstr>Output &gt;</vt:lpstr>
      <vt:lpstr>Heatmap</vt:lpstr>
      <vt:lpstr>Graphs</vt:lpstr>
      <vt:lpstr>Relevant KPIs</vt:lpstr>
      <vt:lpstr>Summary Sheet</vt:lpstr>
      <vt:lpstr>Lookup</vt:lpstr>
      <vt:lpstr>Output Sheet</vt:lpstr>
      <vt:lpstr>Resources &gt;</vt:lpstr>
      <vt:lpstr>Process Map</vt:lpstr>
      <vt:lpstr>Weightings</vt:lpstr>
      <vt:lpstr>ROSI</vt:lpstr>
      <vt:lpstr>Strategy &amp; KPI DB</vt:lpstr>
      <vt:lpstr>SASB DB</vt:lpstr>
      <vt:lpstr>Benchmarking</vt:lpstr>
      <vt:lpstr>Company Examples - DD</vt:lpstr>
      <vt:lpstr>Kraft Heinz - IP</vt:lpstr>
      <vt:lpstr>SASB Sector &amp; Industry</vt:lpstr>
      <vt:lpstr>UPSLIDE_UndoFormatting</vt:lpstr>
      <vt:lpstr>UPSLIDE_Undo</vt:lpstr>
      <vt:lpstr>'DD Assessment'!_UNDO_UPS_</vt:lpstr>
      <vt:lpstr>'DD Assessment'!_UNDO_UPS_SEL_</vt:lpstr>
      <vt:lpstr>'DD Assessment'!_UNDO31X31X_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Marchese</dc:creator>
  <cp:lastModifiedBy>Microsoft Office User</cp:lastModifiedBy>
  <dcterms:created xsi:type="dcterms:W3CDTF">2023-03-03T22:33:44Z</dcterms:created>
  <dcterms:modified xsi:type="dcterms:W3CDTF">2026-04-21T16:51:37Z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0x01010065CE3EEC5AF0D447947E51613B293ADC</vt:lpwstr>
  </property>
  <property fmtid="{D5CDD505-2E9C-101B-9397-08002B2CF9AE}" pid="3" name="MediaServiceImageTags">
    <vt:lpwstr/>
  </property>
</Properties>
</file>